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2 2 Mid-South Conference/10- Louisville Sunday/"/>
    </mc:Choice>
  </mc:AlternateContent>
  <xr:revisionPtr revIDLastSave="0" documentId="8_{AC18D457-FAE5-480F-A58E-11AB64758E09}" xr6:coauthVersionLast="47" xr6:coauthVersionMax="47" xr10:uidLastSave="{00000000-0000-0000-0000-000000000000}"/>
  <bookViews>
    <workbookView xWindow="-120" yWindow="-120" windowWidth="29040" windowHeight="15840" firstSheet="2" activeTab="6" xr2:uid="{00000000-000D-0000-FFFF-FFFF00000000}"/>
  </bookViews>
  <sheets>
    <sheet name="Roster_Selection_Men" sheetId="1" r:id="rId1"/>
    <sheet name="Individual_Scores_Men_Var" sheetId="2" r:id="rId2"/>
    <sheet name="Individual_Scores_Men_JV" sheetId="3" r:id="rId3"/>
    <sheet name="Baker_Scores_Men_Var" sheetId="4" r:id="rId4"/>
    <sheet name="Baker_Scores_Men_JV" sheetId="5" r:id="rId5"/>
    <sheet name="Qual_Team_Standings_Men_Var" sheetId="6" r:id="rId6"/>
    <sheet name="Qual_Team_Standings_Men_JV" sheetId="7" r:id="rId7"/>
    <sheet name="Indiv_Combined_Scores_Men" sheetId="8" r:id="rId8"/>
  </sheets>
  <definedNames>
    <definedName name="_xlnm.Print_Area" localSheetId="7">Indiv_Combined_Scores_Men!$A$1:$N$416</definedName>
    <definedName name="_xlnm.Print_Area" localSheetId="6">Qual_Team_Standings_Men_JV!$A$36:$D$54</definedName>
    <definedName name="_xlnm.Print_Area" localSheetId="5">Qual_Team_Standings_Men_Var!$A$46:$D$74</definedName>
    <definedName name="_xlnm.Print_Area" localSheetId="0">Roster_Selection_Men!$A$1:$L$190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11" i="8" l="1"/>
  <c r="K412" i="8" s="1"/>
  <c r="J411" i="8"/>
  <c r="J412" i="8" s="1"/>
  <c r="I411" i="8"/>
  <c r="I412" i="8" s="1"/>
  <c r="H411" i="8"/>
  <c r="H412" i="8" s="1"/>
  <c r="G411" i="8"/>
  <c r="G412" i="8" s="1"/>
  <c r="M408" i="8"/>
  <c r="N408" i="8" s="1"/>
  <c r="L408" i="8"/>
  <c r="M407" i="8"/>
  <c r="N407" i="8" s="1"/>
  <c r="L407" i="8"/>
  <c r="M406" i="8"/>
  <c r="N406" i="8" s="1"/>
  <c r="L406" i="8"/>
  <c r="M405" i="8"/>
  <c r="N405" i="8" s="1"/>
  <c r="L405" i="8"/>
  <c r="M404" i="8"/>
  <c r="N404" i="8" s="1"/>
  <c r="L404" i="8"/>
  <c r="M383" i="8"/>
  <c r="N383" i="8" s="1"/>
  <c r="L383" i="8"/>
  <c r="M171" i="8"/>
  <c r="L171" i="8"/>
  <c r="M93" i="8"/>
  <c r="L93" i="8"/>
  <c r="M225" i="8"/>
  <c r="N225" i="8" s="1"/>
  <c r="L225" i="8"/>
  <c r="M393" i="8"/>
  <c r="L393" i="8"/>
  <c r="M216" i="8"/>
  <c r="L216" i="8"/>
  <c r="M43" i="8"/>
  <c r="L43" i="8"/>
  <c r="M232" i="8"/>
  <c r="N232" i="8" s="1"/>
  <c r="L232" i="8"/>
  <c r="M320" i="8"/>
  <c r="L320" i="8"/>
  <c r="M162" i="8"/>
  <c r="L162" i="8"/>
  <c r="M167" i="8"/>
  <c r="L167" i="8"/>
  <c r="M199" i="8"/>
  <c r="L199" i="8"/>
  <c r="M351" i="8"/>
  <c r="L351" i="8"/>
  <c r="M16" i="8"/>
  <c r="L16" i="8"/>
  <c r="M299" i="8"/>
  <c r="N299" i="8" s="1"/>
  <c r="L299" i="8"/>
  <c r="M47" i="8"/>
  <c r="L47" i="8"/>
  <c r="M298" i="8"/>
  <c r="L298" i="8"/>
  <c r="M49" i="8"/>
  <c r="L49" i="8"/>
  <c r="M137" i="8"/>
  <c r="L137" i="8"/>
  <c r="M248" i="8"/>
  <c r="N248" i="8" s="1"/>
  <c r="L248" i="8"/>
  <c r="M230" i="8"/>
  <c r="L230" i="8"/>
  <c r="M259" i="8"/>
  <c r="L259" i="8"/>
  <c r="M190" i="8"/>
  <c r="L190" i="8"/>
  <c r="M72" i="8"/>
  <c r="L72" i="8"/>
  <c r="M382" i="8"/>
  <c r="N382" i="8" s="1"/>
  <c r="L382" i="8"/>
  <c r="M238" i="8"/>
  <c r="N238" i="8" s="1"/>
  <c r="L238" i="8"/>
  <c r="M76" i="8"/>
  <c r="L76" i="8"/>
  <c r="M177" i="8"/>
  <c r="L177" i="8"/>
  <c r="M215" i="8"/>
  <c r="L215" i="8"/>
  <c r="M126" i="8"/>
  <c r="L126" i="8"/>
  <c r="M367" i="8"/>
  <c r="N367" i="8" s="1"/>
  <c r="L367" i="8"/>
  <c r="M165" i="8"/>
  <c r="L165" i="8"/>
  <c r="M386" i="8"/>
  <c r="N386" i="8" s="1"/>
  <c r="L386" i="8"/>
  <c r="M209" i="8"/>
  <c r="L209" i="8"/>
  <c r="M381" i="8"/>
  <c r="L381" i="8"/>
  <c r="M182" i="8"/>
  <c r="L182" i="8"/>
  <c r="M151" i="8"/>
  <c r="L151" i="8"/>
  <c r="M334" i="8"/>
  <c r="L334" i="8"/>
  <c r="M77" i="8"/>
  <c r="N77" i="8" s="1"/>
  <c r="L77" i="8"/>
  <c r="M139" i="8"/>
  <c r="L139" i="8"/>
  <c r="M38" i="8"/>
  <c r="L38" i="8"/>
  <c r="M32" i="8"/>
  <c r="L32" i="8"/>
  <c r="M48" i="8"/>
  <c r="L48" i="8"/>
  <c r="M354" i="8"/>
  <c r="N354" i="8" s="1"/>
  <c r="L354" i="8"/>
  <c r="M102" i="8"/>
  <c r="L102" i="8"/>
  <c r="M130" i="8"/>
  <c r="L130" i="8"/>
  <c r="M42" i="8"/>
  <c r="L42" i="8"/>
  <c r="M313" i="8"/>
  <c r="L313" i="8"/>
  <c r="M372" i="8"/>
  <c r="L372" i="8"/>
  <c r="M115" i="8"/>
  <c r="L115" i="8"/>
  <c r="M62" i="8"/>
  <c r="L62" i="8"/>
  <c r="M290" i="8"/>
  <c r="N290" i="8" s="1"/>
  <c r="L290" i="8"/>
  <c r="M219" i="8"/>
  <c r="L219" i="8"/>
  <c r="M60" i="8"/>
  <c r="L60" i="8"/>
  <c r="M302" i="8"/>
  <c r="L302" i="8"/>
  <c r="M166" i="8"/>
  <c r="L166" i="8"/>
  <c r="M264" i="8"/>
  <c r="L264" i="8"/>
  <c r="M88" i="8"/>
  <c r="L88" i="8"/>
  <c r="M318" i="8"/>
  <c r="L318" i="8"/>
  <c r="M309" i="8"/>
  <c r="L309" i="8"/>
  <c r="M187" i="8"/>
  <c r="L187" i="8"/>
  <c r="M253" i="8"/>
  <c r="L253" i="8"/>
  <c r="M192" i="8"/>
  <c r="N192" i="8" s="1"/>
  <c r="L192" i="8"/>
  <c r="M108" i="8"/>
  <c r="L108" i="8"/>
  <c r="M94" i="8"/>
  <c r="L94" i="8"/>
  <c r="M154" i="8"/>
  <c r="L154" i="8"/>
  <c r="M258" i="8"/>
  <c r="L258" i="8"/>
  <c r="M18" i="8"/>
  <c r="L18" i="8"/>
  <c r="M113" i="8"/>
  <c r="L113" i="8"/>
  <c r="M356" i="8"/>
  <c r="L356" i="8"/>
  <c r="M98" i="8"/>
  <c r="L98" i="8"/>
  <c r="M35" i="8"/>
  <c r="L35" i="8"/>
  <c r="M234" i="8"/>
  <c r="L234" i="8"/>
  <c r="M316" i="8"/>
  <c r="N316" i="8" s="1"/>
  <c r="L316" i="8"/>
  <c r="M239" i="8"/>
  <c r="L239" i="8"/>
  <c r="M375" i="8"/>
  <c r="L375" i="8"/>
  <c r="M29" i="8"/>
  <c r="L29" i="8"/>
  <c r="M168" i="8"/>
  <c r="N168" i="8" s="1"/>
  <c r="L168" i="8"/>
  <c r="M311" i="8"/>
  <c r="L311" i="8"/>
  <c r="M293" i="8"/>
  <c r="L293" i="8"/>
  <c r="M237" i="8"/>
  <c r="L237" i="8"/>
  <c r="M394" i="8"/>
  <c r="L394" i="8"/>
  <c r="M65" i="8"/>
  <c r="L65" i="8"/>
  <c r="M364" i="8"/>
  <c r="N364" i="8" s="1"/>
  <c r="L364" i="8"/>
  <c r="M335" i="8"/>
  <c r="L335" i="8"/>
  <c r="M45" i="8"/>
  <c r="N45" i="8" s="1"/>
  <c r="L45" i="8"/>
  <c r="M145" i="8"/>
  <c r="L145" i="8"/>
  <c r="M277" i="8"/>
  <c r="L277" i="8"/>
  <c r="M226" i="8"/>
  <c r="L226" i="8"/>
  <c r="M371" i="8"/>
  <c r="N371" i="8" s="1"/>
  <c r="L371" i="8"/>
  <c r="M92" i="8"/>
  <c r="L92" i="8"/>
  <c r="M100" i="8"/>
  <c r="L100" i="8"/>
  <c r="M186" i="8"/>
  <c r="L186" i="8"/>
  <c r="M366" i="8"/>
  <c r="N366" i="8" s="1"/>
  <c r="L366" i="8"/>
  <c r="M84" i="8"/>
  <c r="N84" i="8" s="1"/>
  <c r="L84" i="8"/>
  <c r="M104" i="8"/>
  <c r="L104" i="8"/>
  <c r="M174" i="8"/>
  <c r="N174" i="8" s="1"/>
  <c r="L174" i="8"/>
  <c r="M240" i="8"/>
  <c r="N240" i="8" s="1"/>
  <c r="L240" i="8"/>
  <c r="M136" i="8"/>
  <c r="L136" i="8"/>
  <c r="M280" i="8"/>
  <c r="L280" i="8"/>
  <c r="M323" i="8"/>
  <c r="L323" i="8"/>
  <c r="M220" i="8"/>
  <c r="L220" i="8"/>
  <c r="M85" i="8"/>
  <c r="L85" i="8"/>
  <c r="M270" i="8"/>
  <c r="L270" i="8"/>
  <c r="M281" i="8"/>
  <c r="L281" i="8"/>
  <c r="M312" i="8"/>
  <c r="N312" i="8" s="1"/>
  <c r="L312" i="8"/>
  <c r="M314" i="8"/>
  <c r="L314" i="8"/>
  <c r="M361" i="8"/>
  <c r="L361" i="8"/>
  <c r="M103" i="8"/>
  <c r="L103" i="8"/>
  <c r="M339" i="8"/>
  <c r="N339" i="8" s="1"/>
  <c r="L339" i="8"/>
  <c r="M344" i="8"/>
  <c r="L344" i="8"/>
  <c r="M144" i="8"/>
  <c r="L144" i="8"/>
  <c r="M289" i="8"/>
  <c r="L289" i="8"/>
  <c r="M385" i="8"/>
  <c r="N385" i="8" s="1"/>
  <c r="L385" i="8"/>
  <c r="M327" i="8"/>
  <c r="L327" i="8"/>
  <c r="M283" i="8"/>
  <c r="L283" i="8"/>
  <c r="M79" i="8"/>
  <c r="N79" i="8" s="1"/>
  <c r="L79" i="8"/>
  <c r="M131" i="8"/>
  <c r="N131" i="8" s="1"/>
  <c r="L131" i="8"/>
  <c r="M181" i="8"/>
  <c r="L181" i="8"/>
  <c r="M90" i="8"/>
  <c r="L90" i="8"/>
  <c r="M23" i="8"/>
  <c r="L23" i="8"/>
  <c r="M110" i="8"/>
  <c r="N110" i="8" s="1"/>
  <c r="L110" i="8"/>
  <c r="M338" i="8"/>
  <c r="L338" i="8"/>
  <c r="M30" i="8"/>
  <c r="L30" i="8"/>
  <c r="M67" i="8"/>
  <c r="L67" i="8"/>
  <c r="M333" i="8"/>
  <c r="N333" i="8" s="1"/>
  <c r="L333" i="8"/>
  <c r="M195" i="8"/>
  <c r="N195" i="8" s="1"/>
  <c r="L195" i="8"/>
  <c r="M44" i="8"/>
  <c r="L44" i="8"/>
  <c r="M261" i="8"/>
  <c r="L261" i="8"/>
  <c r="M81" i="8"/>
  <c r="N81" i="8" s="1"/>
  <c r="L81" i="8"/>
  <c r="M39" i="8"/>
  <c r="L39" i="8"/>
  <c r="M284" i="8"/>
  <c r="L284" i="8"/>
  <c r="M157" i="8"/>
  <c r="L157" i="8"/>
  <c r="M180" i="8"/>
  <c r="L180" i="8"/>
  <c r="M275" i="8"/>
  <c r="L275" i="8"/>
  <c r="M124" i="8"/>
  <c r="L124" i="8"/>
  <c r="M352" i="8"/>
  <c r="L352" i="8"/>
  <c r="M56" i="8"/>
  <c r="L56" i="8"/>
  <c r="M227" i="8"/>
  <c r="L227" i="8"/>
  <c r="M218" i="8"/>
  <c r="L218" i="8"/>
  <c r="M260" i="8"/>
  <c r="L260" i="8"/>
  <c r="M396" i="8"/>
  <c r="N396" i="8" s="1"/>
  <c r="L396" i="8"/>
  <c r="M140" i="8"/>
  <c r="L140" i="8"/>
  <c r="M179" i="8"/>
  <c r="L179" i="8"/>
  <c r="M397" i="8"/>
  <c r="N397" i="8" s="1"/>
  <c r="L397" i="8"/>
  <c r="M296" i="8"/>
  <c r="L296" i="8"/>
  <c r="M46" i="8"/>
  <c r="L46" i="8"/>
  <c r="M387" i="8"/>
  <c r="N387" i="8" s="1"/>
  <c r="L387" i="8"/>
  <c r="M185" i="8"/>
  <c r="L185" i="8"/>
  <c r="M282" i="8"/>
  <c r="N282" i="8" s="1"/>
  <c r="L282" i="8"/>
  <c r="M123" i="8"/>
  <c r="L123" i="8"/>
  <c r="M198" i="8"/>
  <c r="L198" i="8"/>
  <c r="M242" i="8"/>
  <c r="L242" i="8"/>
  <c r="M128" i="8"/>
  <c r="N128" i="8" s="1"/>
  <c r="L128" i="8"/>
  <c r="M233" i="8"/>
  <c r="L233" i="8"/>
  <c r="M127" i="8"/>
  <c r="L127" i="8"/>
  <c r="M156" i="8"/>
  <c r="L156" i="8"/>
  <c r="M193" i="8"/>
  <c r="L193" i="8"/>
  <c r="M118" i="8"/>
  <c r="L118" i="8"/>
  <c r="M241" i="8"/>
  <c r="L241" i="8"/>
  <c r="M70" i="8"/>
  <c r="L70" i="8"/>
  <c r="M125" i="8"/>
  <c r="N125" i="8" s="1"/>
  <c r="L125" i="8"/>
  <c r="M324" i="8"/>
  <c r="L324" i="8"/>
  <c r="M301" i="8"/>
  <c r="N301" i="8" s="1"/>
  <c r="L301" i="8"/>
  <c r="M14" i="8"/>
  <c r="L14" i="8"/>
  <c r="M245" i="8"/>
  <c r="N245" i="8" s="1"/>
  <c r="L245" i="8"/>
  <c r="M330" i="8"/>
  <c r="L330" i="8"/>
  <c r="M315" i="8"/>
  <c r="L315" i="8"/>
  <c r="M189" i="8"/>
  <c r="L189" i="8"/>
  <c r="M388" i="8"/>
  <c r="N388" i="8" s="1"/>
  <c r="L388" i="8"/>
  <c r="M50" i="8"/>
  <c r="N50" i="8" s="1"/>
  <c r="L50" i="8"/>
  <c r="M135" i="8"/>
  <c r="L135" i="8"/>
  <c r="M95" i="8"/>
  <c r="N95" i="8" s="1"/>
  <c r="L95" i="8"/>
  <c r="M308" i="8"/>
  <c r="N308" i="8" s="1"/>
  <c r="L308" i="8"/>
  <c r="M228" i="8"/>
  <c r="L228" i="8"/>
  <c r="M105" i="8"/>
  <c r="L105" i="8"/>
  <c r="M188" i="8"/>
  <c r="N188" i="8" s="1"/>
  <c r="L188" i="8"/>
  <c r="M222" i="8"/>
  <c r="N222" i="8" s="1"/>
  <c r="L222" i="8"/>
  <c r="M132" i="8"/>
  <c r="L132" i="8"/>
  <c r="M266" i="8"/>
  <c r="L266" i="8"/>
  <c r="M374" i="8"/>
  <c r="L374" i="8"/>
  <c r="M231" i="8"/>
  <c r="L231" i="8"/>
  <c r="M269" i="8"/>
  <c r="L269" i="8"/>
  <c r="M91" i="8"/>
  <c r="L91" i="8"/>
  <c r="M196" i="8"/>
  <c r="L196" i="8"/>
  <c r="M99" i="8"/>
  <c r="L99" i="8"/>
  <c r="M26" i="8"/>
  <c r="L26" i="8"/>
  <c r="M307" i="8"/>
  <c r="L307" i="8"/>
  <c r="M379" i="8"/>
  <c r="L379" i="8"/>
  <c r="M221" i="8"/>
  <c r="L221" i="8"/>
  <c r="M384" i="8"/>
  <c r="N384" i="8" s="1"/>
  <c r="L384" i="8"/>
  <c r="M142" i="8"/>
  <c r="L142" i="8"/>
  <c r="M217" i="8"/>
  <c r="L217" i="8"/>
  <c r="M75" i="8"/>
  <c r="L75" i="8"/>
  <c r="M377" i="8"/>
  <c r="L377" i="8"/>
  <c r="M33" i="8"/>
  <c r="L33" i="8"/>
  <c r="M163" i="8"/>
  <c r="L163" i="8"/>
  <c r="M143" i="8"/>
  <c r="L143" i="8"/>
  <c r="M263" i="8"/>
  <c r="L263" i="8"/>
  <c r="M265" i="8"/>
  <c r="L265" i="8"/>
  <c r="M391" i="8"/>
  <c r="L391" i="8"/>
  <c r="M158" i="8"/>
  <c r="L158" i="8"/>
  <c r="M213" i="8"/>
  <c r="L213" i="8"/>
  <c r="M146" i="8"/>
  <c r="L146" i="8"/>
  <c r="M149" i="8"/>
  <c r="L149" i="8"/>
  <c r="M148" i="8"/>
  <c r="L148" i="8"/>
  <c r="M61" i="8"/>
  <c r="L61" i="8"/>
  <c r="M395" i="8"/>
  <c r="L395" i="8"/>
  <c r="M369" i="8"/>
  <c r="N369" i="8" s="1"/>
  <c r="L369" i="8"/>
  <c r="M119" i="8"/>
  <c r="N119" i="8" s="1"/>
  <c r="L119" i="8"/>
  <c r="M297" i="8"/>
  <c r="L297" i="8"/>
  <c r="M191" i="8"/>
  <c r="L191" i="8"/>
  <c r="M370" i="8"/>
  <c r="L370" i="8"/>
  <c r="M22" i="8"/>
  <c r="L22" i="8"/>
  <c r="M138" i="8"/>
  <c r="N138" i="8" s="1"/>
  <c r="L138" i="8"/>
  <c r="M134" i="8"/>
  <c r="L134" i="8"/>
  <c r="M403" i="8"/>
  <c r="N403" i="8" s="1"/>
  <c r="L403" i="8"/>
  <c r="M402" i="8"/>
  <c r="N402" i="8" s="1"/>
  <c r="L402" i="8"/>
  <c r="M101" i="8"/>
  <c r="L101" i="8"/>
  <c r="M353" i="8"/>
  <c r="L353" i="8"/>
  <c r="M355" i="8"/>
  <c r="L355" i="8"/>
  <c r="M262" i="8"/>
  <c r="L262" i="8"/>
  <c r="M74" i="8"/>
  <c r="L74" i="8"/>
  <c r="M303" i="8"/>
  <c r="L303" i="8"/>
  <c r="M268" i="8"/>
  <c r="L268" i="8"/>
  <c r="M346" i="8"/>
  <c r="L346" i="8"/>
  <c r="M401" i="8"/>
  <c r="N401" i="8" s="1"/>
  <c r="L401" i="8"/>
  <c r="M107" i="8"/>
  <c r="L107" i="8"/>
  <c r="M380" i="8"/>
  <c r="L380" i="8"/>
  <c r="M54" i="8"/>
  <c r="L54" i="8"/>
  <c r="M246" i="8"/>
  <c r="N246" i="8" s="1"/>
  <c r="L246" i="8"/>
  <c r="M78" i="8"/>
  <c r="L78" i="8"/>
  <c r="M378" i="8"/>
  <c r="L378" i="8"/>
  <c r="M52" i="8"/>
  <c r="L52" i="8"/>
  <c r="M17" i="8"/>
  <c r="L17" i="8"/>
  <c r="M223" i="8"/>
  <c r="L223" i="8"/>
  <c r="M57" i="8"/>
  <c r="L57" i="8"/>
  <c r="M243" i="8"/>
  <c r="L243" i="8"/>
  <c r="M358" i="8"/>
  <c r="L358" i="8"/>
  <c r="M34" i="8"/>
  <c r="L34" i="8"/>
  <c r="M122" i="8"/>
  <c r="L122" i="8"/>
  <c r="M73" i="8"/>
  <c r="L73" i="8"/>
  <c r="M147" i="8"/>
  <c r="L147" i="8"/>
  <c r="M229" i="8"/>
  <c r="L229" i="8"/>
  <c r="M173" i="8"/>
  <c r="L173" i="8"/>
  <c r="M15" i="8"/>
  <c r="L15" i="8"/>
  <c r="M71" i="8"/>
  <c r="L71" i="8"/>
  <c r="M304" i="8"/>
  <c r="L304" i="8"/>
  <c r="M86" i="8"/>
  <c r="L86" i="8"/>
  <c r="M208" i="8"/>
  <c r="L208" i="8"/>
  <c r="M210" i="8"/>
  <c r="L210" i="8"/>
  <c r="M326" i="8"/>
  <c r="L326" i="8"/>
  <c r="M389" i="8"/>
  <c r="N389" i="8" s="1"/>
  <c r="L389" i="8"/>
  <c r="M247" i="8"/>
  <c r="L247" i="8"/>
  <c r="M236" i="8"/>
  <c r="N236" i="8" s="1"/>
  <c r="L236" i="8"/>
  <c r="M66" i="8"/>
  <c r="L66" i="8"/>
  <c r="M373" i="8"/>
  <c r="L373" i="8"/>
  <c r="M365" i="8"/>
  <c r="L365" i="8"/>
  <c r="M291" i="8"/>
  <c r="L291" i="8"/>
  <c r="M305" i="8"/>
  <c r="L305" i="8"/>
  <c r="M300" i="8"/>
  <c r="L300" i="8"/>
  <c r="M273" i="8"/>
  <c r="L273" i="8"/>
  <c r="M278" i="8"/>
  <c r="L278" i="8"/>
  <c r="M244" i="8"/>
  <c r="N244" i="8" s="1"/>
  <c r="L244" i="8"/>
  <c r="M28" i="8"/>
  <c r="L28" i="8"/>
  <c r="M121" i="8"/>
  <c r="L121" i="8"/>
  <c r="M204" i="8"/>
  <c r="L204" i="8"/>
  <c r="M279" i="8"/>
  <c r="L279" i="8"/>
  <c r="M120" i="8"/>
  <c r="L120" i="8"/>
  <c r="M287" i="8"/>
  <c r="L287" i="8"/>
  <c r="M347" i="8"/>
  <c r="L347" i="8"/>
  <c r="M194" i="8"/>
  <c r="L194" i="8"/>
  <c r="M319" i="8"/>
  <c r="L319" i="8"/>
  <c r="M200" i="8"/>
  <c r="L200" i="8"/>
  <c r="M322" i="8"/>
  <c r="N322" i="8" s="1"/>
  <c r="L322" i="8"/>
  <c r="M340" i="8"/>
  <c r="L340" i="8"/>
  <c r="M214" i="8"/>
  <c r="L214" i="8"/>
  <c r="M40" i="8"/>
  <c r="L40" i="8"/>
  <c r="M254" i="8"/>
  <c r="L254" i="8"/>
  <c r="M235" i="8"/>
  <c r="L235" i="8"/>
  <c r="M360" i="8"/>
  <c r="L360" i="8"/>
  <c r="M274" i="8"/>
  <c r="L274" i="8"/>
  <c r="M400" i="8"/>
  <c r="N400" i="8" s="1"/>
  <c r="L400" i="8"/>
  <c r="M399" i="8"/>
  <c r="N399" i="8" s="1"/>
  <c r="L399" i="8"/>
  <c r="M116" i="8"/>
  <c r="L116" i="8"/>
  <c r="M350" i="8"/>
  <c r="L350" i="8"/>
  <c r="M325" i="8"/>
  <c r="L325" i="8"/>
  <c r="M252" i="8"/>
  <c r="L252" i="8"/>
  <c r="M257" i="8"/>
  <c r="L257" i="8"/>
  <c r="M13" i="8"/>
  <c r="N13" i="8" s="1"/>
  <c r="L13" i="8"/>
  <c r="M112" i="8"/>
  <c r="L112" i="8"/>
  <c r="M341" i="8"/>
  <c r="N341" i="8" s="1"/>
  <c r="L341" i="8"/>
  <c r="M288" i="8"/>
  <c r="L288" i="8"/>
  <c r="M207" i="8"/>
  <c r="N207" i="8" s="1"/>
  <c r="L207" i="8"/>
  <c r="M337" i="8"/>
  <c r="N337" i="8" s="1"/>
  <c r="L337" i="8"/>
  <c r="M272" i="8"/>
  <c r="L272" i="8"/>
  <c r="M178" i="8"/>
  <c r="L178" i="8"/>
  <c r="M184" i="8"/>
  <c r="N184" i="8" s="1"/>
  <c r="L184" i="8"/>
  <c r="M152" i="8"/>
  <c r="L152" i="8"/>
  <c r="M203" i="8"/>
  <c r="L203" i="8"/>
  <c r="M141" i="8"/>
  <c r="L141" i="8"/>
  <c r="M343" i="8"/>
  <c r="L343" i="8"/>
  <c r="M342" i="8"/>
  <c r="L342" i="8"/>
  <c r="M267" i="8"/>
  <c r="L267" i="8"/>
  <c r="M336" i="8"/>
  <c r="L336" i="8"/>
  <c r="M36" i="8"/>
  <c r="L36" i="8"/>
  <c r="M64" i="8"/>
  <c r="N64" i="8" s="1"/>
  <c r="L64" i="8"/>
  <c r="M53" i="8"/>
  <c r="L53" i="8"/>
  <c r="M183" i="8"/>
  <c r="L183" i="8"/>
  <c r="M211" i="8"/>
  <c r="N211" i="8" s="1"/>
  <c r="L211" i="8"/>
  <c r="M205" i="8"/>
  <c r="L205" i="8"/>
  <c r="M295" i="8"/>
  <c r="L295" i="8"/>
  <c r="M69" i="8"/>
  <c r="N69" i="8" s="1"/>
  <c r="L69" i="8"/>
  <c r="M55" i="8"/>
  <c r="L55" i="8"/>
  <c r="M292" i="8"/>
  <c r="N292" i="8" s="1"/>
  <c r="L292" i="8"/>
  <c r="M169" i="8"/>
  <c r="L169" i="8"/>
  <c r="M111" i="8"/>
  <c r="L111" i="8"/>
  <c r="M349" i="8"/>
  <c r="N349" i="8" s="1"/>
  <c r="L349" i="8"/>
  <c r="M80" i="8"/>
  <c r="N80" i="8" s="1"/>
  <c r="L80" i="8"/>
  <c r="M255" i="8"/>
  <c r="N255" i="8" s="1"/>
  <c r="L255" i="8"/>
  <c r="M249" i="8"/>
  <c r="L249" i="8"/>
  <c r="M348" i="8"/>
  <c r="L348" i="8"/>
  <c r="M164" i="8"/>
  <c r="L164" i="8"/>
  <c r="M41" i="8"/>
  <c r="L41" i="8"/>
  <c r="M170" i="8"/>
  <c r="L170" i="8"/>
  <c r="M97" i="8"/>
  <c r="N97" i="8" s="1"/>
  <c r="L97" i="8"/>
  <c r="M83" i="8"/>
  <c r="N83" i="8" s="1"/>
  <c r="L83" i="8"/>
  <c r="M286" i="8"/>
  <c r="N286" i="8" s="1"/>
  <c r="L286" i="8"/>
  <c r="M59" i="8"/>
  <c r="L59" i="8"/>
  <c r="M172" i="8"/>
  <c r="N172" i="8" s="1"/>
  <c r="L172" i="8"/>
  <c r="M89" i="8"/>
  <c r="N89" i="8" s="1"/>
  <c r="L89" i="8"/>
  <c r="M251" i="8"/>
  <c r="L251" i="8"/>
  <c r="M398" i="8"/>
  <c r="N398" i="8" s="1"/>
  <c r="L398" i="8"/>
  <c r="M150" i="8"/>
  <c r="L150" i="8"/>
  <c r="M329" i="8"/>
  <c r="L329" i="8"/>
  <c r="M271" i="8"/>
  <c r="N271" i="8" s="1"/>
  <c r="L271" i="8"/>
  <c r="M159" i="8"/>
  <c r="N159" i="8" s="1"/>
  <c r="L159" i="8"/>
  <c r="M63" i="8"/>
  <c r="N63" i="8" s="1"/>
  <c r="L63" i="8"/>
  <c r="M359" i="8"/>
  <c r="N359" i="8" s="1"/>
  <c r="L359" i="8"/>
  <c r="M345" i="8"/>
  <c r="L345" i="8"/>
  <c r="M96" i="8"/>
  <c r="N96" i="8" s="1"/>
  <c r="L96" i="8"/>
  <c r="M363" i="8"/>
  <c r="L363" i="8"/>
  <c r="M310" i="8"/>
  <c r="N310" i="8" s="1"/>
  <c r="L310" i="8"/>
  <c r="M392" i="8"/>
  <c r="L392" i="8"/>
  <c r="M27" i="8"/>
  <c r="L27" i="8"/>
  <c r="M106" i="8"/>
  <c r="L106" i="8"/>
  <c r="M24" i="8"/>
  <c r="L24" i="8"/>
  <c r="M82" i="8"/>
  <c r="L82" i="8"/>
  <c r="M161" i="8"/>
  <c r="L161" i="8"/>
  <c r="M306" i="8"/>
  <c r="L306" i="8"/>
  <c r="M212" i="8"/>
  <c r="L212" i="8"/>
  <c r="M376" i="8"/>
  <c r="L376" i="8"/>
  <c r="M20" i="8"/>
  <c r="N20" i="8" s="1"/>
  <c r="L20" i="8"/>
  <c r="M368" i="8"/>
  <c r="L368" i="8"/>
  <c r="M390" i="8"/>
  <c r="N390" i="8" s="1"/>
  <c r="L390" i="8"/>
  <c r="M285" i="8"/>
  <c r="L285" i="8"/>
  <c r="M197" i="8"/>
  <c r="L197" i="8"/>
  <c r="M129" i="8"/>
  <c r="L129" i="8"/>
  <c r="M109" i="8"/>
  <c r="L109" i="8"/>
  <c r="M51" i="8"/>
  <c r="L51" i="8"/>
  <c r="M321" i="8"/>
  <c r="N321" i="8" s="1"/>
  <c r="L321" i="8"/>
  <c r="M31" i="8"/>
  <c r="L31" i="8"/>
  <c r="M224" i="8"/>
  <c r="N224" i="8" s="1"/>
  <c r="L224" i="8"/>
  <c r="M68" i="8"/>
  <c r="L68" i="8"/>
  <c r="M317" i="8"/>
  <c r="L317" i="8"/>
  <c r="M332" i="8"/>
  <c r="L332" i="8"/>
  <c r="M87" i="8"/>
  <c r="L87" i="8"/>
  <c r="M160" i="8"/>
  <c r="L160" i="8"/>
  <c r="M328" i="8"/>
  <c r="L328" i="8"/>
  <c r="M176" i="8"/>
  <c r="L176" i="8"/>
  <c r="M21" i="8"/>
  <c r="L21" i="8"/>
  <c r="M294" i="8"/>
  <c r="L294" i="8"/>
  <c r="M256" i="8"/>
  <c r="L256" i="8"/>
  <c r="M250" i="8"/>
  <c r="L250" i="8"/>
  <c r="M58" i="8"/>
  <c r="L58" i="8"/>
  <c r="M175" i="8"/>
  <c r="L175" i="8"/>
  <c r="M202" i="8"/>
  <c r="N202" i="8" s="1"/>
  <c r="L202" i="8"/>
  <c r="M37" i="8"/>
  <c r="N37" i="8" s="1"/>
  <c r="L37" i="8"/>
  <c r="M357" i="8"/>
  <c r="L357" i="8"/>
  <c r="M133" i="8"/>
  <c r="L133" i="8"/>
  <c r="M331" i="8"/>
  <c r="N331" i="8" s="1"/>
  <c r="L331" i="8"/>
  <c r="M19" i="8"/>
  <c r="L19" i="8"/>
  <c r="M276" i="8"/>
  <c r="L276" i="8"/>
  <c r="M206" i="8"/>
  <c r="L206" i="8"/>
  <c r="M153" i="8"/>
  <c r="L153" i="8"/>
  <c r="M117" i="8"/>
  <c r="L117" i="8"/>
  <c r="M155" i="8"/>
  <c r="L155" i="8"/>
  <c r="M201" i="8"/>
  <c r="L201" i="8"/>
  <c r="M25" i="8"/>
  <c r="L25" i="8"/>
  <c r="M362" i="8"/>
  <c r="L362" i="8"/>
  <c r="M114" i="8"/>
  <c r="L114" i="8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H35" i="7"/>
  <c r="G35" i="7"/>
  <c r="F35" i="7"/>
  <c r="E35" i="7"/>
  <c r="D35" i="7"/>
  <c r="U20" i="7"/>
  <c r="T20" i="7"/>
  <c r="S20" i="7"/>
  <c r="R20" i="7"/>
  <c r="Q20" i="7"/>
  <c r="P20" i="7"/>
  <c r="O20" i="7"/>
  <c r="N20" i="7"/>
  <c r="M20" i="7"/>
  <c r="L20" i="7"/>
  <c r="K20" i="7"/>
  <c r="J20" i="7"/>
  <c r="U19" i="7"/>
  <c r="T19" i="7"/>
  <c r="S19" i="7"/>
  <c r="R19" i="7"/>
  <c r="Q19" i="7"/>
  <c r="P19" i="7"/>
  <c r="O19" i="7"/>
  <c r="N19" i="7"/>
  <c r="M19" i="7"/>
  <c r="L19" i="7"/>
  <c r="K19" i="7"/>
  <c r="J19" i="7"/>
  <c r="U18" i="7"/>
  <c r="T18" i="7"/>
  <c r="S18" i="7"/>
  <c r="R18" i="7"/>
  <c r="Q18" i="7"/>
  <c r="P18" i="7"/>
  <c r="O18" i="7"/>
  <c r="N18" i="7"/>
  <c r="M18" i="7"/>
  <c r="L18" i="7"/>
  <c r="K18" i="7"/>
  <c r="J18" i="7"/>
  <c r="U14" i="7"/>
  <c r="T14" i="7"/>
  <c r="S14" i="7"/>
  <c r="R14" i="7"/>
  <c r="Q14" i="7"/>
  <c r="P14" i="7"/>
  <c r="O14" i="7"/>
  <c r="N14" i="7"/>
  <c r="M14" i="7"/>
  <c r="L14" i="7"/>
  <c r="K14" i="7"/>
  <c r="J14" i="7"/>
  <c r="U12" i="7"/>
  <c r="T12" i="7"/>
  <c r="S12" i="7"/>
  <c r="R12" i="7"/>
  <c r="Q12" i="7"/>
  <c r="P12" i="7"/>
  <c r="O12" i="7"/>
  <c r="N12" i="7"/>
  <c r="M12" i="7"/>
  <c r="L12" i="7"/>
  <c r="K12" i="7"/>
  <c r="J12" i="7"/>
  <c r="U15" i="7"/>
  <c r="T15" i="7"/>
  <c r="S15" i="7"/>
  <c r="R15" i="7"/>
  <c r="Q15" i="7"/>
  <c r="P15" i="7"/>
  <c r="O15" i="7"/>
  <c r="N15" i="7"/>
  <c r="M15" i="7"/>
  <c r="L15" i="7"/>
  <c r="K15" i="7"/>
  <c r="J15" i="7"/>
  <c r="U13" i="7"/>
  <c r="T13" i="7"/>
  <c r="S13" i="7"/>
  <c r="R13" i="7"/>
  <c r="Q13" i="7"/>
  <c r="P13" i="7"/>
  <c r="O13" i="7"/>
  <c r="N13" i="7"/>
  <c r="M13" i="7"/>
  <c r="L13" i="7"/>
  <c r="K13" i="7"/>
  <c r="J13" i="7"/>
  <c r="U16" i="7"/>
  <c r="T16" i="7"/>
  <c r="S16" i="7"/>
  <c r="R16" i="7"/>
  <c r="Q16" i="7"/>
  <c r="P16" i="7"/>
  <c r="O16" i="7"/>
  <c r="N16" i="7"/>
  <c r="M16" i="7"/>
  <c r="L16" i="7"/>
  <c r="K16" i="7"/>
  <c r="J16" i="7"/>
  <c r="U22" i="7"/>
  <c r="T22" i="7"/>
  <c r="S22" i="7"/>
  <c r="R22" i="7"/>
  <c r="Q22" i="7"/>
  <c r="P22" i="7"/>
  <c r="O22" i="7"/>
  <c r="N22" i="7"/>
  <c r="M22" i="7"/>
  <c r="L22" i="7"/>
  <c r="K22" i="7"/>
  <c r="J22" i="7"/>
  <c r="U17" i="7"/>
  <c r="T17" i="7"/>
  <c r="S17" i="7"/>
  <c r="R17" i="7"/>
  <c r="Q17" i="7"/>
  <c r="P17" i="7"/>
  <c r="O17" i="7"/>
  <c r="N17" i="7"/>
  <c r="M17" i="7"/>
  <c r="L17" i="7"/>
  <c r="K17" i="7"/>
  <c r="J17" i="7"/>
  <c r="U21" i="7"/>
  <c r="T21" i="7"/>
  <c r="S21" i="7"/>
  <c r="R21" i="7"/>
  <c r="Q21" i="7"/>
  <c r="P21" i="7"/>
  <c r="O21" i="7"/>
  <c r="N21" i="7"/>
  <c r="M21" i="7"/>
  <c r="L21" i="7"/>
  <c r="K21" i="7"/>
  <c r="J21" i="7"/>
  <c r="U24" i="7"/>
  <c r="T24" i="7"/>
  <c r="S24" i="7"/>
  <c r="R24" i="7"/>
  <c r="Q24" i="7"/>
  <c r="P24" i="7"/>
  <c r="O24" i="7"/>
  <c r="N24" i="7"/>
  <c r="M24" i="7"/>
  <c r="L24" i="7"/>
  <c r="K24" i="7"/>
  <c r="J24" i="7"/>
  <c r="U23" i="7"/>
  <c r="T23" i="7"/>
  <c r="S23" i="7"/>
  <c r="R23" i="7"/>
  <c r="Q23" i="7"/>
  <c r="P23" i="7"/>
  <c r="O23" i="7"/>
  <c r="N23" i="7"/>
  <c r="M23" i="7"/>
  <c r="L23" i="7"/>
  <c r="K23" i="7"/>
  <c r="J23" i="7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H45" i="6"/>
  <c r="G45" i="6"/>
  <c r="F45" i="6"/>
  <c r="E45" i="6"/>
  <c r="D45" i="6"/>
  <c r="U12" i="6"/>
  <c r="T12" i="6"/>
  <c r="S12" i="6"/>
  <c r="R12" i="6"/>
  <c r="Q12" i="6"/>
  <c r="P12" i="6"/>
  <c r="O12" i="6"/>
  <c r="N12" i="6"/>
  <c r="M12" i="6"/>
  <c r="L12" i="6"/>
  <c r="K12" i="6"/>
  <c r="J12" i="6"/>
  <c r="U26" i="6"/>
  <c r="T26" i="6"/>
  <c r="S26" i="6"/>
  <c r="R26" i="6"/>
  <c r="Q26" i="6"/>
  <c r="P26" i="6"/>
  <c r="O26" i="6"/>
  <c r="N26" i="6"/>
  <c r="M26" i="6"/>
  <c r="L26" i="6"/>
  <c r="K26" i="6"/>
  <c r="J26" i="6"/>
  <c r="U17" i="6"/>
  <c r="T17" i="6"/>
  <c r="S17" i="6"/>
  <c r="R17" i="6"/>
  <c r="Q17" i="6"/>
  <c r="P17" i="6"/>
  <c r="O17" i="6"/>
  <c r="N17" i="6"/>
  <c r="M17" i="6"/>
  <c r="L17" i="6"/>
  <c r="K17" i="6"/>
  <c r="J17" i="6"/>
  <c r="U29" i="6"/>
  <c r="T29" i="6"/>
  <c r="S29" i="6"/>
  <c r="R29" i="6"/>
  <c r="Q29" i="6"/>
  <c r="P29" i="6"/>
  <c r="O29" i="6"/>
  <c r="N29" i="6"/>
  <c r="M29" i="6"/>
  <c r="L29" i="6"/>
  <c r="K29" i="6"/>
  <c r="J29" i="6"/>
  <c r="U20" i="6"/>
  <c r="T20" i="6"/>
  <c r="S20" i="6"/>
  <c r="R20" i="6"/>
  <c r="Q20" i="6"/>
  <c r="P20" i="6"/>
  <c r="O20" i="6"/>
  <c r="N20" i="6"/>
  <c r="M20" i="6"/>
  <c r="L20" i="6"/>
  <c r="K20" i="6"/>
  <c r="J20" i="6"/>
  <c r="U16" i="6"/>
  <c r="T16" i="6"/>
  <c r="S16" i="6"/>
  <c r="R16" i="6"/>
  <c r="Q16" i="6"/>
  <c r="P16" i="6"/>
  <c r="O16" i="6"/>
  <c r="N16" i="6"/>
  <c r="M16" i="6"/>
  <c r="L16" i="6"/>
  <c r="K16" i="6"/>
  <c r="J16" i="6"/>
  <c r="U15" i="6"/>
  <c r="T15" i="6"/>
  <c r="S15" i="6"/>
  <c r="R15" i="6"/>
  <c r="Q15" i="6"/>
  <c r="P15" i="6"/>
  <c r="O15" i="6"/>
  <c r="N15" i="6"/>
  <c r="M15" i="6"/>
  <c r="L15" i="6"/>
  <c r="K15" i="6"/>
  <c r="J15" i="6"/>
  <c r="U18" i="6"/>
  <c r="T18" i="6"/>
  <c r="S18" i="6"/>
  <c r="R18" i="6"/>
  <c r="Q18" i="6"/>
  <c r="P18" i="6"/>
  <c r="O18" i="6"/>
  <c r="N18" i="6"/>
  <c r="M18" i="6"/>
  <c r="L18" i="6"/>
  <c r="K18" i="6"/>
  <c r="J18" i="6"/>
  <c r="U19" i="6"/>
  <c r="T19" i="6"/>
  <c r="S19" i="6"/>
  <c r="R19" i="6"/>
  <c r="Q19" i="6"/>
  <c r="P19" i="6"/>
  <c r="O19" i="6"/>
  <c r="N19" i="6"/>
  <c r="M19" i="6"/>
  <c r="L19" i="6"/>
  <c r="K19" i="6"/>
  <c r="J19" i="6"/>
  <c r="U23" i="6"/>
  <c r="T23" i="6"/>
  <c r="S23" i="6"/>
  <c r="R23" i="6"/>
  <c r="Q23" i="6"/>
  <c r="P23" i="6"/>
  <c r="O23" i="6"/>
  <c r="N23" i="6"/>
  <c r="M23" i="6"/>
  <c r="L23" i="6"/>
  <c r="K23" i="6"/>
  <c r="J23" i="6"/>
  <c r="U14" i="6"/>
  <c r="T14" i="6"/>
  <c r="S14" i="6"/>
  <c r="R14" i="6"/>
  <c r="Q14" i="6"/>
  <c r="P14" i="6"/>
  <c r="O14" i="6"/>
  <c r="N14" i="6"/>
  <c r="M14" i="6"/>
  <c r="L14" i="6"/>
  <c r="K14" i="6"/>
  <c r="J14" i="6"/>
  <c r="U25" i="6"/>
  <c r="T25" i="6"/>
  <c r="S25" i="6"/>
  <c r="R25" i="6"/>
  <c r="Q25" i="6"/>
  <c r="P25" i="6"/>
  <c r="O25" i="6"/>
  <c r="N25" i="6"/>
  <c r="M25" i="6"/>
  <c r="L25" i="6"/>
  <c r="K25" i="6"/>
  <c r="J25" i="6"/>
  <c r="U13" i="6"/>
  <c r="T13" i="6"/>
  <c r="S13" i="6"/>
  <c r="R13" i="6"/>
  <c r="Q13" i="6"/>
  <c r="P13" i="6"/>
  <c r="O13" i="6"/>
  <c r="N13" i="6"/>
  <c r="M13" i="6"/>
  <c r="L13" i="6"/>
  <c r="K13" i="6"/>
  <c r="J13" i="6"/>
  <c r="U34" i="6"/>
  <c r="T34" i="6"/>
  <c r="S34" i="6"/>
  <c r="R34" i="6"/>
  <c r="Q34" i="6"/>
  <c r="P34" i="6"/>
  <c r="O34" i="6"/>
  <c r="N34" i="6"/>
  <c r="M34" i="6"/>
  <c r="L34" i="6"/>
  <c r="K34" i="6"/>
  <c r="J34" i="6"/>
  <c r="U28" i="6"/>
  <c r="T28" i="6"/>
  <c r="S28" i="6"/>
  <c r="R28" i="6"/>
  <c r="Q28" i="6"/>
  <c r="P28" i="6"/>
  <c r="O28" i="6"/>
  <c r="N28" i="6"/>
  <c r="M28" i="6"/>
  <c r="L28" i="6"/>
  <c r="K28" i="6"/>
  <c r="J28" i="6"/>
  <c r="U24" i="6"/>
  <c r="T24" i="6"/>
  <c r="S24" i="6"/>
  <c r="R24" i="6"/>
  <c r="Q24" i="6"/>
  <c r="P24" i="6"/>
  <c r="O24" i="6"/>
  <c r="N24" i="6"/>
  <c r="M24" i="6"/>
  <c r="L24" i="6"/>
  <c r="K24" i="6"/>
  <c r="J24" i="6"/>
  <c r="U32" i="6"/>
  <c r="T32" i="6"/>
  <c r="S32" i="6"/>
  <c r="R32" i="6"/>
  <c r="Q32" i="6"/>
  <c r="P32" i="6"/>
  <c r="O32" i="6"/>
  <c r="N32" i="6"/>
  <c r="M32" i="6"/>
  <c r="L32" i="6"/>
  <c r="K32" i="6"/>
  <c r="J32" i="6"/>
  <c r="U31" i="6"/>
  <c r="T31" i="6"/>
  <c r="S31" i="6"/>
  <c r="R31" i="6"/>
  <c r="Q31" i="6"/>
  <c r="P31" i="6"/>
  <c r="O31" i="6"/>
  <c r="N31" i="6"/>
  <c r="M31" i="6"/>
  <c r="L31" i="6"/>
  <c r="K31" i="6"/>
  <c r="J31" i="6"/>
  <c r="U22" i="6"/>
  <c r="T22" i="6"/>
  <c r="S22" i="6"/>
  <c r="R22" i="6"/>
  <c r="Q22" i="6"/>
  <c r="P22" i="6"/>
  <c r="O22" i="6"/>
  <c r="N22" i="6"/>
  <c r="M22" i="6"/>
  <c r="L22" i="6"/>
  <c r="K22" i="6"/>
  <c r="J22" i="6"/>
  <c r="U33" i="6"/>
  <c r="T33" i="6"/>
  <c r="S33" i="6"/>
  <c r="R33" i="6"/>
  <c r="Q33" i="6"/>
  <c r="P33" i="6"/>
  <c r="O33" i="6"/>
  <c r="N33" i="6"/>
  <c r="M33" i="6"/>
  <c r="L33" i="6"/>
  <c r="K33" i="6"/>
  <c r="J33" i="6"/>
  <c r="U21" i="6"/>
  <c r="T21" i="6"/>
  <c r="S21" i="6"/>
  <c r="R21" i="6"/>
  <c r="Q21" i="6"/>
  <c r="P21" i="6"/>
  <c r="O21" i="6"/>
  <c r="N21" i="6"/>
  <c r="M21" i="6"/>
  <c r="L21" i="6"/>
  <c r="K21" i="6"/>
  <c r="J21" i="6"/>
  <c r="U30" i="6"/>
  <c r="T30" i="6"/>
  <c r="S30" i="6"/>
  <c r="R30" i="6"/>
  <c r="Q30" i="6"/>
  <c r="P30" i="6"/>
  <c r="O30" i="6"/>
  <c r="N30" i="6"/>
  <c r="M30" i="6"/>
  <c r="L30" i="6"/>
  <c r="K30" i="6"/>
  <c r="J30" i="6"/>
  <c r="U27" i="6"/>
  <c r="T27" i="6"/>
  <c r="S27" i="6"/>
  <c r="R27" i="6"/>
  <c r="Q27" i="6"/>
  <c r="P27" i="6"/>
  <c r="O27" i="6"/>
  <c r="N27" i="6"/>
  <c r="M27" i="6"/>
  <c r="L27" i="6"/>
  <c r="K27" i="6"/>
  <c r="J27" i="6"/>
  <c r="D178" i="5"/>
  <c r="C178" i="5"/>
  <c r="D177" i="5"/>
  <c r="C177" i="5"/>
  <c r="D176" i="5"/>
  <c r="C176" i="5"/>
  <c r="F175" i="5"/>
  <c r="F174" i="5"/>
  <c r="F173" i="5"/>
  <c r="F172" i="5"/>
  <c r="F171" i="5"/>
  <c r="F170" i="5"/>
  <c r="F169" i="5"/>
  <c r="U168" i="5"/>
  <c r="T168" i="5"/>
  <c r="F168" i="5"/>
  <c r="D165" i="5"/>
  <c r="C165" i="5"/>
  <c r="D164" i="5"/>
  <c r="C164" i="5"/>
  <c r="D163" i="5"/>
  <c r="C163" i="5"/>
  <c r="F162" i="5"/>
  <c r="F161" i="5"/>
  <c r="F160" i="5"/>
  <c r="F159" i="5"/>
  <c r="F158" i="5"/>
  <c r="F157" i="5"/>
  <c r="F156" i="5"/>
  <c r="U155" i="5"/>
  <c r="T155" i="5"/>
  <c r="F155" i="5"/>
  <c r="D152" i="5"/>
  <c r="C152" i="5"/>
  <c r="D151" i="5"/>
  <c r="C151" i="5"/>
  <c r="D150" i="5"/>
  <c r="C150" i="5"/>
  <c r="F149" i="5"/>
  <c r="F148" i="5"/>
  <c r="F147" i="5"/>
  <c r="F146" i="5"/>
  <c r="F145" i="5"/>
  <c r="F144" i="5"/>
  <c r="F143" i="5"/>
  <c r="U142" i="5"/>
  <c r="T142" i="5"/>
  <c r="F142" i="5"/>
  <c r="D139" i="5"/>
  <c r="C139" i="5"/>
  <c r="D138" i="5"/>
  <c r="C138" i="5"/>
  <c r="D137" i="5"/>
  <c r="C137" i="5"/>
  <c r="F136" i="5"/>
  <c r="F135" i="5"/>
  <c r="F134" i="5"/>
  <c r="F133" i="5"/>
  <c r="F132" i="5"/>
  <c r="F131" i="5"/>
  <c r="F130" i="5"/>
  <c r="U129" i="5"/>
  <c r="T129" i="5"/>
  <c r="F129" i="5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U116" i="5"/>
  <c r="T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U103" i="5"/>
  <c r="T103" i="5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U90" i="5"/>
  <c r="T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U77" i="5"/>
  <c r="T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V12" i="5" s="1"/>
  <c r="T12" i="5"/>
  <c r="F12" i="5"/>
  <c r="D308" i="4"/>
  <c r="C308" i="4"/>
  <c r="D307" i="4"/>
  <c r="C307" i="4"/>
  <c r="D306" i="4"/>
  <c r="C306" i="4"/>
  <c r="F305" i="4"/>
  <c r="F304" i="4"/>
  <c r="F303" i="4"/>
  <c r="F302" i="4"/>
  <c r="F301" i="4"/>
  <c r="F300" i="4"/>
  <c r="F299" i="4"/>
  <c r="U298" i="4"/>
  <c r="T298" i="4"/>
  <c r="F298" i="4"/>
  <c r="D295" i="4"/>
  <c r="C295" i="4"/>
  <c r="D294" i="4"/>
  <c r="C294" i="4"/>
  <c r="D293" i="4"/>
  <c r="C293" i="4"/>
  <c r="F292" i="4"/>
  <c r="F291" i="4"/>
  <c r="F290" i="4"/>
  <c r="F289" i="4"/>
  <c r="F288" i="4"/>
  <c r="F287" i="4"/>
  <c r="F286" i="4"/>
  <c r="U285" i="4"/>
  <c r="T285" i="4"/>
  <c r="F285" i="4"/>
  <c r="D282" i="4"/>
  <c r="C282" i="4"/>
  <c r="D281" i="4"/>
  <c r="C281" i="4"/>
  <c r="D280" i="4"/>
  <c r="C280" i="4"/>
  <c r="F279" i="4"/>
  <c r="F278" i="4"/>
  <c r="F277" i="4"/>
  <c r="F276" i="4"/>
  <c r="F275" i="4"/>
  <c r="F274" i="4"/>
  <c r="F273" i="4"/>
  <c r="U272" i="4"/>
  <c r="T272" i="4"/>
  <c r="F272" i="4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U259" i="4"/>
  <c r="T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U246" i="4"/>
  <c r="T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U233" i="4"/>
  <c r="T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179" i="3"/>
  <c r="H20" i="7" s="1"/>
  <c r="J179" i="3"/>
  <c r="G20" i="7" s="1"/>
  <c r="I179" i="3"/>
  <c r="F20" i="7" s="1"/>
  <c r="H179" i="3"/>
  <c r="E20" i="7" s="1"/>
  <c r="G179" i="3"/>
  <c r="D20" i="7" s="1"/>
  <c r="M178" i="3"/>
  <c r="N178" i="3" s="1"/>
  <c r="L178" i="3"/>
  <c r="M177" i="3"/>
  <c r="N177" i="3" s="1"/>
  <c r="L177" i="3"/>
  <c r="M176" i="3"/>
  <c r="N176" i="3" s="1"/>
  <c r="L176" i="3"/>
  <c r="M175" i="3"/>
  <c r="N175" i="3" s="1"/>
  <c r="L175" i="3"/>
  <c r="F175" i="3"/>
  <c r="M174" i="3"/>
  <c r="N174" i="3" s="1"/>
  <c r="L174" i="3"/>
  <c r="F174" i="3"/>
  <c r="M173" i="3"/>
  <c r="L173" i="3"/>
  <c r="F173" i="3"/>
  <c r="M172" i="3"/>
  <c r="N172" i="3" s="1"/>
  <c r="L172" i="3"/>
  <c r="F172" i="3"/>
  <c r="M171" i="3"/>
  <c r="N171" i="3" s="1"/>
  <c r="L171" i="3"/>
  <c r="F171" i="3"/>
  <c r="M170" i="3"/>
  <c r="L170" i="3"/>
  <c r="F170" i="3"/>
  <c r="M169" i="3"/>
  <c r="L169" i="3"/>
  <c r="F169" i="3"/>
  <c r="M168" i="3"/>
  <c r="L168" i="3"/>
  <c r="F168" i="3"/>
  <c r="K166" i="3"/>
  <c r="H19" i="7" s="1"/>
  <c r="J166" i="3"/>
  <c r="G19" i="7" s="1"/>
  <c r="I166" i="3"/>
  <c r="F19" i="7" s="1"/>
  <c r="H166" i="3"/>
  <c r="E19" i="7" s="1"/>
  <c r="G166" i="3"/>
  <c r="D19" i="7" s="1"/>
  <c r="M165" i="3"/>
  <c r="N165" i="3" s="1"/>
  <c r="L165" i="3"/>
  <c r="M164" i="3"/>
  <c r="N164" i="3" s="1"/>
  <c r="L164" i="3"/>
  <c r="M163" i="3"/>
  <c r="N163" i="3" s="1"/>
  <c r="L163" i="3"/>
  <c r="M162" i="3"/>
  <c r="N162" i="3" s="1"/>
  <c r="L162" i="3"/>
  <c r="F162" i="3"/>
  <c r="M161" i="3"/>
  <c r="N161" i="3" s="1"/>
  <c r="L161" i="3"/>
  <c r="F161" i="3"/>
  <c r="M160" i="3"/>
  <c r="L160" i="3"/>
  <c r="F160" i="3"/>
  <c r="M159" i="3"/>
  <c r="N159" i="3" s="1"/>
  <c r="L159" i="3"/>
  <c r="F159" i="3"/>
  <c r="M158" i="3"/>
  <c r="N158" i="3" s="1"/>
  <c r="L158" i="3"/>
  <c r="F158" i="3"/>
  <c r="M157" i="3"/>
  <c r="N157" i="3" s="1"/>
  <c r="L157" i="3"/>
  <c r="F157" i="3"/>
  <c r="M156" i="3"/>
  <c r="L156" i="3"/>
  <c r="F156" i="3"/>
  <c r="M155" i="3"/>
  <c r="L155" i="3"/>
  <c r="F155" i="3"/>
  <c r="K153" i="3"/>
  <c r="H18" i="7" s="1"/>
  <c r="J153" i="3"/>
  <c r="G18" i="7" s="1"/>
  <c r="I153" i="3"/>
  <c r="F18" i="7" s="1"/>
  <c r="H153" i="3"/>
  <c r="E18" i="7" s="1"/>
  <c r="G153" i="3"/>
  <c r="D18" i="7" s="1"/>
  <c r="M152" i="3"/>
  <c r="N152" i="3" s="1"/>
  <c r="L152" i="3"/>
  <c r="M151" i="3"/>
  <c r="N151" i="3" s="1"/>
  <c r="L151" i="3"/>
  <c r="M150" i="3"/>
  <c r="N150" i="3" s="1"/>
  <c r="L150" i="3"/>
  <c r="M149" i="3"/>
  <c r="N149" i="3" s="1"/>
  <c r="L149" i="3"/>
  <c r="F149" i="3"/>
  <c r="M148" i="3"/>
  <c r="N148" i="3" s="1"/>
  <c r="L148" i="3"/>
  <c r="F148" i="3"/>
  <c r="N147" i="3"/>
  <c r="M147" i="3"/>
  <c r="L147" i="3"/>
  <c r="F147" i="3"/>
  <c r="M146" i="3"/>
  <c r="L146" i="3"/>
  <c r="F146" i="3"/>
  <c r="M145" i="3"/>
  <c r="L145" i="3"/>
  <c r="F145" i="3"/>
  <c r="M144" i="3"/>
  <c r="L144" i="3"/>
  <c r="F144" i="3"/>
  <c r="M143" i="3"/>
  <c r="L143" i="3"/>
  <c r="F143" i="3"/>
  <c r="M142" i="3"/>
  <c r="L142" i="3"/>
  <c r="F142" i="3"/>
  <c r="K140" i="3"/>
  <c r="H14" i="7" s="1"/>
  <c r="J140" i="3"/>
  <c r="G14" i="7" s="1"/>
  <c r="I140" i="3"/>
  <c r="F14" i="7" s="1"/>
  <c r="H140" i="3"/>
  <c r="E14" i="7" s="1"/>
  <c r="G140" i="3"/>
  <c r="D14" i="7" s="1"/>
  <c r="M139" i="3"/>
  <c r="N139" i="3" s="1"/>
  <c r="L139" i="3"/>
  <c r="M138" i="3"/>
  <c r="N138" i="3" s="1"/>
  <c r="L138" i="3"/>
  <c r="M137" i="3"/>
  <c r="N137" i="3" s="1"/>
  <c r="L137" i="3"/>
  <c r="M136" i="3"/>
  <c r="N136" i="3" s="1"/>
  <c r="L136" i="3"/>
  <c r="F136" i="3"/>
  <c r="M135" i="3"/>
  <c r="N135" i="3" s="1"/>
  <c r="L135" i="3"/>
  <c r="F135" i="3"/>
  <c r="N134" i="3"/>
  <c r="M134" i="3"/>
  <c r="L134" i="3"/>
  <c r="F134" i="3"/>
  <c r="M133" i="3"/>
  <c r="L133" i="3"/>
  <c r="F133" i="3"/>
  <c r="M132" i="3"/>
  <c r="L132" i="3"/>
  <c r="F132" i="3"/>
  <c r="M131" i="3"/>
  <c r="L131" i="3"/>
  <c r="F131" i="3"/>
  <c r="M130" i="3"/>
  <c r="L130" i="3"/>
  <c r="F130" i="3"/>
  <c r="M129" i="3"/>
  <c r="L129" i="3"/>
  <c r="F129" i="3"/>
  <c r="K127" i="3"/>
  <c r="H12" i="7" s="1"/>
  <c r="J127" i="3"/>
  <c r="G12" i="7" s="1"/>
  <c r="I127" i="3"/>
  <c r="F12" i="7" s="1"/>
  <c r="H127" i="3"/>
  <c r="E12" i="7" s="1"/>
  <c r="G127" i="3"/>
  <c r="D12" i="7" s="1"/>
  <c r="M126" i="3"/>
  <c r="N126" i="3" s="1"/>
  <c r="L126" i="3"/>
  <c r="M125" i="3"/>
  <c r="N125" i="3" s="1"/>
  <c r="L125" i="3"/>
  <c r="M124" i="3"/>
  <c r="N124" i="3" s="1"/>
  <c r="L124" i="3"/>
  <c r="M123" i="3"/>
  <c r="N123" i="3" s="1"/>
  <c r="L123" i="3"/>
  <c r="F123" i="3"/>
  <c r="M122" i="3"/>
  <c r="L122" i="3"/>
  <c r="F122" i="3"/>
  <c r="M121" i="3"/>
  <c r="N121" i="3" s="1"/>
  <c r="L121" i="3"/>
  <c r="F121" i="3"/>
  <c r="M120" i="3"/>
  <c r="N120" i="3" s="1"/>
  <c r="L120" i="3"/>
  <c r="F120" i="3"/>
  <c r="N119" i="3"/>
  <c r="M119" i="3"/>
  <c r="L119" i="3"/>
  <c r="F119" i="3"/>
  <c r="M118" i="3"/>
  <c r="N118" i="3" s="1"/>
  <c r="L118" i="3"/>
  <c r="F118" i="3"/>
  <c r="M117" i="3"/>
  <c r="L117" i="3"/>
  <c r="F117" i="3"/>
  <c r="M116" i="3"/>
  <c r="N116" i="3" s="1"/>
  <c r="L116" i="3"/>
  <c r="F116" i="3"/>
  <c r="K114" i="3"/>
  <c r="H15" i="7" s="1"/>
  <c r="J114" i="3"/>
  <c r="G15" i="7" s="1"/>
  <c r="I114" i="3"/>
  <c r="F15" i="7" s="1"/>
  <c r="H114" i="3"/>
  <c r="E15" i="7" s="1"/>
  <c r="G114" i="3"/>
  <c r="D15" i="7" s="1"/>
  <c r="M113" i="3"/>
  <c r="N113" i="3" s="1"/>
  <c r="L113" i="3"/>
  <c r="M112" i="3"/>
  <c r="N112" i="3" s="1"/>
  <c r="L112" i="3"/>
  <c r="M111" i="3"/>
  <c r="N111" i="3" s="1"/>
  <c r="L111" i="3"/>
  <c r="M110" i="3"/>
  <c r="N110" i="3" s="1"/>
  <c r="L110" i="3"/>
  <c r="F110" i="3"/>
  <c r="M109" i="3"/>
  <c r="N109" i="3" s="1"/>
  <c r="L109" i="3"/>
  <c r="F109" i="3"/>
  <c r="M108" i="3"/>
  <c r="L108" i="3"/>
  <c r="F108" i="3"/>
  <c r="M107" i="3"/>
  <c r="N107" i="3" s="1"/>
  <c r="L107" i="3"/>
  <c r="F107" i="3"/>
  <c r="M106" i="3"/>
  <c r="N106" i="3" s="1"/>
  <c r="L106" i="3"/>
  <c r="F106" i="3"/>
  <c r="M105" i="3"/>
  <c r="L105" i="3"/>
  <c r="F105" i="3"/>
  <c r="M104" i="3"/>
  <c r="N104" i="3" s="1"/>
  <c r="L104" i="3"/>
  <c r="F104" i="3"/>
  <c r="M103" i="3"/>
  <c r="L103" i="3"/>
  <c r="F103" i="3"/>
  <c r="K101" i="3"/>
  <c r="H13" i="7" s="1"/>
  <c r="J101" i="3"/>
  <c r="G13" i="7" s="1"/>
  <c r="I101" i="3"/>
  <c r="F13" i="7" s="1"/>
  <c r="H101" i="3"/>
  <c r="E13" i="7" s="1"/>
  <c r="G101" i="3"/>
  <c r="D13" i="7" s="1"/>
  <c r="M100" i="3"/>
  <c r="N100" i="3" s="1"/>
  <c r="L100" i="3"/>
  <c r="M99" i="3"/>
  <c r="N99" i="3" s="1"/>
  <c r="L99" i="3"/>
  <c r="M98" i="3"/>
  <c r="N98" i="3" s="1"/>
  <c r="L98" i="3"/>
  <c r="M97" i="3"/>
  <c r="N97" i="3" s="1"/>
  <c r="L97" i="3"/>
  <c r="F97" i="3"/>
  <c r="M96" i="3"/>
  <c r="L96" i="3"/>
  <c r="F96" i="3"/>
  <c r="M95" i="3"/>
  <c r="L95" i="3"/>
  <c r="F95" i="3"/>
  <c r="M94" i="3"/>
  <c r="L94" i="3"/>
  <c r="F94" i="3"/>
  <c r="M93" i="3"/>
  <c r="N93" i="3" s="1"/>
  <c r="L93" i="3"/>
  <c r="F93" i="3"/>
  <c r="M92" i="3"/>
  <c r="N92" i="3" s="1"/>
  <c r="L92" i="3"/>
  <c r="F92" i="3"/>
  <c r="M91" i="3"/>
  <c r="L91" i="3"/>
  <c r="F91" i="3"/>
  <c r="M90" i="3"/>
  <c r="L90" i="3"/>
  <c r="F90" i="3"/>
  <c r="K88" i="3"/>
  <c r="H16" i="7" s="1"/>
  <c r="J88" i="3"/>
  <c r="G16" i="7" s="1"/>
  <c r="I88" i="3"/>
  <c r="F16" i="7" s="1"/>
  <c r="H88" i="3"/>
  <c r="E16" i="7" s="1"/>
  <c r="G88" i="3"/>
  <c r="D16" i="7" s="1"/>
  <c r="M87" i="3"/>
  <c r="N87" i="3" s="1"/>
  <c r="L87" i="3"/>
  <c r="M86" i="3"/>
  <c r="N86" i="3" s="1"/>
  <c r="L86" i="3"/>
  <c r="M85" i="3"/>
  <c r="N85" i="3" s="1"/>
  <c r="L85" i="3"/>
  <c r="M84" i="3"/>
  <c r="N84" i="3" s="1"/>
  <c r="L84" i="3"/>
  <c r="F84" i="3"/>
  <c r="M83" i="3"/>
  <c r="N83" i="3" s="1"/>
  <c r="L83" i="3"/>
  <c r="F83" i="3"/>
  <c r="M82" i="3"/>
  <c r="N82" i="3" s="1"/>
  <c r="L82" i="3"/>
  <c r="F82" i="3"/>
  <c r="M81" i="3"/>
  <c r="N81" i="3" s="1"/>
  <c r="L81" i="3"/>
  <c r="F81" i="3"/>
  <c r="N80" i="3"/>
  <c r="M80" i="3"/>
  <c r="L80" i="3"/>
  <c r="F80" i="3"/>
  <c r="M79" i="3"/>
  <c r="L79" i="3"/>
  <c r="F79" i="3"/>
  <c r="M78" i="3"/>
  <c r="L78" i="3"/>
  <c r="F78" i="3"/>
  <c r="M77" i="3"/>
  <c r="N77" i="3" s="1"/>
  <c r="L77" i="3"/>
  <c r="F77" i="3"/>
  <c r="K75" i="3"/>
  <c r="H22" i="7" s="1"/>
  <c r="J75" i="3"/>
  <c r="G22" i="7" s="1"/>
  <c r="I75" i="3"/>
  <c r="F22" i="7" s="1"/>
  <c r="H75" i="3"/>
  <c r="E22" i="7" s="1"/>
  <c r="G75" i="3"/>
  <c r="D22" i="7" s="1"/>
  <c r="M74" i="3"/>
  <c r="N74" i="3" s="1"/>
  <c r="L74" i="3"/>
  <c r="M73" i="3"/>
  <c r="N73" i="3" s="1"/>
  <c r="L73" i="3"/>
  <c r="M72" i="3"/>
  <c r="N72" i="3" s="1"/>
  <c r="L72" i="3"/>
  <c r="M71" i="3"/>
  <c r="N71" i="3" s="1"/>
  <c r="L71" i="3"/>
  <c r="F71" i="3"/>
  <c r="M70" i="3"/>
  <c r="N70" i="3" s="1"/>
  <c r="L70" i="3"/>
  <c r="F70" i="3"/>
  <c r="N69" i="3"/>
  <c r="M69" i="3"/>
  <c r="L69" i="3"/>
  <c r="F69" i="3"/>
  <c r="M68" i="3"/>
  <c r="L68" i="3"/>
  <c r="F68" i="3"/>
  <c r="M67" i="3"/>
  <c r="L67" i="3"/>
  <c r="F67" i="3"/>
  <c r="M66" i="3"/>
  <c r="N66" i="3" s="1"/>
  <c r="L66" i="3"/>
  <c r="F66" i="3"/>
  <c r="M65" i="3"/>
  <c r="L65" i="3"/>
  <c r="F65" i="3"/>
  <c r="N64" i="3"/>
  <c r="M64" i="3"/>
  <c r="L64" i="3"/>
  <c r="F64" i="3"/>
  <c r="K62" i="3"/>
  <c r="H17" i="7" s="1"/>
  <c r="J62" i="3"/>
  <c r="G17" i="7" s="1"/>
  <c r="I62" i="3"/>
  <c r="F17" i="7" s="1"/>
  <c r="H62" i="3"/>
  <c r="E17" i="7" s="1"/>
  <c r="G62" i="3"/>
  <c r="D17" i="7" s="1"/>
  <c r="M61" i="3"/>
  <c r="N61" i="3" s="1"/>
  <c r="L61" i="3"/>
  <c r="M60" i="3"/>
  <c r="N60" i="3" s="1"/>
  <c r="L60" i="3"/>
  <c r="M59" i="3"/>
  <c r="N59" i="3" s="1"/>
  <c r="L59" i="3"/>
  <c r="N58" i="3"/>
  <c r="M58" i="3"/>
  <c r="L58" i="3"/>
  <c r="F58" i="3"/>
  <c r="M57" i="3"/>
  <c r="N57" i="3" s="1"/>
  <c r="L57" i="3"/>
  <c r="F57" i="3"/>
  <c r="N56" i="3"/>
  <c r="M56" i="3"/>
  <c r="L56" i="3"/>
  <c r="F56" i="3"/>
  <c r="M55" i="3"/>
  <c r="N55" i="3" s="1"/>
  <c r="L55" i="3"/>
  <c r="F55" i="3"/>
  <c r="M54" i="3"/>
  <c r="L54" i="3"/>
  <c r="F54" i="3"/>
  <c r="M53" i="3"/>
  <c r="L53" i="3"/>
  <c r="F53" i="3"/>
  <c r="M52" i="3"/>
  <c r="L52" i="3"/>
  <c r="F52" i="3"/>
  <c r="M51" i="3"/>
  <c r="L51" i="3"/>
  <c r="F51" i="3"/>
  <c r="K49" i="3"/>
  <c r="H21" i="7" s="1"/>
  <c r="J49" i="3"/>
  <c r="G21" i="7" s="1"/>
  <c r="I49" i="3"/>
  <c r="F21" i="7" s="1"/>
  <c r="H49" i="3"/>
  <c r="E21" i="7" s="1"/>
  <c r="G49" i="3"/>
  <c r="D21" i="7" s="1"/>
  <c r="M48" i="3"/>
  <c r="N48" i="3" s="1"/>
  <c r="L48" i="3"/>
  <c r="M47" i="3"/>
  <c r="N47" i="3" s="1"/>
  <c r="L47" i="3"/>
  <c r="M46" i="3"/>
  <c r="N46" i="3" s="1"/>
  <c r="L46" i="3"/>
  <c r="N45" i="3"/>
  <c r="M45" i="3"/>
  <c r="L45" i="3"/>
  <c r="F45" i="3"/>
  <c r="M44" i="3"/>
  <c r="N44" i="3" s="1"/>
  <c r="L44" i="3"/>
  <c r="F44" i="3"/>
  <c r="N43" i="3"/>
  <c r="M43" i="3"/>
  <c r="L43" i="3"/>
  <c r="F43" i="3"/>
  <c r="M42" i="3"/>
  <c r="L42" i="3"/>
  <c r="F42" i="3"/>
  <c r="M41" i="3"/>
  <c r="L41" i="3"/>
  <c r="F41" i="3"/>
  <c r="M40" i="3"/>
  <c r="L40" i="3"/>
  <c r="F40" i="3"/>
  <c r="M39" i="3"/>
  <c r="L39" i="3"/>
  <c r="F39" i="3"/>
  <c r="M38" i="3"/>
  <c r="L38" i="3"/>
  <c r="F38" i="3"/>
  <c r="K36" i="3"/>
  <c r="H24" i="7" s="1"/>
  <c r="J36" i="3"/>
  <c r="G24" i="7" s="1"/>
  <c r="I36" i="3"/>
  <c r="F24" i="7" s="1"/>
  <c r="H36" i="3"/>
  <c r="E24" i="7" s="1"/>
  <c r="G36" i="3"/>
  <c r="D24" i="7" s="1"/>
  <c r="M35" i="3"/>
  <c r="N35" i="3" s="1"/>
  <c r="L35" i="3"/>
  <c r="M34" i="3"/>
  <c r="N34" i="3" s="1"/>
  <c r="L34" i="3"/>
  <c r="M33" i="3"/>
  <c r="N33" i="3" s="1"/>
  <c r="L33" i="3"/>
  <c r="N32" i="3"/>
  <c r="M32" i="3"/>
  <c r="L32" i="3"/>
  <c r="F32" i="3"/>
  <c r="M31" i="3"/>
  <c r="N31" i="3" s="1"/>
  <c r="L31" i="3"/>
  <c r="F31" i="3"/>
  <c r="N30" i="3"/>
  <c r="M30" i="3"/>
  <c r="L30" i="3"/>
  <c r="F30" i="3"/>
  <c r="M29" i="3"/>
  <c r="N29" i="3" s="1"/>
  <c r="L29" i="3"/>
  <c r="F29" i="3"/>
  <c r="N28" i="3"/>
  <c r="M28" i="3"/>
  <c r="L28" i="3"/>
  <c r="F28" i="3"/>
  <c r="M27" i="3"/>
  <c r="N27" i="3" s="1"/>
  <c r="L27" i="3"/>
  <c r="F27" i="3"/>
  <c r="M26" i="3"/>
  <c r="N26" i="3" s="1"/>
  <c r="L26" i="3"/>
  <c r="F26" i="3"/>
  <c r="N25" i="3"/>
  <c r="M25" i="3"/>
  <c r="M36" i="3" s="1"/>
  <c r="L25" i="3"/>
  <c r="L36" i="3" s="1"/>
  <c r="F25" i="3"/>
  <c r="K23" i="3"/>
  <c r="H23" i="7" s="1"/>
  <c r="J23" i="3"/>
  <c r="G23" i="7" s="1"/>
  <c r="I23" i="3"/>
  <c r="H23" i="3"/>
  <c r="E23" i="7" s="1"/>
  <c r="G23" i="3"/>
  <c r="M22" i="3"/>
  <c r="N22" i="3" s="1"/>
  <c r="L22" i="3"/>
  <c r="M21" i="3"/>
  <c r="N21" i="3" s="1"/>
  <c r="L21" i="3"/>
  <c r="M20" i="3"/>
  <c r="N20" i="3" s="1"/>
  <c r="L20" i="3"/>
  <c r="N19" i="3"/>
  <c r="M19" i="3"/>
  <c r="L19" i="3"/>
  <c r="F19" i="3"/>
  <c r="M18" i="3"/>
  <c r="N18" i="3" s="1"/>
  <c r="L18" i="3"/>
  <c r="F18" i="3"/>
  <c r="N17" i="3"/>
  <c r="M17" i="3"/>
  <c r="L17" i="3"/>
  <c r="F17" i="3"/>
  <c r="M16" i="3"/>
  <c r="N16" i="3" s="1"/>
  <c r="L16" i="3"/>
  <c r="F16" i="3"/>
  <c r="N15" i="3"/>
  <c r="M15" i="3"/>
  <c r="L15" i="3"/>
  <c r="F15" i="3"/>
  <c r="N14" i="3"/>
  <c r="M14" i="3"/>
  <c r="L14" i="3"/>
  <c r="F14" i="3"/>
  <c r="M13" i="3"/>
  <c r="N13" i="3" s="1"/>
  <c r="L13" i="3"/>
  <c r="F13" i="3"/>
  <c r="N12" i="3"/>
  <c r="M12" i="3"/>
  <c r="L12" i="3"/>
  <c r="F12" i="3"/>
  <c r="K309" i="2"/>
  <c r="H12" i="6" s="1"/>
  <c r="J309" i="2"/>
  <c r="G12" i="6" s="1"/>
  <c r="I309" i="2"/>
  <c r="F12" i="6" s="1"/>
  <c r="H309" i="2"/>
  <c r="E12" i="6" s="1"/>
  <c r="G309" i="2"/>
  <c r="D12" i="6" s="1"/>
  <c r="M308" i="2"/>
  <c r="N308" i="2" s="1"/>
  <c r="L308" i="2"/>
  <c r="M307" i="2"/>
  <c r="N307" i="2" s="1"/>
  <c r="L307" i="2"/>
  <c r="M306" i="2"/>
  <c r="N306" i="2" s="1"/>
  <c r="L306" i="2"/>
  <c r="M305" i="2"/>
  <c r="L305" i="2"/>
  <c r="F305" i="2"/>
  <c r="M304" i="2"/>
  <c r="L304" i="2"/>
  <c r="F304" i="2"/>
  <c r="N303" i="2"/>
  <c r="M303" i="2"/>
  <c r="L303" i="2"/>
  <c r="F303" i="2"/>
  <c r="M302" i="2"/>
  <c r="N302" i="2" s="1"/>
  <c r="L302" i="2"/>
  <c r="F302" i="2"/>
  <c r="M301" i="2"/>
  <c r="N301" i="2" s="1"/>
  <c r="L301" i="2"/>
  <c r="F301" i="2"/>
  <c r="M300" i="2"/>
  <c r="L300" i="2"/>
  <c r="F300" i="2"/>
  <c r="M299" i="2"/>
  <c r="L299" i="2"/>
  <c r="F299" i="2"/>
  <c r="M298" i="2"/>
  <c r="L298" i="2"/>
  <c r="F298" i="2"/>
  <c r="K296" i="2"/>
  <c r="H26" i="6" s="1"/>
  <c r="J296" i="2"/>
  <c r="G26" i="6" s="1"/>
  <c r="I296" i="2"/>
  <c r="F26" i="6" s="1"/>
  <c r="H296" i="2"/>
  <c r="E26" i="6" s="1"/>
  <c r="G296" i="2"/>
  <c r="D26" i="6" s="1"/>
  <c r="M295" i="2"/>
  <c r="N295" i="2" s="1"/>
  <c r="L295" i="2"/>
  <c r="M294" i="2"/>
  <c r="N294" i="2" s="1"/>
  <c r="L294" i="2"/>
  <c r="M293" i="2"/>
  <c r="N293" i="2" s="1"/>
  <c r="L293" i="2"/>
  <c r="M292" i="2"/>
  <c r="N292" i="2" s="1"/>
  <c r="L292" i="2"/>
  <c r="F292" i="2"/>
  <c r="M291" i="2"/>
  <c r="L291" i="2"/>
  <c r="F291" i="2"/>
  <c r="M290" i="2"/>
  <c r="N290" i="2" s="1"/>
  <c r="L290" i="2"/>
  <c r="F290" i="2"/>
  <c r="M289" i="2"/>
  <c r="N289" i="2" s="1"/>
  <c r="L289" i="2"/>
  <c r="F289" i="2"/>
  <c r="M288" i="2"/>
  <c r="L288" i="2"/>
  <c r="F288" i="2"/>
  <c r="M287" i="2"/>
  <c r="L287" i="2"/>
  <c r="F287" i="2"/>
  <c r="M286" i="2"/>
  <c r="L286" i="2"/>
  <c r="F286" i="2"/>
  <c r="M285" i="2"/>
  <c r="L285" i="2"/>
  <c r="F285" i="2"/>
  <c r="K283" i="2"/>
  <c r="H17" i="6" s="1"/>
  <c r="J283" i="2"/>
  <c r="G17" i="6" s="1"/>
  <c r="I283" i="2"/>
  <c r="F17" i="6" s="1"/>
  <c r="H283" i="2"/>
  <c r="E17" i="6" s="1"/>
  <c r="G283" i="2"/>
  <c r="D17" i="6" s="1"/>
  <c r="M282" i="2"/>
  <c r="N282" i="2" s="1"/>
  <c r="L282" i="2"/>
  <c r="M281" i="2"/>
  <c r="N281" i="2" s="1"/>
  <c r="L281" i="2"/>
  <c r="M280" i="2"/>
  <c r="N280" i="2" s="1"/>
  <c r="L280" i="2"/>
  <c r="M279" i="2"/>
  <c r="L279" i="2"/>
  <c r="F279" i="2"/>
  <c r="M278" i="2"/>
  <c r="L278" i="2"/>
  <c r="F278" i="2"/>
  <c r="M277" i="2"/>
  <c r="N277" i="2" s="1"/>
  <c r="L277" i="2"/>
  <c r="F277" i="2"/>
  <c r="M276" i="2"/>
  <c r="L276" i="2"/>
  <c r="F276" i="2"/>
  <c r="M275" i="2"/>
  <c r="L275" i="2"/>
  <c r="F275" i="2"/>
  <c r="M274" i="2"/>
  <c r="N274" i="2" s="1"/>
  <c r="L274" i="2"/>
  <c r="F274" i="2"/>
  <c r="M273" i="2"/>
  <c r="L273" i="2"/>
  <c r="F273" i="2"/>
  <c r="M272" i="2"/>
  <c r="N272" i="2" s="1"/>
  <c r="L272" i="2"/>
  <c r="F272" i="2"/>
  <c r="K270" i="2"/>
  <c r="H29" i="6" s="1"/>
  <c r="J270" i="2"/>
  <c r="G29" i="6" s="1"/>
  <c r="I270" i="2"/>
  <c r="F29" i="6" s="1"/>
  <c r="H270" i="2"/>
  <c r="E29" i="6" s="1"/>
  <c r="G270" i="2"/>
  <c r="D29" i="6" s="1"/>
  <c r="M269" i="2"/>
  <c r="N269" i="2" s="1"/>
  <c r="L269" i="2"/>
  <c r="M268" i="2"/>
  <c r="N268" i="2" s="1"/>
  <c r="L268" i="2"/>
  <c r="M267" i="2"/>
  <c r="N267" i="2" s="1"/>
  <c r="L267" i="2"/>
  <c r="M266" i="2"/>
  <c r="L266" i="2"/>
  <c r="F266" i="2"/>
  <c r="M265" i="2"/>
  <c r="N265" i="2" s="1"/>
  <c r="L265" i="2"/>
  <c r="F265" i="2"/>
  <c r="N264" i="2"/>
  <c r="M264" i="2"/>
  <c r="L264" i="2"/>
  <c r="F264" i="2"/>
  <c r="M263" i="2"/>
  <c r="N263" i="2" s="1"/>
  <c r="L263" i="2"/>
  <c r="F263" i="2"/>
  <c r="M262" i="2"/>
  <c r="L262" i="2"/>
  <c r="F262" i="2"/>
  <c r="M261" i="2"/>
  <c r="L261" i="2"/>
  <c r="F261" i="2"/>
  <c r="M260" i="2"/>
  <c r="L260" i="2"/>
  <c r="F260" i="2"/>
  <c r="M259" i="2"/>
  <c r="L259" i="2"/>
  <c r="F259" i="2"/>
  <c r="K257" i="2"/>
  <c r="H20" i="6" s="1"/>
  <c r="J257" i="2"/>
  <c r="G20" i="6" s="1"/>
  <c r="I257" i="2"/>
  <c r="F20" i="6" s="1"/>
  <c r="H257" i="2"/>
  <c r="E20" i="6" s="1"/>
  <c r="G257" i="2"/>
  <c r="D20" i="6" s="1"/>
  <c r="M256" i="2"/>
  <c r="N256" i="2" s="1"/>
  <c r="L256" i="2"/>
  <c r="M255" i="2"/>
  <c r="N255" i="2" s="1"/>
  <c r="L255" i="2"/>
  <c r="M254" i="2"/>
  <c r="N254" i="2" s="1"/>
  <c r="L254" i="2"/>
  <c r="M253" i="2"/>
  <c r="N253" i="2" s="1"/>
  <c r="L253" i="2"/>
  <c r="F253" i="2"/>
  <c r="M252" i="2"/>
  <c r="N252" i="2" s="1"/>
  <c r="L252" i="2"/>
  <c r="F252" i="2"/>
  <c r="M251" i="2"/>
  <c r="L251" i="2"/>
  <c r="F251" i="2"/>
  <c r="M250" i="2"/>
  <c r="N250" i="2" s="1"/>
  <c r="L250" i="2"/>
  <c r="F250" i="2"/>
  <c r="M249" i="2"/>
  <c r="L249" i="2"/>
  <c r="F249" i="2"/>
  <c r="M248" i="2"/>
  <c r="L248" i="2"/>
  <c r="F248" i="2"/>
  <c r="M247" i="2"/>
  <c r="L247" i="2"/>
  <c r="F247" i="2"/>
  <c r="M246" i="2"/>
  <c r="L246" i="2"/>
  <c r="F246" i="2"/>
  <c r="K244" i="2"/>
  <c r="H16" i="6" s="1"/>
  <c r="J244" i="2"/>
  <c r="G16" i="6" s="1"/>
  <c r="I244" i="2"/>
  <c r="F16" i="6" s="1"/>
  <c r="H244" i="2"/>
  <c r="E16" i="6" s="1"/>
  <c r="G244" i="2"/>
  <c r="D16" i="6" s="1"/>
  <c r="M243" i="2"/>
  <c r="N243" i="2" s="1"/>
  <c r="L243" i="2"/>
  <c r="M242" i="2"/>
  <c r="N242" i="2" s="1"/>
  <c r="L242" i="2"/>
  <c r="M241" i="2"/>
  <c r="N241" i="2" s="1"/>
  <c r="L241" i="2"/>
  <c r="M240" i="2"/>
  <c r="L240" i="2"/>
  <c r="F240" i="2"/>
  <c r="M239" i="2"/>
  <c r="L239" i="2"/>
  <c r="F239" i="2"/>
  <c r="M238" i="2"/>
  <c r="N238" i="2" s="1"/>
  <c r="L238" i="2"/>
  <c r="F238" i="2"/>
  <c r="M237" i="2"/>
  <c r="L237" i="2"/>
  <c r="F237" i="2"/>
  <c r="M236" i="2"/>
  <c r="L236" i="2"/>
  <c r="F236" i="2"/>
  <c r="M235" i="2"/>
  <c r="N235" i="2" s="1"/>
  <c r="L235" i="2"/>
  <c r="F235" i="2"/>
  <c r="M234" i="2"/>
  <c r="N234" i="2" s="1"/>
  <c r="L234" i="2"/>
  <c r="F234" i="2"/>
  <c r="M233" i="2"/>
  <c r="L233" i="2"/>
  <c r="F233" i="2"/>
  <c r="K231" i="2"/>
  <c r="H15" i="6" s="1"/>
  <c r="J231" i="2"/>
  <c r="G15" i="6" s="1"/>
  <c r="I231" i="2"/>
  <c r="F15" i="6" s="1"/>
  <c r="H231" i="2"/>
  <c r="E15" i="6" s="1"/>
  <c r="G231" i="2"/>
  <c r="D15" i="6" s="1"/>
  <c r="M230" i="2"/>
  <c r="N230" i="2" s="1"/>
  <c r="L230" i="2"/>
  <c r="M229" i="2"/>
  <c r="N229" i="2" s="1"/>
  <c r="L229" i="2"/>
  <c r="M228" i="2"/>
  <c r="N228" i="2" s="1"/>
  <c r="L228" i="2"/>
  <c r="M227" i="2"/>
  <c r="N227" i="2" s="1"/>
  <c r="L227" i="2"/>
  <c r="F227" i="2"/>
  <c r="M226" i="2"/>
  <c r="N226" i="2" s="1"/>
  <c r="L226" i="2"/>
  <c r="F226" i="2"/>
  <c r="M225" i="2"/>
  <c r="L225" i="2"/>
  <c r="F225" i="2"/>
  <c r="M224" i="2"/>
  <c r="L224" i="2"/>
  <c r="F224" i="2"/>
  <c r="M223" i="2"/>
  <c r="L223" i="2"/>
  <c r="F223" i="2"/>
  <c r="M222" i="2"/>
  <c r="N222" i="2" s="1"/>
  <c r="L222" i="2"/>
  <c r="F222" i="2"/>
  <c r="M221" i="2"/>
  <c r="N221" i="2" s="1"/>
  <c r="L221" i="2"/>
  <c r="F221" i="2"/>
  <c r="M220" i="2"/>
  <c r="L220" i="2"/>
  <c r="F220" i="2"/>
  <c r="K218" i="2"/>
  <c r="H18" i="6" s="1"/>
  <c r="J218" i="2"/>
  <c r="G18" i="6" s="1"/>
  <c r="I218" i="2"/>
  <c r="F18" i="6" s="1"/>
  <c r="H218" i="2"/>
  <c r="E18" i="6" s="1"/>
  <c r="G218" i="2"/>
  <c r="D18" i="6" s="1"/>
  <c r="M217" i="2"/>
  <c r="N217" i="2" s="1"/>
  <c r="L217" i="2"/>
  <c r="M216" i="2"/>
  <c r="N216" i="2" s="1"/>
  <c r="L216" i="2"/>
  <c r="M215" i="2"/>
  <c r="N215" i="2" s="1"/>
  <c r="L215" i="2"/>
  <c r="M214" i="2"/>
  <c r="L214" i="2"/>
  <c r="F214" i="2"/>
  <c r="M213" i="2"/>
  <c r="N213" i="2" s="1"/>
  <c r="L213" i="2"/>
  <c r="F213" i="2"/>
  <c r="N212" i="2"/>
  <c r="M212" i="2"/>
  <c r="L212" i="2"/>
  <c r="F212" i="2"/>
  <c r="M211" i="2"/>
  <c r="L211" i="2"/>
  <c r="F211" i="2"/>
  <c r="M210" i="2"/>
  <c r="N210" i="2" s="1"/>
  <c r="L210" i="2"/>
  <c r="F210" i="2"/>
  <c r="N209" i="2"/>
  <c r="M209" i="2"/>
  <c r="L209" i="2"/>
  <c r="F209" i="2"/>
  <c r="M208" i="2"/>
  <c r="L208" i="2"/>
  <c r="F208" i="2"/>
  <c r="M207" i="2"/>
  <c r="L207" i="2"/>
  <c r="F207" i="2"/>
  <c r="K205" i="2"/>
  <c r="H19" i="6" s="1"/>
  <c r="J205" i="2"/>
  <c r="G19" i="6" s="1"/>
  <c r="I205" i="2"/>
  <c r="F19" i="6" s="1"/>
  <c r="H205" i="2"/>
  <c r="E19" i="6" s="1"/>
  <c r="G205" i="2"/>
  <c r="D19" i="6" s="1"/>
  <c r="M204" i="2"/>
  <c r="N204" i="2" s="1"/>
  <c r="L204" i="2"/>
  <c r="M203" i="2"/>
  <c r="N203" i="2" s="1"/>
  <c r="L203" i="2"/>
  <c r="M202" i="2"/>
  <c r="N202" i="2" s="1"/>
  <c r="L202" i="2"/>
  <c r="M201" i="2"/>
  <c r="L201" i="2"/>
  <c r="F201" i="2"/>
  <c r="M200" i="2"/>
  <c r="N200" i="2" s="1"/>
  <c r="L200" i="2"/>
  <c r="F200" i="2"/>
  <c r="N199" i="2"/>
  <c r="M199" i="2"/>
  <c r="L199" i="2"/>
  <c r="F199" i="2"/>
  <c r="M198" i="2"/>
  <c r="L198" i="2"/>
  <c r="F198" i="2"/>
  <c r="M197" i="2"/>
  <c r="L197" i="2"/>
  <c r="F197" i="2"/>
  <c r="M196" i="2"/>
  <c r="L196" i="2"/>
  <c r="F196" i="2"/>
  <c r="M195" i="2"/>
  <c r="N195" i="2" s="1"/>
  <c r="L195" i="2"/>
  <c r="F195" i="2"/>
  <c r="M194" i="2"/>
  <c r="L194" i="2"/>
  <c r="F194" i="2"/>
  <c r="K192" i="2"/>
  <c r="H23" i="6" s="1"/>
  <c r="J192" i="2"/>
  <c r="G23" i="6" s="1"/>
  <c r="I192" i="2"/>
  <c r="F23" i="6" s="1"/>
  <c r="H192" i="2"/>
  <c r="E23" i="6" s="1"/>
  <c r="G192" i="2"/>
  <c r="D23" i="6" s="1"/>
  <c r="M191" i="2"/>
  <c r="N191" i="2" s="1"/>
  <c r="L191" i="2"/>
  <c r="M190" i="2"/>
  <c r="N190" i="2" s="1"/>
  <c r="L190" i="2"/>
  <c r="M189" i="2"/>
  <c r="N189" i="2" s="1"/>
  <c r="L189" i="2"/>
  <c r="M188" i="2"/>
  <c r="L188" i="2"/>
  <c r="F188" i="2"/>
  <c r="M187" i="2"/>
  <c r="L187" i="2"/>
  <c r="F187" i="2"/>
  <c r="M186" i="2"/>
  <c r="N186" i="2" s="1"/>
  <c r="L186" i="2"/>
  <c r="F186" i="2"/>
  <c r="M185" i="2"/>
  <c r="L185" i="2"/>
  <c r="F185" i="2"/>
  <c r="M184" i="2"/>
  <c r="N184" i="2" s="1"/>
  <c r="L184" i="2"/>
  <c r="F184" i="2"/>
  <c r="M183" i="2"/>
  <c r="N183" i="2" s="1"/>
  <c r="L183" i="2"/>
  <c r="F183" i="2"/>
  <c r="M182" i="2"/>
  <c r="N182" i="2" s="1"/>
  <c r="L182" i="2"/>
  <c r="F182" i="2"/>
  <c r="M181" i="2"/>
  <c r="L181" i="2"/>
  <c r="F181" i="2"/>
  <c r="K179" i="2"/>
  <c r="H14" i="6" s="1"/>
  <c r="J179" i="2"/>
  <c r="G14" i="6" s="1"/>
  <c r="I179" i="2"/>
  <c r="F14" i="6" s="1"/>
  <c r="H179" i="2"/>
  <c r="E14" i="6" s="1"/>
  <c r="G179" i="2"/>
  <c r="D14" i="6" s="1"/>
  <c r="M178" i="2"/>
  <c r="N178" i="2" s="1"/>
  <c r="L178" i="2"/>
  <c r="M177" i="2"/>
  <c r="N177" i="2" s="1"/>
  <c r="L177" i="2"/>
  <c r="M176" i="2"/>
  <c r="N176" i="2" s="1"/>
  <c r="L176" i="2"/>
  <c r="M175" i="2"/>
  <c r="L175" i="2"/>
  <c r="F175" i="2"/>
  <c r="M174" i="2"/>
  <c r="L174" i="2"/>
  <c r="F174" i="2"/>
  <c r="N173" i="2"/>
  <c r="M173" i="2"/>
  <c r="L173" i="2"/>
  <c r="F173" i="2"/>
  <c r="M172" i="2"/>
  <c r="N172" i="2" s="1"/>
  <c r="L172" i="2"/>
  <c r="F172" i="2"/>
  <c r="M171" i="2"/>
  <c r="L171" i="2"/>
  <c r="F171" i="2"/>
  <c r="M170" i="2"/>
  <c r="N170" i="2" s="1"/>
  <c r="L170" i="2"/>
  <c r="F170" i="2"/>
  <c r="M169" i="2"/>
  <c r="N169" i="2" s="1"/>
  <c r="L169" i="2"/>
  <c r="F169" i="2"/>
  <c r="M168" i="2"/>
  <c r="L168" i="2"/>
  <c r="F168" i="2"/>
  <c r="K166" i="2"/>
  <c r="H25" i="6" s="1"/>
  <c r="J166" i="2"/>
  <c r="G25" i="6" s="1"/>
  <c r="I166" i="2"/>
  <c r="F25" i="6" s="1"/>
  <c r="H166" i="2"/>
  <c r="E25" i="6" s="1"/>
  <c r="G166" i="2"/>
  <c r="D25" i="6" s="1"/>
  <c r="M165" i="2"/>
  <c r="N165" i="2" s="1"/>
  <c r="L165" i="2"/>
  <c r="M164" i="2"/>
  <c r="N164" i="2" s="1"/>
  <c r="L164" i="2"/>
  <c r="M163" i="2"/>
  <c r="N163" i="2" s="1"/>
  <c r="L163" i="2"/>
  <c r="N162" i="2"/>
  <c r="M162" i="2"/>
  <c r="L162" i="2"/>
  <c r="F162" i="2"/>
  <c r="M161" i="2"/>
  <c r="N161" i="2" s="1"/>
  <c r="L161" i="2"/>
  <c r="F161" i="2"/>
  <c r="M160" i="2"/>
  <c r="L160" i="2"/>
  <c r="F160" i="2"/>
  <c r="M159" i="2"/>
  <c r="N159" i="2" s="1"/>
  <c r="L159" i="2"/>
  <c r="F159" i="2"/>
  <c r="M158" i="2"/>
  <c r="N158" i="2" s="1"/>
  <c r="L158" i="2"/>
  <c r="F158" i="2"/>
  <c r="M157" i="2"/>
  <c r="L157" i="2"/>
  <c r="F157" i="2"/>
  <c r="M156" i="2"/>
  <c r="L156" i="2"/>
  <c r="F156" i="2"/>
  <c r="M155" i="2"/>
  <c r="L155" i="2"/>
  <c r="F155" i="2"/>
  <c r="K153" i="2"/>
  <c r="H13" i="6" s="1"/>
  <c r="J153" i="2"/>
  <c r="G13" i="6" s="1"/>
  <c r="I153" i="2"/>
  <c r="F13" i="6" s="1"/>
  <c r="H153" i="2"/>
  <c r="E13" i="6" s="1"/>
  <c r="G153" i="2"/>
  <c r="D13" i="6" s="1"/>
  <c r="M152" i="2"/>
  <c r="N152" i="2" s="1"/>
  <c r="L152" i="2"/>
  <c r="M151" i="2"/>
  <c r="N151" i="2" s="1"/>
  <c r="L151" i="2"/>
  <c r="M150" i="2"/>
  <c r="N150" i="2" s="1"/>
  <c r="L150" i="2"/>
  <c r="N149" i="2"/>
  <c r="M149" i="2"/>
  <c r="L149" i="2"/>
  <c r="F149" i="2"/>
  <c r="M148" i="2"/>
  <c r="N148" i="2" s="1"/>
  <c r="L148" i="2"/>
  <c r="F148" i="2"/>
  <c r="M147" i="2"/>
  <c r="N147" i="2" s="1"/>
  <c r="L147" i="2"/>
  <c r="F147" i="2"/>
  <c r="M146" i="2"/>
  <c r="L146" i="2"/>
  <c r="F146" i="2"/>
  <c r="N145" i="2"/>
  <c r="M145" i="2"/>
  <c r="L145" i="2"/>
  <c r="F145" i="2"/>
  <c r="M144" i="2"/>
  <c r="L144" i="2"/>
  <c r="F144" i="2"/>
  <c r="M143" i="2"/>
  <c r="L143" i="2"/>
  <c r="F143" i="2"/>
  <c r="M142" i="2"/>
  <c r="L142" i="2"/>
  <c r="F142" i="2"/>
  <c r="K140" i="2"/>
  <c r="H34" i="6" s="1"/>
  <c r="J140" i="2"/>
  <c r="G34" i="6" s="1"/>
  <c r="I140" i="2"/>
  <c r="F34" i="6" s="1"/>
  <c r="H140" i="2"/>
  <c r="E34" i="6" s="1"/>
  <c r="G140" i="2"/>
  <c r="D34" i="6" s="1"/>
  <c r="M139" i="2"/>
  <c r="N139" i="2" s="1"/>
  <c r="L139" i="2"/>
  <c r="M138" i="2"/>
  <c r="N138" i="2" s="1"/>
  <c r="L138" i="2"/>
  <c r="M137" i="2"/>
  <c r="N137" i="2" s="1"/>
  <c r="L137" i="2"/>
  <c r="N136" i="2"/>
  <c r="M136" i="2"/>
  <c r="L136" i="2"/>
  <c r="F136" i="2"/>
  <c r="M135" i="2"/>
  <c r="N135" i="2" s="1"/>
  <c r="L135" i="2"/>
  <c r="F135" i="2"/>
  <c r="M134" i="2"/>
  <c r="L134" i="2"/>
  <c r="F134" i="2"/>
  <c r="M133" i="2"/>
  <c r="L133" i="2"/>
  <c r="F133" i="2"/>
  <c r="M132" i="2"/>
  <c r="N132" i="2" s="1"/>
  <c r="L132" i="2"/>
  <c r="F132" i="2"/>
  <c r="M131" i="2"/>
  <c r="L131" i="2"/>
  <c r="F131" i="2"/>
  <c r="M130" i="2"/>
  <c r="L130" i="2"/>
  <c r="F130" i="2"/>
  <c r="M129" i="2"/>
  <c r="N129" i="2" s="1"/>
  <c r="L129" i="2"/>
  <c r="F129" i="2"/>
  <c r="K127" i="2"/>
  <c r="H28" i="6" s="1"/>
  <c r="J127" i="2"/>
  <c r="G28" i="6" s="1"/>
  <c r="I127" i="2"/>
  <c r="F28" i="6" s="1"/>
  <c r="H127" i="2"/>
  <c r="E28" i="6" s="1"/>
  <c r="G127" i="2"/>
  <c r="D28" i="6" s="1"/>
  <c r="N126" i="2"/>
  <c r="M126" i="2"/>
  <c r="L126" i="2"/>
  <c r="N125" i="2"/>
  <c r="M125" i="2"/>
  <c r="L125" i="2"/>
  <c r="M124" i="2"/>
  <c r="N124" i="2" s="1"/>
  <c r="L124" i="2"/>
  <c r="N123" i="2"/>
  <c r="M123" i="2"/>
  <c r="L123" i="2"/>
  <c r="F123" i="2"/>
  <c r="N122" i="2"/>
  <c r="M122" i="2"/>
  <c r="L122" i="2"/>
  <c r="F122" i="2"/>
  <c r="M121" i="2"/>
  <c r="N121" i="2" s="1"/>
  <c r="L121" i="2"/>
  <c r="F121" i="2"/>
  <c r="M120" i="2"/>
  <c r="L120" i="2"/>
  <c r="F120" i="2"/>
  <c r="M119" i="2"/>
  <c r="N119" i="2" s="1"/>
  <c r="L119" i="2"/>
  <c r="F119" i="2"/>
  <c r="M118" i="2"/>
  <c r="L118" i="2"/>
  <c r="F118" i="2"/>
  <c r="M117" i="2"/>
  <c r="L117" i="2"/>
  <c r="F117" i="2"/>
  <c r="M116" i="2"/>
  <c r="N116" i="2" s="1"/>
  <c r="L116" i="2"/>
  <c r="F116" i="2"/>
  <c r="K114" i="2"/>
  <c r="H24" i="6" s="1"/>
  <c r="J114" i="2"/>
  <c r="G24" i="6" s="1"/>
  <c r="I114" i="2"/>
  <c r="F24" i="6" s="1"/>
  <c r="H114" i="2"/>
  <c r="E24" i="6" s="1"/>
  <c r="G114" i="2"/>
  <c r="D24" i="6" s="1"/>
  <c r="N113" i="2"/>
  <c r="M113" i="2"/>
  <c r="L113" i="2"/>
  <c r="N112" i="2"/>
  <c r="M112" i="2"/>
  <c r="L112" i="2"/>
  <c r="M111" i="2"/>
  <c r="N111" i="2" s="1"/>
  <c r="L111" i="2"/>
  <c r="N110" i="2"/>
  <c r="M110" i="2"/>
  <c r="L110" i="2"/>
  <c r="F110" i="2"/>
  <c r="M109" i="2"/>
  <c r="N109" i="2" s="1"/>
  <c r="L109" i="2"/>
  <c r="F109" i="2"/>
  <c r="M108" i="2"/>
  <c r="L108" i="2"/>
  <c r="F108" i="2"/>
  <c r="M107" i="2"/>
  <c r="N107" i="2" s="1"/>
  <c r="L107" i="2"/>
  <c r="F107" i="2"/>
  <c r="N106" i="2"/>
  <c r="M106" i="2"/>
  <c r="L106" i="2"/>
  <c r="F106" i="2"/>
  <c r="M105" i="2"/>
  <c r="L105" i="2"/>
  <c r="F105" i="2"/>
  <c r="M104" i="2"/>
  <c r="N104" i="2" s="1"/>
  <c r="L104" i="2"/>
  <c r="F104" i="2"/>
  <c r="M103" i="2"/>
  <c r="L103" i="2"/>
  <c r="F103" i="2"/>
  <c r="K101" i="2"/>
  <c r="H32" i="6" s="1"/>
  <c r="J101" i="2"/>
  <c r="G32" i="6" s="1"/>
  <c r="I101" i="2"/>
  <c r="F32" i="6" s="1"/>
  <c r="H101" i="2"/>
  <c r="E32" i="6" s="1"/>
  <c r="G101" i="2"/>
  <c r="D32" i="6" s="1"/>
  <c r="N100" i="2"/>
  <c r="M100" i="2"/>
  <c r="L100" i="2"/>
  <c r="N99" i="2"/>
  <c r="M99" i="2"/>
  <c r="L99" i="2"/>
  <c r="M98" i="2"/>
  <c r="N98" i="2" s="1"/>
  <c r="L98" i="2"/>
  <c r="N97" i="2"/>
  <c r="M97" i="2"/>
  <c r="L97" i="2"/>
  <c r="F97" i="2"/>
  <c r="N96" i="2"/>
  <c r="M96" i="2"/>
  <c r="L96" i="2"/>
  <c r="F96" i="2"/>
  <c r="M95" i="2"/>
  <c r="N95" i="2" s="1"/>
  <c r="L95" i="2"/>
  <c r="F95" i="2"/>
  <c r="M94" i="2"/>
  <c r="L94" i="2"/>
  <c r="F94" i="2"/>
  <c r="M93" i="2"/>
  <c r="N93" i="2" s="1"/>
  <c r="L93" i="2"/>
  <c r="F93" i="2"/>
  <c r="M92" i="2"/>
  <c r="L92" i="2"/>
  <c r="F92" i="2"/>
  <c r="M91" i="2"/>
  <c r="L91" i="2"/>
  <c r="F91" i="2"/>
  <c r="M90" i="2"/>
  <c r="L90" i="2"/>
  <c r="F90" i="2"/>
  <c r="K88" i="2"/>
  <c r="H31" i="6" s="1"/>
  <c r="J88" i="2"/>
  <c r="G31" i="6" s="1"/>
  <c r="I88" i="2"/>
  <c r="F31" i="6" s="1"/>
  <c r="H88" i="2"/>
  <c r="E31" i="6" s="1"/>
  <c r="G88" i="2"/>
  <c r="D31" i="6" s="1"/>
  <c r="N87" i="2"/>
  <c r="M87" i="2"/>
  <c r="L87" i="2"/>
  <c r="N86" i="2"/>
  <c r="M86" i="2"/>
  <c r="L86" i="2"/>
  <c r="M85" i="2"/>
  <c r="N85" i="2" s="1"/>
  <c r="L85" i="2"/>
  <c r="N84" i="2"/>
  <c r="M84" i="2"/>
  <c r="L84" i="2"/>
  <c r="F84" i="2"/>
  <c r="N83" i="2"/>
  <c r="M83" i="2"/>
  <c r="L83" i="2"/>
  <c r="F83" i="2"/>
  <c r="M82" i="2"/>
  <c r="N82" i="2" s="1"/>
  <c r="L82" i="2"/>
  <c r="F82" i="2"/>
  <c r="M81" i="2"/>
  <c r="N81" i="2" s="1"/>
  <c r="L81" i="2"/>
  <c r="F81" i="2"/>
  <c r="M80" i="2"/>
  <c r="N80" i="2" s="1"/>
  <c r="L80" i="2"/>
  <c r="F80" i="2"/>
  <c r="M79" i="2"/>
  <c r="N79" i="2" s="1"/>
  <c r="L79" i="2"/>
  <c r="F79" i="2"/>
  <c r="M78" i="2"/>
  <c r="N78" i="2" s="1"/>
  <c r="L78" i="2"/>
  <c r="F78" i="2"/>
  <c r="M77" i="2"/>
  <c r="L77" i="2"/>
  <c r="F77" i="2"/>
  <c r="K75" i="2"/>
  <c r="H22" i="6" s="1"/>
  <c r="J75" i="2"/>
  <c r="G22" i="6" s="1"/>
  <c r="I75" i="2"/>
  <c r="F22" i="6" s="1"/>
  <c r="H75" i="2"/>
  <c r="E22" i="6" s="1"/>
  <c r="G75" i="2"/>
  <c r="D22" i="6" s="1"/>
  <c r="N74" i="2"/>
  <c r="M74" i="2"/>
  <c r="L74" i="2"/>
  <c r="N73" i="2"/>
  <c r="M73" i="2"/>
  <c r="L73" i="2"/>
  <c r="M72" i="2"/>
  <c r="N72" i="2" s="1"/>
  <c r="L72" i="2"/>
  <c r="N71" i="2"/>
  <c r="M71" i="2"/>
  <c r="L71" i="2"/>
  <c r="F71" i="2"/>
  <c r="N70" i="2"/>
  <c r="M70" i="2"/>
  <c r="L70" i="2"/>
  <c r="F70" i="2"/>
  <c r="M69" i="2"/>
  <c r="N69" i="2" s="1"/>
  <c r="L69" i="2"/>
  <c r="F69" i="2"/>
  <c r="M68" i="2"/>
  <c r="L68" i="2"/>
  <c r="F68" i="2"/>
  <c r="M67" i="2"/>
  <c r="L67" i="2"/>
  <c r="F67" i="2"/>
  <c r="M66" i="2"/>
  <c r="L66" i="2"/>
  <c r="F66" i="2"/>
  <c r="M65" i="2"/>
  <c r="L65" i="2"/>
  <c r="F65" i="2"/>
  <c r="M64" i="2"/>
  <c r="L64" i="2"/>
  <c r="F64" i="2"/>
  <c r="K62" i="2"/>
  <c r="H33" i="6" s="1"/>
  <c r="J62" i="2"/>
  <c r="G33" i="6" s="1"/>
  <c r="I62" i="2"/>
  <c r="F33" i="6" s="1"/>
  <c r="H62" i="2"/>
  <c r="E33" i="6" s="1"/>
  <c r="G62" i="2"/>
  <c r="D33" i="6" s="1"/>
  <c r="N61" i="2"/>
  <c r="M61" i="2"/>
  <c r="L61" i="2"/>
  <c r="N60" i="2"/>
  <c r="M60" i="2"/>
  <c r="L60" i="2"/>
  <c r="M59" i="2"/>
  <c r="N59" i="2" s="1"/>
  <c r="L59" i="2"/>
  <c r="N58" i="2"/>
  <c r="M58" i="2"/>
  <c r="L58" i="2"/>
  <c r="F58" i="2"/>
  <c r="M57" i="2"/>
  <c r="N57" i="2" s="1"/>
  <c r="L57" i="2"/>
  <c r="F57" i="2"/>
  <c r="M56" i="2"/>
  <c r="L56" i="2"/>
  <c r="F56" i="2"/>
  <c r="M55" i="2"/>
  <c r="L55" i="2"/>
  <c r="F55" i="2"/>
  <c r="M54" i="2"/>
  <c r="L54" i="2"/>
  <c r="F54" i="2"/>
  <c r="M53" i="2"/>
  <c r="N53" i="2" s="1"/>
  <c r="L53" i="2"/>
  <c r="F53" i="2"/>
  <c r="M52" i="2"/>
  <c r="N52" i="2" s="1"/>
  <c r="L52" i="2"/>
  <c r="F52" i="2"/>
  <c r="M51" i="2"/>
  <c r="N51" i="2" s="1"/>
  <c r="L51" i="2"/>
  <c r="F51" i="2"/>
  <c r="K49" i="2"/>
  <c r="H21" i="6" s="1"/>
  <c r="J49" i="2"/>
  <c r="G21" i="6" s="1"/>
  <c r="I49" i="2"/>
  <c r="F21" i="6" s="1"/>
  <c r="H49" i="2"/>
  <c r="E21" i="6" s="1"/>
  <c r="G49" i="2"/>
  <c r="D21" i="6" s="1"/>
  <c r="N48" i="2"/>
  <c r="M48" i="2"/>
  <c r="L48" i="2"/>
  <c r="N47" i="2"/>
  <c r="M47" i="2"/>
  <c r="L47" i="2"/>
  <c r="M46" i="2"/>
  <c r="N46" i="2" s="1"/>
  <c r="L46" i="2"/>
  <c r="N45" i="2"/>
  <c r="M45" i="2"/>
  <c r="L45" i="2"/>
  <c r="F45" i="2"/>
  <c r="N44" i="2"/>
  <c r="M44" i="2"/>
  <c r="L44" i="2"/>
  <c r="F44" i="2"/>
  <c r="M43" i="2"/>
  <c r="L43" i="2"/>
  <c r="F43" i="2"/>
  <c r="M42" i="2"/>
  <c r="L42" i="2"/>
  <c r="F42" i="2"/>
  <c r="M41" i="2"/>
  <c r="L41" i="2"/>
  <c r="F41" i="2"/>
  <c r="M40" i="2"/>
  <c r="L40" i="2"/>
  <c r="F40" i="2"/>
  <c r="M39" i="2"/>
  <c r="N39" i="2" s="1"/>
  <c r="L39" i="2"/>
  <c r="F39" i="2"/>
  <c r="M38" i="2"/>
  <c r="L38" i="2"/>
  <c r="F38" i="2"/>
  <c r="K36" i="2"/>
  <c r="H30" i="6" s="1"/>
  <c r="J36" i="2"/>
  <c r="G30" i="6" s="1"/>
  <c r="I36" i="2"/>
  <c r="F30" i="6" s="1"/>
  <c r="H36" i="2"/>
  <c r="E30" i="6" s="1"/>
  <c r="G36" i="2"/>
  <c r="D30" i="6" s="1"/>
  <c r="N35" i="2"/>
  <c r="M35" i="2"/>
  <c r="L35" i="2"/>
  <c r="N34" i="2"/>
  <c r="M34" i="2"/>
  <c r="L34" i="2"/>
  <c r="M33" i="2"/>
  <c r="N33" i="2" s="1"/>
  <c r="L33" i="2"/>
  <c r="N32" i="2"/>
  <c r="M32" i="2"/>
  <c r="L32" i="2"/>
  <c r="F32" i="2"/>
  <c r="M31" i="2"/>
  <c r="N31" i="2" s="1"/>
  <c r="L31" i="2"/>
  <c r="F31" i="2"/>
  <c r="M30" i="2"/>
  <c r="L30" i="2"/>
  <c r="F30" i="2"/>
  <c r="M29" i="2"/>
  <c r="L29" i="2"/>
  <c r="F29" i="2"/>
  <c r="M28" i="2"/>
  <c r="N28" i="2" s="1"/>
  <c r="L28" i="2"/>
  <c r="F28" i="2"/>
  <c r="M27" i="2"/>
  <c r="N27" i="2" s="1"/>
  <c r="L27" i="2"/>
  <c r="F27" i="2"/>
  <c r="M26" i="2"/>
  <c r="N26" i="2" s="1"/>
  <c r="L26" i="2"/>
  <c r="F26" i="2"/>
  <c r="M25" i="2"/>
  <c r="L25" i="2"/>
  <c r="F25" i="2"/>
  <c r="K23" i="2"/>
  <c r="J23" i="2"/>
  <c r="I23" i="2"/>
  <c r="H23" i="2"/>
  <c r="G23" i="2"/>
  <c r="N22" i="2"/>
  <c r="M22" i="2"/>
  <c r="L22" i="2"/>
  <c r="N21" i="2"/>
  <c r="M21" i="2"/>
  <c r="L21" i="2"/>
  <c r="M20" i="2"/>
  <c r="N20" i="2" s="1"/>
  <c r="L20" i="2"/>
  <c r="N19" i="2"/>
  <c r="M19" i="2"/>
  <c r="L19" i="2"/>
  <c r="F19" i="2"/>
  <c r="M18" i="2"/>
  <c r="L18" i="2"/>
  <c r="F18" i="2"/>
  <c r="M17" i="2"/>
  <c r="N17" i="2" s="1"/>
  <c r="L17" i="2"/>
  <c r="F17" i="2"/>
  <c r="M16" i="2"/>
  <c r="L16" i="2"/>
  <c r="F16" i="2"/>
  <c r="M15" i="2"/>
  <c r="L15" i="2"/>
  <c r="F15" i="2"/>
  <c r="M14" i="2"/>
  <c r="N14" i="2" s="1"/>
  <c r="L14" i="2"/>
  <c r="F14" i="2"/>
  <c r="M13" i="2"/>
  <c r="L13" i="2"/>
  <c r="F13" i="2"/>
  <c r="M12" i="2"/>
  <c r="N12" i="2" s="1"/>
  <c r="L12" i="2"/>
  <c r="F12" i="2"/>
  <c r="AM306" i="1" a="1"/>
  <c r="AM306" i="1" s="1"/>
  <c r="AL306" i="1" a="1"/>
  <c r="AL306" i="1" s="1"/>
  <c r="AK306" i="1" a="1"/>
  <c r="AK306" i="1" s="1"/>
  <c r="AJ306" i="1" a="1"/>
  <c r="AJ306" i="1" s="1"/>
  <c r="AI306" i="1" a="1"/>
  <c r="AI306" i="1" s="1"/>
  <c r="AH306" i="1" a="1"/>
  <c r="AH306" i="1" s="1"/>
  <c r="AG306" i="1" a="1"/>
  <c r="AG306" i="1" s="1"/>
  <c r="AF306" i="1" a="1"/>
  <c r="AF306" i="1" s="1"/>
  <c r="AE306" i="1" a="1"/>
  <c r="AE306" i="1" s="1"/>
  <c r="AD306" i="1" a="1"/>
  <c r="AD306" i="1" s="1"/>
  <c r="AC306" i="1" a="1"/>
  <c r="AC306" i="1" s="1"/>
  <c r="AB306" i="1" a="1"/>
  <c r="AB306" i="1" s="1"/>
  <c r="AM305" i="1" a="1"/>
  <c r="AM305" i="1" s="1"/>
  <c r="AL305" i="1" a="1"/>
  <c r="AL305" i="1" s="1"/>
  <c r="AK305" i="1" a="1"/>
  <c r="AK305" i="1" s="1"/>
  <c r="AJ305" i="1" a="1"/>
  <c r="AJ305" i="1" s="1"/>
  <c r="AI305" i="1" a="1"/>
  <c r="AI305" i="1" s="1"/>
  <c r="AH305" i="1" a="1"/>
  <c r="AH305" i="1" s="1"/>
  <c r="AG305" i="1" a="1"/>
  <c r="AG305" i="1" s="1"/>
  <c r="AF305" i="1" a="1"/>
  <c r="AF305" i="1" s="1"/>
  <c r="AE305" i="1" a="1"/>
  <c r="AE305" i="1" s="1"/>
  <c r="AD305" i="1" a="1"/>
  <c r="AD305" i="1" s="1"/>
  <c r="AC305" i="1" a="1"/>
  <c r="AC305" i="1" s="1"/>
  <c r="AB305" i="1" a="1"/>
  <c r="AB305" i="1" s="1"/>
  <c r="AM304" i="1" a="1"/>
  <c r="AM304" i="1" s="1"/>
  <c r="AL304" i="1" a="1"/>
  <c r="AL304" i="1" s="1"/>
  <c r="AK304" i="1" a="1"/>
  <c r="AK304" i="1" s="1"/>
  <c r="AJ304" i="1" a="1"/>
  <c r="AJ304" i="1" s="1"/>
  <c r="AI304" i="1" a="1"/>
  <c r="AI304" i="1" s="1"/>
  <c r="AH304" i="1" a="1"/>
  <c r="AH304" i="1" s="1"/>
  <c r="AG304" i="1" a="1"/>
  <c r="AG304" i="1" s="1"/>
  <c r="AF304" i="1" a="1"/>
  <c r="AF304" i="1" s="1"/>
  <c r="AE304" i="1" a="1"/>
  <c r="AE304" i="1" s="1"/>
  <c r="AD304" i="1" a="1"/>
  <c r="AD304" i="1" s="1"/>
  <c r="C303" i="4" s="1"/>
  <c r="AC304" i="1" a="1"/>
  <c r="AC304" i="1" s="1"/>
  <c r="AB304" i="1" a="1"/>
  <c r="AB304" i="1" s="1"/>
  <c r="AM303" i="1" a="1"/>
  <c r="AM303" i="1" s="1"/>
  <c r="AL303" i="1" a="1"/>
  <c r="AL303" i="1" s="1"/>
  <c r="AK303" i="1" a="1"/>
  <c r="AK303" i="1" s="1"/>
  <c r="AJ303" i="1" a="1"/>
  <c r="AJ303" i="1" s="1"/>
  <c r="AI303" i="1" a="1"/>
  <c r="AI303" i="1" s="1"/>
  <c r="AH303" i="1" a="1"/>
  <c r="AH303" i="1"/>
  <c r="AG303" i="1" a="1"/>
  <c r="AG303" i="1" s="1"/>
  <c r="AF303" i="1" a="1"/>
  <c r="AF303" i="1" s="1"/>
  <c r="AE303" i="1" a="1"/>
  <c r="AE303" i="1" s="1"/>
  <c r="AD303" i="1" a="1"/>
  <c r="AD303" i="1" s="1"/>
  <c r="AC303" i="1" a="1"/>
  <c r="AC303" i="1" s="1"/>
  <c r="AB303" i="1" a="1"/>
  <c r="AB303" i="1" s="1"/>
  <c r="AM302" i="1" a="1"/>
  <c r="AM302" i="1" s="1"/>
  <c r="AL302" i="1" a="1"/>
  <c r="AL302" i="1" s="1"/>
  <c r="AK302" i="1" a="1"/>
  <c r="AK302" i="1" s="1"/>
  <c r="AJ302" i="1" a="1"/>
  <c r="AJ302" i="1" s="1"/>
  <c r="AI302" i="1" a="1"/>
  <c r="AI302" i="1" s="1"/>
  <c r="AH302" i="1" a="1"/>
  <c r="AH302" i="1" s="1"/>
  <c r="AG302" i="1" a="1"/>
  <c r="AG302" i="1" s="1"/>
  <c r="AF302" i="1" a="1"/>
  <c r="AF302" i="1" s="1"/>
  <c r="AE302" i="1" a="1"/>
  <c r="AE302" i="1" s="1"/>
  <c r="AD302" i="1" a="1"/>
  <c r="AD302" i="1" s="1"/>
  <c r="AC302" i="1" a="1"/>
  <c r="AC302" i="1" s="1"/>
  <c r="AB302" i="1" a="1"/>
  <c r="AB302" i="1" s="1"/>
  <c r="AM301" i="1" a="1"/>
  <c r="AM301" i="1" s="1"/>
  <c r="AL301" i="1" a="1"/>
  <c r="AL301" i="1" s="1"/>
  <c r="AK301" i="1" a="1"/>
  <c r="AK301" i="1" s="1"/>
  <c r="AJ301" i="1" a="1"/>
  <c r="AJ301" i="1" s="1"/>
  <c r="AI301" i="1" a="1"/>
  <c r="AI301" i="1" s="1"/>
  <c r="AH301" i="1" a="1"/>
  <c r="AH301" i="1" s="1"/>
  <c r="AG301" i="1" a="1"/>
  <c r="AG301" i="1" s="1"/>
  <c r="AF301" i="1" a="1"/>
  <c r="AF301" i="1" s="1"/>
  <c r="AE301" i="1" a="1"/>
  <c r="AE301" i="1" s="1"/>
  <c r="AD301" i="1" a="1"/>
  <c r="AD301" i="1" s="1"/>
  <c r="AC301" i="1" a="1"/>
  <c r="AC301" i="1" s="1"/>
  <c r="AB301" i="1" a="1"/>
  <c r="AB301" i="1" s="1"/>
  <c r="AM300" i="1" a="1"/>
  <c r="AM300" i="1" s="1"/>
  <c r="AL300" i="1" a="1"/>
  <c r="AL300" i="1" s="1"/>
  <c r="AK300" i="1" a="1"/>
  <c r="AK300" i="1" s="1"/>
  <c r="AJ300" i="1" a="1"/>
  <c r="AJ300" i="1" s="1"/>
  <c r="AI300" i="1" a="1"/>
  <c r="AI300" i="1" s="1"/>
  <c r="AH300" i="1" a="1"/>
  <c r="AH300" i="1" s="1"/>
  <c r="AG300" i="1" a="1"/>
  <c r="AG300" i="1" s="1"/>
  <c r="AF300" i="1" a="1"/>
  <c r="AF300" i="1" s="1"/>
  <c r="AE300" i="1" a="1"/>
  <c r="AE300" i="1" s="1"/>
  <c r="AD300" i="1" a="1"/>
  <c r="AD300" i="1" s="1"/>
  <c r="AC300" i="1" a="1"/>
  <c r="AC300" i="1" s="1"/>
  <c r="AB300" i="1" a="1"/>
  <c r="AB300" i="1" s="1"/>
  <c r="AM299" i="1" a="1"/>
  <c r="AM299" i="1" s="1"/>
  <c r="AL299" i="1" a="1"/>
  <c r="AL299" i="1" s="1"/>
  <c r="AK299" i="1" a="1"/>
  <c r="AK299" i="1" s="1"/>
  <c r="AJ299" i="1" a="1"/>
  <c r="AJ299" i="1" s="1"/>
  <c r="AI299" i="1" a="1"/>
  <c r="AI299" i="1" s="1"/>
  <c r="AH299" i="1" a="1"/>
  <c r="AH299" i="1" s="1"/>
  <c r="AG299" i="1" a="1"/>
  <c r="AG299" i="1" s="1"/>
  <c r="AF299" i="1" a="1"/>
  <c r="AF299" i="1" s="1"/>
  <c r="AE299" i="1" a="1"/>
  <c r="AE299" i="1" s="1"/>
  <c r="AD299" i="1" a="1"/>
  <c r="AD299" i="1" s="1"/>
  <c r="AC299" i="1" a="1"/>
  <c r="AC299" i="1" s="1"/>
  <c r="AB299" i="1" a="1"/>
  <c r="AB299" i="1" s="1"/>
  <c r="AM296" i="1" a="1"/>
  <c r="AM296" i="1" s="1"/>
  <c r="AL296" i="1" a="1"/>
  <c r="AL296" i="1"/>
  <c r="AK296" i="1" a="1"/>
  <c r="AK296" i="1" s="1"/>
  <c r="AJ296" i="1" a="1"/>
  <c r="AJ296" i="1"/>
  <c r="AI296" i="1" a="1"/>
  <c r="AI296" i="1" s="1"/>
  <c r="AH296" i="1" a="1"/>
  <c r="AH296" i="1"/>
  <c r="AG296" i="1" a="1"/>
  <c r="AG296" i="1" s="1"/>
  <c r="AF296" i="1" a="1"/>
  <c r="AF296" i="1" s="1"/>
  <c r="AE296" i="1" a="1"/>
  <c r="AE296" i="1" s="1"/>
  <c r="AD296" i="1" a="1"/>
  <c r="AD296" i="1" s="1"/>
  <c r="AC296" i="1" a="1"/>
  <c r="AC296" i="1" s="1"/>
  <c r="AB296" i="1" a="1"/>
  <c r="AB296" i="1" s="1"/>
  <c r="AM295" i="1" a="1"/>
  <c r="AM295" i="1" s="1"/>
  <c r="AL295" i="1" a="1"/>
  <c r="AL295" i="1" s="1"/>
  <c r="AK295" i="1" a="1"/>
  <c r="AK295" i="1" s="1"/>
  <c r="AJ295" i="1" a="1"/>
  <c r="AJ295" i="1" s="1"/>
  <c r="AI295" i="1" a="1"/>
  <c r="AI295" i="1" s="1"/>
  <c r="AH295" i="1" a="1"/>
  <c r="AH295" i="1" s="1"/>
  <c r="AG295" i="1" a="1"/>
  <c r="AG295" i="1" s="1"/>
  <c r="AF295" i="1" a="1"/>
  <c r="AF295" i="1" s="1"/>
  <c r="AE295" i="1" a="1"/>
  <c r="AE295" i="1" s="1"/>
  <c r="AD295" i="1" a="1"/>
  <c r="AD295" i="1" s="1"/>
  <c r="AC295" i="1" a="1"/>
  <c r="AC295" i="1"/>
  <c r="AB295" i="1" a="1"/>
  <c r="AB295" i="1" s="1"/>
  <c r="AM294" i="1" a="1"/>
  <c r="AM294" i="1" s="1"/>
  <c r="AL294" i="1" a="1"/>
  <c r="AL294" i="1" s="1"/>
  <c r="AK294" i="1" a="1"/>
  <c r="AK294" i="1"/>
  <c r="AJ294" i="1" a="1"/>
  <c r="AJ294" i="1" s="1"/>
  <c r="AI294" i="1" a="1"/>
  <c r="AI294" i="1" s="1"/>
  <c r="AH294" i="1" a="1"/>
  <c r="AH294" i="1" s="1"/>
  <c r="AG294" i="1" a="1"/>
  <c r="AG294" i="1" s="1"/>
  <c r="AF294" i="1" a="1"/>
  <c r="AF294" i="1" s="1"/>
  <c r="AE294" i="1" a="1"/>
  <c r="AE294" i="1" s="1"/>
  <c r="AD294" i="1" a="1"/>
  <c r="AD294" i="1" s="1"/>
  <c r="AC294" i="1" a="1"/>
  <c r="AC294" i="1" s="1"/>
  <c r="AB294" i="1" a="1"/>
  <c r="AB294" i="1" s="1"/>
  <c r="AM293" i="1" a="1"/>
  <c r="AM293" i="1" s="1"/>
  <c r="AL293" i="1" a="1"/>
  <c r="AL293" i="1" s="1"/>
  <c r="AK293" i="1" a="1"/>
  <c r="AK293" i="1" s="1"/>
  <c r="AJ293" i="1" a="1"/>
  <c r="AJ293" i="1" s="1"/>
  <c r="AI293" i="1" a="1"/>
  <c r="AI293" i="1" s="1"/>
  <c r="AH293" i="1" a="1"/>
  <c r="AH293" i="1" s="1"/>
  <c r="AG293" i="1" a="1"/>
  <c r="AG293" i="1" s="1"/>
  <c r="AF293" i="1" a="1"/>
  <c r="AF293" i="1" s="1"/>
  <c r="AE293" i="1" a="1"/>
  <c r="AE293" i="1" s="1"/>
  <c r="AD293" i="1" a="1"/>
  <c r="AD293" i="1" s="1"/>
  <c r="AC293" i="1" a="1"/>
  <c r="AC293" i="1" s="1"/>
  <c r="AB293" i="1" a="1"/>
  <c r="AB293" i="1" s="1"/>
  <c r="AM292" i="1" a="1"/>
  <c r="AM292" i="1" s="1"/>
  <c r="AL292" i="1" a="1"/>
  <c r="AL292" i="1" s="1"/>
  <c r="AK292" i="1" a="1"/>
  <c r="AK292" i="1" s="1"/>
  <c r="AJ292" i="1" a="1"/>
  <c r="AJ292" i="1" s="1"/>
  <c r="AI292" i="1" a="1"/>
  <c r="AI292" i="1" s="1"/>
  <c r="AH292" i="1" a="1"/>
  <c r="AH292" i="1" s="1"/>
  <c r="AG292" i="1" a="1"/>
  <c r="AG292" i="1" s="1"/>
  <c r="AF292" i="1" a="1"/>
  <c r="AF292" i="1" s="1"/>
  <c r="AE292" i="1" a="1"/>
  <c r="AE292" i="1" s="1"/>
  <c r="AD292" i="1" a="1"/>
  <c r="AD292" i="1" s="1"/>
  <c r="AC292" i="1" a="1"/>
  <c r="AC292" i="1" s="1"/>
  <c r="AB292" i="1" a="1"/>
  <c r="AB292" i="1" s="1"/>
  <c r="AM291" i="1" a="1"/>
  <c r="AM291" i="1" s="1"/>
  <c r="AL291" i="1" a="1"/>
  <c r="AL291" i="1"/>
  <c r="AK291" i="1" a="1"/>
  <c r="AK291" i="1" s="1"/>
  <c r="AJ291" i="1" a="1"/>
  <c r="AJ291" i="1" s="1"/>
  <c r="AI291" i="1" a="1"/>
  <c r="AI291" i="1" s="1"/>
  <c r="AH291" i="1" a="1"/>
  <c r="AH291" i="1" s="1"/>
  <c r="AG291" i="1" a="1"/>
  <c r="AG291" i="1" s="1"/>
  <c r="AF291" i="1" a="1"/>
  <c r="AF291" i="1" s="1"/>
  <c r="AE291" i="1" a="1"/>
  <c r="AE291" i="1" s="1"/>
  <c r="AD291" i="1" a="1"/>
  <c r="AD291" i="1" s="1"/>
  <c r="AC291" i="1" a="1"/>
  <c r="AC291" i="1" s="1"/>
  <c r="AB291" i="1" a="1"/>
  <c r="AB291" i="1" s="1"/>
  <c r="AM290" i="1" a="1"/>
  <c r="AM290" i="1" s="1"/>
  <c r="AL290" i="1" a="1"/>
  <c r="AL290" i="1"/>
  <c r="AK290" i="1" a="1"/>
  <c r="AK290" i="1" s="1"/>
  <c r="AJ290" i="1" a="1"/>
  <c r="AJ290" i="1" s="1"/>
  <c r="AI290" i="1" a="1"/>
  <c r="AI290" i="1" s="1"/>
  <c r="AH290" i="1" a="1"/>
  <c r="AH290" i="1" s="1"/>
  <c r="AG290" i="1" a="1"/>
  <c r="AG290" i="1" s="1"/>
  <c r="AF290" i="1" a="1"/>
  <c r="AF290" i="1" s="1"/>
  <c r="AE290" i="1" a="1"/>
  <c r="AE290" i="1" s="1"/>
  <c r="AD290" i="1" a="1"/>
  <c r="AD290" i="1" s="1"/>
  <c r="AC290" i="1" a="1"/>
  <c r="AC290" i="1" s="1"/>
  <c r="AB290" i="1" a="1"/>
  <c r="AB290" i="1" s="1"/>
  <c r="AM289" i="1" a="1"/>
  <c r="AM289" i="1" s="1"/>
  <c r="AL289" i="1" a="1"/>
  <c r="AL289" i="1" s="1"/>
  <c r="AK289" i="1" a="1"/>
  <c r="AK289" i="1" s="1"/>
  <c r="AJ289" i="1" a="1"/>
  <c r="AJ289" i="1" s="1"/>
  <c r="AI289" i="1" a="1"/>
  <c r="AI289" i="1" s="1"/>
  <c r="AH289" i="1" a="1"/>
  <c r="AH289" i="1" s="1"/>
  <c r="AG289" i="1" a="1"/>
  <c r="AG289" i="1" s="1"/>
  <c r="AF289" i="1" a="1"/>
  <c r="AF289" i="1" s="1"/>
  <c r="AE289" i="1" a="1"/>
  <c r="AE289" i="1" s="1"/>
  <c r="AD289" i="1" a="1"/>
  <c r="AD289" i="1"/>
  <c r="AC289" i="1" a="1"/>
  <c r="AC289" i="1" s="1"/>
  <c r="AB289" i="1" a="1"/>
  <c r="AB289" i="1" s="1"/>
  <c r="AM281" i="1" a="1"/>
  <c r="AM281" i="1" s="1"/>
  <c r="AL281" i="1" a="1"/>
  <c r="AL281" i="1" s="1"/>
  <c r="AK281" i="1" a="1"/>
  <c r="AK281" i="1" s="1"/>
  <c r="AJ281" i="1" a="1"/>
  <c r="AJ281" i="1" s="1"/>
  <c r="AI281" i="1" a="1"/>
  <c r="AI281" i="1" s="1"/>
  <c r="AH281" i="1" a="1"/>
  <c r="AH281" i="1" s="1"/>
  <c r="AG281" i="1" a="1"/>
  <c r="AG281" i="1" s="1"/>
  <c r="AF281" i="1" a="1"/>
  <c r="AF281" i="1" s="1"/>
  <c r="AE281" i="1" a="1"/>
  <c r="AE281" i="1" s="1"/>
  <c r="AD281" i="1" a="1"/>
  <c r="AD281" i="1"/>
  <c r="AC281" i="1" a="1"/>
  <c r="AC281" i="1" s="1"/>
  <c r="AB281" i="1" a="1"/>
  <c r="AB281" i="1" s="1"/>
  <c r="AM280" i="1" a="1"/>
  <c r="AM280" i="1" s="1"/>
  <c r="AL280" i="1" a="1"/>
  <c r="AL280" i="1" s="1"/>
  <c r="AK280" i="1" a="1"/>
  <c r="AK280" i="1" s="1"/>
  <c r="AJ280" i="1" a="1"/>
  <c r="AJ280" i="1" s="1"/>
  <c r="AI280" i="1" a="1"/>
  <c r="AI280" i="1" s="1"/>
  <c r="AH280" i="1" a="1"/>
  <c r="AH280" i="1" s="1"/>
  <c r="AG280" i="1" a="1"/>
  <c r="AG280" i="1" s="1"/>
  <c r="AF280" i="1" a="1"/>
  <c r="AF280" i="1" s="1"/>
  <c r="AE280" i="1" a="1"/>
  <c r="AE280" i="1" s="1"/>
  <c r="AD280" i="1" a="1"/>
  <c r="AD280" i="1" s="1"/>
  <c r="AC280" i="1" a="1"/>
  <c r="AC280" i="1" s="1"/>
  <c r="AB280" i="1" a="1"/>
  <c r="AB280" i="1" s="1"/>
  <c r="AM279" i="1" a="1"/>
  <c r="AM279" i="1" s="1"/>
  <c r="AL279" i="1" a="1"/>
  <c r="AL279" i="1" s="1"/>
  <c r="AK279" i="1" a="1"/>
  <c r="AK279" i="1" s="1"/>
  <c r="AJ279" i="1" a="1"/>
  <c r="AJ279" i="1" s="1"/>
  <c r="AI279" i="1" a="1"/>
  <c r="AI279" i="1" s="1"/>
  <c r="AH279" i="1" a="1"/>
  <c r="AH279" i="1"/>
  <c r="AG279" i="1" a="1"/>
  <c r="AG279" i="1" s="1"/>
  <c r="AF279" i="1" a="1"/>
  <c r="AF279" i="1" s="1"/>
  <c r="AE279" i="1" a="1"/>
  <c r="AE279" i="1" s="1"/>
  <c r="AD279" i="1" a="1"/>
  <c r="AD279" i="1" s="1"/>
  <c r="AC279" i="1" a="1"/>
  <c r="AC279" i="1" s="1"/>
  <c r="AB279" i="1" a="1"/>
  <c r="AB279" i="1" s="1"/>
  <c r="AM278" i="1" a="1"/>
  <c r="AM278" i="1" s="1"/>
  <c r="AL278" i="1" a="1"/>
  <c r="AL278" i="1" s="1"/>
  <c r="AK278" i="1" a="1"/>
  <c r="AK278" i="1" s="1"/>
  <c r="AJ278" i="1" a="1"/>
  <c r="AJ278" i="1" s="1"/>
  <c r="AI278" i="1" a="1"/>
  <c r="AI278" i="1" s="1"/>
  <c r="AH278" i="1" a="1"/>
  <c r="AH278" i="1"/>
  <c r="AG278" i="1" a="1"/>
  <c r="AG278" i="1" s="1"/>
  <c r="AF278" i="1" a="1"/>
  <c r="AF278" i="1" s="1"/>
  <c r="AE278" i="1" a="1"/>
  <c r="AE278" i="1" s="1"/>
  <c r="AD278" i="1" a="1"/>
  <c r="AD278" i="1"/>
  <c r="AC278" i="1" a="1"/>
  <c r="AC278" i="1" s="1"/>
  <c r="AB278" i="1" a="1"/>
  <c r="AB278" i="1" s="1"/>
  <c r="AM277" i="1" a="1"/>
  <c r="AM277" i="1" s="1"/>
  <c r="AL277" i="1" a="1"/>
  <c r="AL277" i="1" s="1"/>
  <c r="AK277" i="1" a="1"/>
  <c r="AK277" i="1"/>
  <c r="AJ277" i="1" a="1"/>
  <c r="AJ277" i="1" s="1"/>
  <c r="AI277" i="1" a="1"/>
  <c r="AI277" i="1" s="1"/>
  <c r="AH277" i="1" a="1"/>
  <c r="AH277" i="1" s="1"/>
  <c r="AG277" i="1" a="1"/>
  <c r="AG277" i="1" s="1"/>
  <c r="AF277" i="1" a="1"/>
  <c r="AF277" i="1" s="1"/>
  <c r="AE277" i="1" a="1"/>
  <c r="AE277" i="1" s="1"/>
  <c r="AD277" i="1" a="1"/>
  <c r="AD277" i="1" s="1"/>
  <c r="AC277" i="1" a="1"/>
  <c r="AC277" i="1" s="1"/>
  <c r="AB277" i="1" a="1"/>
  <c r="AB277" i="1" s="1"/>
  <c r="AM276" i="1" a="1"/>
  <c r="AM276" i="1" s="1"/>
  <c r="AL276" i="1" a="1"/>
  <c r="AL276" i="1"/>
  <c r="AK276" i="1" a="1"/>
  <c r="AK276" i="1" s="1"/>
  <c r="AJ276" i="1" a="1"/>
  <c r="AJ276" i="1" s="1"/>
  <c r="AI276" i="1" a="1"/>
  <c r="AI276" i="1" s="1"/>
  <c r="AH276" i="1" a="1"/>
  <c r="AH276" i="1" s="1"/>
  <c r="AG276" i="1" a="1"/>
  <c r="AG276" i="1" s="1"/>
  <c r="AF276" i="1" a="1"/>
  <c r="AF276" i="1" s="1"/>
  <c r="AE276" i="1" a="1"/>
  <c r="AE276" i="1" s="1"/>
  <c r="AD276" i="1" a="1"/>
  <c r="AD276" i="1" s="1"/>
  <c r="AC276" i="1" a="1"/>
  <c r="AC276" i="1" s="1"/>
  <c r="AB276" i="1" a="1"/>
  <c r="AB276" i="1" s="1"/>
  <c r="AM275" i="1" a="1"/>
  <c r="AM275" i="1" s="1"/>
  <c r="AL275" i="1" a="1"/>
  <c r="AL275" i="1" s="1"/>
  <c r="AK275" i="1" a="1"/>
  <c r="AK275" i="1" s="1"/>
  <c r="AJ275" i="1" a="1"/>
  <c r="AJ275" i="1" s="1"/>
  <c r="AI275" i="1" a="1"/>
  <c r="AI275" i="1" s="1"/>
  <c r="AH275" i="1" a="1"/>
  <c r="AH275" i="1" s="1"/>
  <c r="AG275" i="1" a="1"/>
  <c r="AG275" i="1" s="1"/>
  <c r="AF275" i="1" a="1"/>
  <c r="AF275" i="1" s="1"/>
  <c r="AE275" i="1" a="1"/>
  <c r="AE275" i="1" s="1"/>
  <c r="AD275" i="1" a="1"/>
  <c r="AD275" i="1" s="1"/>
  <c r="AC275" i="1" a="1"/>
  <c r="AC275" i="1" s="1"/>
  <c r="AB275" i="1" a="1"/>
  <c r="AB275" i="1" s="1"/>
  <c r="AM274" i="1" a="1"/>
  <c r="AM274" i="1" s="1"/>
  <c r="AL274" i="1" a="1"/>
  <c r="AL274" i="1" s="1"/>
  <c r="AK274" i="1" a="1"/>
  <c r="AK274" i="1" s="1"/>
  <c r="AJ274" i="1" a="1"/>
  <c r="AJ274" i="1" s="1"/>
  <c r="AI274" i="1" a="1"/>
  <c r="AI274" i="1" s="1"/>
  <c r="AH274" i="1" a="1"/>
  <c r="AH274" i="1" s="1"/>
  <c r="AG274" i="1" a="1"/>
  <c r="AG274" i="1" s="1"/>
  <c r="AF274" i="1" a="1"/>
  <c r="AF274" i="1" s="1"/>
  <c r="AE274" i="1" a="1"/>
  <c r="AE274" i="1" s="1"/>
  <c r="AD274" i="1" a="1"/>
  <c r="AD274" i="1" s="1"/>
  <c r="AC274" i="1" a="1"/>
  <c r="AC274" i="1" s="1"/>
  <c r="AB274" i="1" a="1"/>
  <c r="AB274" i="1" s="1"/>
  <c r="AM273" i="1" a="1"/>
  <c r="AM273" i="1" s="1"/>
  <c r="AL273" i="1" a="1"/>
  <c r="AL273" i="1" s="1"/>
  <c r="AK273" i="1" a="1"/>
  <c r="AK273" i="1" s="1"/>
  <c r="AJ273" i="1" a="1"/>
  <c r="AJ273" i="1" s="1"/>
  <c r="AI273" i="1" a="1"/>
  <c r="AI273" i="1" s="1"/>
  <c r="AH273" i="1" a="1"/>
  <c r="AH273" i="1" s="1"/>
  <c r="AG273" i="1" a="1"/>
  <c r="AG273" i="1" s="1"/>
  <c r="AF273" i="1" a="1"/>
  <c r="AF273" i="1" s="1"/>
  <c r="AE273" i="1" a="1"/>
  <c r="AE273" i="1" s="1"/>
  <c r="AD273" i="1" a="1"/>
  <c r="AD273" i="1" s="1"/>
  <c r="AC273" i="1" a="1"/>
  <c r="AC273" i="1" s="1"/>
  <c r="AB273" i="1" a="1"/>
  <c r="AB273" i="1" s="1"/>
  <c r="AM272" i="1" a="1"/>
  <c r="AM272" i="1" s="1"/>
  <c r="AL272" i="1" a="1"/>
  <c r="AL272" i="1" s="1"/>
  <c r="AK272" i="1" a="1"/>
  <c r="AK272" i="1" s="1"/>
  <c r="AJ272" i="1" a="1"/>
  <c r="AJ272" i="1" s="1"/>
  <c r="AI272" i="1" a="1"/>
  <c r="AI272" i="1" s="1"/>
  <c r="AH272" i="1" a="1"/>
  <c r="AH272" i="1" s="1"/>
  <c r="AG272" i="1" a="1"/>
  <c r="AG272" i="1" s="1"/>
  <c r="AF272" i="1" a="1"/>
  <c r="AF272" i="1" s="1"/>
  <c r="AE272" i="1" a="1"/>
  <c r="AE272" i="1"/>
  <c r="AD272" i="1" a="1"/>
  <c r="AD272" i="1" s="1"/>
  <c r="AC272" i="1" a="1"/>
  <c r="AC272" i="1" s="1"/>
  <c r="AB272" i="1" a="1"/>
  <c r="AB272" i="1" s="1"/>
  <c r="AM271" i="1" a="1"/>
  <c r="AM271" i="1" s="1"/>
  <c r="AL271" i="1" a="1"/>
  <c r="AL271" i="1" s="1"/>
  <c r="AK271" i="1" a="1"/>
  <c r="AK271" i="1" s="1"/>
  <c r="AJ271" i="1" a="1"/>
  <c r="AJ271" i="1" s="1"/>
  <c r="AI271" i="1" a="1"/>
  <c r="AI271" i="1" s="1"/>
  <c r="AH271" i="1" a="1"/>
  <c r="AH271" i="1" s="1"/>
  <c r="AG271" i="1" a="1"/>
  <c r="AG271" i="1" s="1"/>
  <c r="AF271" i="1" a="1"/>
  <c r="AF271" i="1" s="1"/>
  <c r="AE271" i="1" a="1"/>
  <c r="AE271" i="1"/>
  <c r="AD271" i="1" a="1"/>
  <c r="AD271" i="1"/>
  <c r="AC271" i="1" a="1"/>
  <c r="AC271" i="1" s="1"/>
  <c r="AB271" i="1" a="1"/>
  <c r="AB271" i="1" s="1"/>
  <c r="AM270" i="1" a="1"/>
  <c r="AM270" i="1" s="1"/>
  <c r="AL270" i="1" a="1"/>
  <c r="AL270" i="1" s="1"/>
  <c r="AK270" i="1" a="1"/>
  <c r="AK270" i="1"/>
  <c r="AJ270" i="1" a="1"/>
  <c r="AJ270" i="1" s="1"/>
  <c r="AI270" i="1" a="1"/>
  <c r="AI270" i="1" s="1"/>
  <c r="AH270" i="1" a="1"/>
  <c r="AH270" i="1"/>
  <c r="AG270" i="1" a="1"/>
  <c r="AG270" i="1" s="1"/>
  <c r="AF270" i="1" a="1"/>
  <c r="AF270" i="1" s="1"/>
  <c r="AE270" i="1" a="1"/>
  <c r="AE270" i="1" s="1"/>
  <c r="AD270" i="1" a="1"/>
  <c r="AD270" i="1" s="1"/>
  <c r="AC270" i="1" a="1"/>
  <c r="AC270" i="1" s="1"/>
  <c r="AB270" i="1" a="1"/>
  <c r="AB270" i="1" s="1"/>
  <c r="AM269" i="1" a="1"/>
  <c r="AM269" i="1" s="1"/>
  <c r="AL269" i="1" a="1"/>
  <c r="AL269" i="1" s="1"/>
  <c r="AK269" i="1" a="1"/>
  <c r="AK269" i="1" s="1"/>
  <c r="AJ269" i="1" a="1"/>
  <c r="AJ269" i="1" s="1"/>
  <c r="AI269" i="1" a="1"/>
  <c r="AI269" i="1" s="1"/>
  <c r="AH269" i="1" a="1"/>
  <c r="AH269" i="1" s="1"/>
  <c r="AG269" i="1" a="1"/>
  <c r="AG269" i="1" s="1"/>
  <c r="AF269" i="1" a="1"/>
  <c r="AF269" i="1" s="1"/>
  <c r="AE269" i="1" a="1"/>
  <c r="AE269" i="1"/>
  <c r="AD269" i="1" a="1"/>
  <c r="AD269" i="1" s="1"/>
  <c r="AC269" i="1" a="1"/>
  <c r="AC269" i="1" s="1"/>
  <c r="AB269" i="1" a="1"/>
  <c r="AB269" i="1" s="1"/>
  <c r="AM268" i="1" a="1"/>
  <c r="AM268" i="1" s="1"/>
  <c r="AL268" i="1" a="1"/>
  <c r="AL268" i="1" s="1"/>
  <c r="AK268" i="1" a="1"/>
  <c r="AK268" i="1" s="1"/>
  <c r="AJ268" i="1" a="1"/>
  <c r="AJ268" i="1" s="1"/>
  <c r="AI268" i="1" a="1"/>
  <c r="AI268" i="1" s="1"/>
  <c r="AH268" i="1" a="1"/>
  <c r="AH268" i="1"/>
  <c r="AG268" i="1" a="1"/>
  <c r="AG268" i="1" s="1"/>
  <c r="AF268" i="1" a="1"/>
  <c r="AF268" i="1" s="1"/>
  <c r="AE268" i="1" a="1"/>
  <c r="AE268" i="1" s="1"/>
  <c r="AD268" i="1" a="1"/>
  <c r="AD268" i="1" s="1"/>
  <c r="AC268" i="1" a="1"/>
  <c r="AC268" i="1" s="1"/>
  <c r="AB268" i="1" a="1"/>
  <c r="AB268" i="1" s="1"/>
  <c r="AM267" i="1" a="1"/>
  <c r="AM267" i="1" s="1"/>
  <c r="AL267" i="1" a="1"/>
  <c r="AL267" i="1" s="1"/>
  <c r="AK267" i="1" a="1"/>
  <c r="AK267" i="1" s="1"/>
  <c r="AJ267" i="1" a="1"/>
  <c r="AJ267" i="1" s="1"/>
  <c r="AI267" i="1" a="1"/>
  <c r="AI267" i="1" s="1"/>
  <c r="AH267" i="1" a="1"/>
  <c r="AH267" i="1" s="1"/>
  <c r="AG267" i="1" a="1"/>
  <c r="AG267" i="1" s="1"/>
  <c r="AF267" i="1" a="1"/>
  <c r="AF267" i="1" s="1"/>
  <c r="AE267" i="1" a="1"/>
  <c r="AE267" i="1" s="1"/>
  <c r="AD267" i="1" a="1"/>
  <c r="AD267" i="1" s="1"/>
  <c r="AC267" i="1" a="1"/>
  <c r="AC267" i="1" s="1"/>
  <c r="AB267" i="1" a="1"/>
  <c r="AB267" i="1" s="1"/>
  <c r="AM266" i="1" a="1"/>
  <c r="AM266" i="1" s="1"/>
  <c r="AL266" i="1" a="1"/>
  <c r="AL266" i="1" s="1"/>
  <c r="AK266" i="1" a="1"/>
  <c r="AK266" i="1" s="1"/>
  <c r="AJ266" i="1" a="1"/>
  <c r="AJ266" i="1" s="1"/>
  <c r="AI266" i="1" a="1"/>
  <c r="AI266" i="1"/>
  <c r="AH266" i="1" a="1"/>
  <c r="AH266" i="1" s="1"/>
  <c r="AG266" i="1" a="1"/>
  <c r="AG266" i="1" s="1"/>
  <c r="AF266" i="1" a="1"/>
  <c r="AF266" i="1" s="1"/>
  <c r="AE266" i="1" a="1"/>
  <c r="AE266" i="1" s="1"/>
  <c r="AD266" i="1" a="1"/>
  <c r="AD266" i="1" s="1"/>
  <c r="AC266" i="1" a="1"/>
  <c r="AC266" i="1" s="1"/>
  <c r="AB266" i="1" a="1"/>
  <c r="AB266" i="1" s="1"/>
  <c r="AM256" i="1" a="1"/>
  <c r="AM256" i="1" s="1"/>
  <c r="AL256" i="1" a="1"/>
  <c r="AL256" i="1" s="1"/>
  <c r="AK256" i="1" a="1"/>
  <c r="AK256" i="1" s="1"/>
  <c r="AJ256" i="1" a="1"/>
  <c r="AJ256" i="1" s="1"/>
  <c r="AI256" i="1" a="1"/>
  <c r="AI256" i="1" s="1"/>
  <c r="AH256" i="1" a="1"/>
  <c r="AH256" i="1" s="1"/>
  <c r="AG256" i="1" a="1"/>
  <c r="AG256" i="1" s="1"/>
  <c r="AF256" i="1" a="1"/>
  <c r="AF256" i="1" s="1"/>
  <c r="AE256" i="1" a="1"/>
  <c r="AE256" i="1" s="1"/>
  <c r="AD256" i="1" a="1"/>
  <c r="AD256" i="1" s="1"/>
  <c r="AC256" i="1" a="1"/>
  <c r="AC256" i="1" s="1"/>
  <c r="AB256" i="1" a="1"/>
  <c r="AB256" i="1" s="1"/>
  <c r="AM255" i="1" a="1"/>
  <c r="AM255" i="1" s="1"/>
  <c r="AL255" i="1" a="1"/>
  <c r="AL255" i="1" s="1"/>
  <c r="AK255" i="1" a="1"/>
  <c r="AK255" i="1" s="1"/>
  <c r="AJ255" i="1" a="1"/>
  <c r="AJ255" i="1" s="1"/>
  <c r="AI255" i="1" a="1"/>
  <c r="AI255" i="1" s="1"/>
  <c r="AH255" i="1" a="1"/>
  <c r="AH255" i="1" s="1"/>
  <c r="AG255" i="1" a="1"/>
  <c r="AG255" i="1" s="1"/>
  <c r="AF255" i="1" a="1"/>
  <c r="AF255" i="1" s="1"/>
  <c r="AE255" i="1" a="1"/>
  <c r="AE255" i="1" s="1"/>
  <c r="AD255" i="1" a="1"/>
  <c r="AD255" i="1" s="1"/>
  <c r="AC255" i="1" a="1"/>
  <c r="AC255" i="1" s="1"/>
  <c r="AB255" i="1" a="1"/>
  <c r="AB255" i="1" s="1"/>
  <c r="AM254" i="1" a="1"/>
  <c r="AM254" i="1"/>
  <c r="AL254" i="1" a="1"/>
  <c r="AL254" i="1" s="1"/>
  <c r="AK254" i="1" a="1"/>
  <c r="AK254" i="1" s="1"/>
  <c r="AJ254" i="1" a="1"/>
  <c r="AJ254" i="1" s="1"/>
  <c r="AI254" i="1" a="1"/>
  <c r="AI254" i="1" s="1"/>
  <c r="AH254" i="1" a="1"/>
  <c r="AH254" i="1" s="1"/>
  <c r="AG254" i="1" a="1"/>
  <c r="AG254" i="1" s="1"/>
  <c r="AF254" i="1" a="1"/>
  <c r="AF254" i="1" s="1"/>
  <c r="AE254" i="1" a="1"/>
  <c r="AE254" i="1"/>
  <c r="AD254" i="1" a="1"/>
  <c r="AD254" i="1"/>
  <c r="AC254" i="1" a="1"/>
  <c r="AC254" i="1" s="1"/>
  <c r="AB254" i="1" a="1"/>
  <c r="AB254" i="1" s="1"/>
  <c r="AM253" i="1" a="1"/>
  <c r="AM253" i="1" s="1"/>
  <c r="AL253" i="1" a="1"/>
  <c r="AL253" i="1" s="1"/>
  <c r="AK253" i="1" a="1"/>
  <c r="AK253" i="1" s="1"/>
  <c r="AJ253" i="1" a="1"/>
  <c r="AJ253" i="1" s="1"/>
  <c r="AI253" i="1" a="1"/>
  <c r="AI253" i="1" s="1"/>
  <c r="AH253" i="1" a="1"/>
  <c r="AH253" i="1" s="1"/>
  <c r="AG253" i="1" a="1"/>
  <c r="AG253" i="1" s="1"/>
  <c r="AF253" i="1" a="1"/>
  <c r="AF253" i="1" s="1"/>
  <c r="AE253" i="1" a="1"/>
  <c r="AE253" i="1" s="1"/>
  <c r="AD253" i="1" a="1"/>
  <c r="AD253" i="1" s="1"/>
  <c r="AC253" i="1" a="1"/>
  <c r="AC253" i="1" s="1"/>
  <c r="AB253" i="1" a="1"/>
  <c r="AB253" i="1" s="1"/>
  <c r="AM252" i="1" a="1"/>
  <c r="AM252" i="1" s="1"/>
  <c r="AL252" i="1" a="1"/>
  <c r="AL252" i="1" s="1"/>
  <c r="AK252" i="1" a="1"/>
  <c r="AK252" i="1" s="1"/>
  <c r="AJ252" i="1" a="1"/>
  <c r="AJ252" i="1" s="1"/>
  <c r="AI252" i="1" a="1"/>
  <c r="AI252" i="1" s="1"/>
  <c r="AH252" i="1" a="1"/>
  <c r="AH252" i="1" s="1"/>
  <c r="AG252" i="1" a="1"/>
  <c r="AG252" i="1" s="1"/>
  <c r="AF252" i="1" a="1"/>
  <c r="AF252" i="1" s="1"/>
  <c r="AE252" i="1" a="1"/>
  <c r="AE252" i="1"/>
  <c r="AD252" i="1" a="1"/>
  <c r="AD252" i="1" s="1"/>
  <c r="AC252" i="1" a="1"/>
  <c r="AC252" i="1" s="1"/>
  <c r="AB252" i="1" a="1"/>
  <c r="AB252" i="1" s="1"/>
  <c r="AM251" i="1" a="1"/>
  <c r="AM251" i="1" s="1"/>
  <c r="AL251" i="1" a="1"/>
  <c r="AL251" i="1" s="1"/>
  <c r="AK251" i="1" a="1"/>
  <c r="AK251" i="1" s="1"/>
  <c r="AJ251" i="1" a="1"/>
  <c r="AJ251" i="1" s="1"/>
  <c r="AI251" i="1" a="1"/>
  <c r="AI251" i="1" s="1"/>
  <c r="AH251" i="1" a="1"/>
  <c r="AH251" i="1" s="1"/>
  <c r="AG251" i="1" a="1"/>
  <c r="AG251" i="1" s="1"/>
  <c r="AF251" i="1" a="1"/>
  <c r="AF251" i="1" s="1"/>
  <c r="AE251" i="1" a="1"/>
  <c r="AE251" i="1" s="1"/>
  <c r="AD251" i="1" a="1"/>
  <c r="AD251" i="1" s="1"/>
  <c r="AC251" i="1" a="1"/>
  <c r="AC251" i="1" s="1"/>
  <c r="AB251" i="1" a="1"/>
  <c r="AB251" i="1" s="1"/>
  <c r="AM250" i="1" a="1"/>
  <c r="AM250" i="1" s="1"/>
  <c r="AL250" i="1" a="1"/>
  <c r="AL250" i="1" s="1"/>
  <c r="AK250" i="1" a="1"/>
  <c r="AK250" i="1" s="1"/>
  <c r="AJ250" i="1" a="1"/>
  <c r="AJ250" i="1" s="1"/>
  <c r="AI250" i="1" a="1"/>
  <c r="AI250" i="1" s="1"/>
  <c r="AH250" i="1" a="1"/>
  <c r="AH250" i="1" s="1"/>
  <c r="AG250" i="1" a="1"/>
  <c r="AG250" i="1" s="1"/>
  <c r="AF250" i="1" a="1"/>
  <c r="AF250" i="1" s="1"/>
  <c r="AE250" i="1" a="1"/>
  <c r="AE250" i="1" s="1"/>
  <c r="AD250" i="1" a="1"/>
  <c r="AD250" i="1" s="1"/>
  <c r="AC250" i="1" a="1"/>
  <c r="AC250" i="1" s="1"/>
  <c r="AB250" i="1" a="1"/>
  <c r="AB250" i="1" s="1"/>
  <c r="AM249" i="1" a="1"/>
  <c r="AM249" i="1"/>
  <c r="AL249" i="1" a="1"/>
  <c r="AL249" i="1" s="1"/>
  <c r="AK249" i="1" a="1"/>
  <c r="AK249" i="1" s="1"/>
  <c r="AJ249" i="1" a="1"/>
  <c r="AJ249" i="1" s="1"/>
  <c r="AI249" i="1" a="1"/>
  <c r="AI249" i="1" s="1"/>
  <c r="AH249" i="1" a="1"/>
  <c r="AH249" i="1" s="1"/>
  <c r="AG249" i="1" a="1"/>
  <c r="AG249" i="1"/>
  <c r="AF249" i="1" a="1"/>
  <c r="AF249" i="1" s="1"/>
  <c r="AE249" i="1" a="1"/>
  <c r="AE249" i="1" s="1"/>
  <c r="AD249" i="1" a="1"/>
  <c r="AD249" i="1" s="1"/>
  <c r="AC249" i="1" a="1"/>
  <c r="AC249" i="1" s="1"/>
  <c r="AB249" i="1" a="1"/>
  <c r="AB249" i="1" s="1"/>
  <c r="AM246" i="1" a="1"/>
  <c r="AM246" i="1" s="1"/>
  <c r="AL246" i="1" a="1"/>
  <c r="AL246" i="1" s="1"/>
  <c r="AK246" i="1" a="1"/>
  <c r="AK246" i="1" s="1"/>
  <c r="AJ246" i="1" a="1"/>
  <c r="AJ246" i="1" s="1"/>
  <c r="AI246" i="1" a="1"/>
  <c r="AI246" i="1" s="1"/>
  <c r="AH246" i="1" a="1"/>
  <c r="AH246" i="1" s="1"/>
  <c r="AG246" i="1" a="1"/>
  <c r="AG246" i="1" s="1"/>
  <c r="AF246" i="1" a="1"/>
  <c r="AF246" i="1" s="1"/>
  <c r="AE246" i="1" a="1"/>
  <c r="AE246" i="1" s="1"/>
  <c r="AD246" i="1" a="1"/>
  <c r="AD246" i="1" s="1"/>
  <c r="AC246" i="1" a="1"/>
  <c r="AC246" i="1" s="1"/>
  <c r="AB246" i="1" a="1"/>
  <c r="AB246" i="1" s="1"/>
  <c r="AM245" i="1" a="1"/>
  <c r="AM245" i="1" s="1"/>
  <c r="AL245" i="1" a="1"/>
  <c r="AL245" i="1" s="1"/>
  <c r="AK245" i="1" a="1"/>
  <c r="AK245" i="1" s="1"/>
  <c r="AJ245" i="1" a="1"/>
  <c r="AJ245" i="1" s="1"/>
  <c r="AI245" i="1" a="1"/>
  <c r="AI245" i="1" s="1"/>
  <c r="AH245" i="1" a="1"/>
  <c r="AH245" i="1" s="1"/>
  <c r="AG245" i="1" a="1"/>
  <c r="AG245" i="1" s="1"/>
  <c r="AF245" i="1" a="1"/>
  <c r="AF245" i="1" s="1"/>
  <c r="AE245" i="1" a="1"/>
  <c r="AE245" i="1" s="1"/>
  <c r="AD245" i="1" a="1"/>
  <c r="AD245" i="1" s="1"/>
  <c r="AC245" i="1" a="1"/>
  <c r="AC245" i="1" s="1"/>
  <c r="AB245" i="1" a="1"/>
  <c r="AB245" i="1" s="1"/>
  <c r="AM244" i="1" a="1"/>
  <c r="AM244" i="1" s="1"/>
  <c r="AL244" i="1" a="1"/>
  <c r="AL244" i="1" s="1"/>
  <c r="AK244" i="1" a="1"/>
  <c r="AK244" i="1" s="1"/>
  <c r="AJ244" i="1" a="1"/>
  <c r="AJ244" i="1" s="1"/>
  <c r="AI244" i="1" a="1"/>
  <c r="AI244" i="1" s="1"/>
  <c r="AH244" i="1" a="1"/>
  <c r="AH244" i="1" s="1"/>
  <c r="AG244" i="1" a="1"/>
  <c r="AG244" i="1" s="1"/>
  <c r="AF244" i="1" a="1"/>
  <c r="AF244" i="1" s="1"/>
  <c r="AE244" i="1" a="1"/>
  <c r="AE244" i="1" s="1"/>
  <c r="AD244" i="1" a="1"/>
  <c r="AD244" i="1" s="1"/>
  <c r="AC244" i="1" a="1"/>
  <c r="AC244" i="1" s="1"/>
  <c r="AB244" i="1" a="1"/>
  <c r="AB244" i="1" s="1"/>
  <c r="AM243" i="1" a="1"/>
  <c r="AM243" i="1" s="1"/>
  <c r="AL243" i="1" a="1"/>
  <c r="AL243" i="1" s="1"/>
  <c r="AK243" i="1" a="1"/>
  <c r="AK243" i="1" s="1"/>
  <c r="AJ243" i="1" a="1"/>
  <c r="AJ243" i="1" s="1"/>
  <c r="AI243" i="1" a="1"/>
  <c r="AI243" i="1" s="1"/>
  <c r="AH243" i="1" a="1"/>
  <c r="AH243" i="1" s="1"/>
  <c r="AG243" i="1" a="1"/>
  <c r="AG243" i="1" s="1"/>
  <c r="AF243" i="1" a="1"/>
  <c r="AF243" i="1" s="1"/>
  <c r="AE243" i="1" a="1"/>
  <c r="AE243" i="1" s="1"/>
  <c r="AD243" i="1" a="1"/>
  <c r="AD243" i="1" s="1"/>
  <c r="AC243" i="1" a="1"/>
  <c r="AC243" i="1" s="1"/>
  <c r="AB243" i="1" a="1"/>
  <c r="AB243" i="1" s="1"/>
  <c r="AM242" i="1" a="1"/>
  <c r="AM242" i="1" s="1"/>
  <c r="AL242" i="1" a="1"/>
  <c r="AL242" i="1" s="1"/>
  <c r="AK242" i="1" a="1"/>
  <c r="AK242" i="1" s="1"/>
  <c r="AJ242" i="1" a="1"/>
  <c r="AJ242" i="1" s="1"/>
  <c r="AI242" i="1" a="1"/>
  <c r="AI242" i="1" s="1"/>
  <c r="AH242" i="1" a="1"/>
  <c r="AH242" i="1" s="1"/>
  <c r="AG242" i="1" a="1"/>
  <c r="AG242" i="1" s="1"/>
  <c r="AF242" i="1" a="1"/>
  <c r="AF242" i="1" s="1"/>
  <c r="AE242" i="1" a="1"/>
  <c r="AE242" i="1" s="1"/>
  <c r="AD242" i="1" a="1"/>
  <c r="AD242" i="1" s="1"/>
  <c r="AC242" i="1" a="1"/>
  <c r="AC242" i="1" s="1"/>
  <c r="AB242" i="1" a="1"/>
  <c r="AB242" i="1" s="1"/>
  <c r="AM241" i="1" a="1"/>
  <c r="AM241" i="1" s="1"/>
  <c r="AL241" i="1" a="1"/>
  <c r="AL241" i="1" s="1"/>
  <c r="AK241" i="1" a="1"/>
  <c r="AK241" i="1" s="1"/>
  <c r="AJ241" i="1" a="1"/>
  <c r="AJ241" i="1" s="1"/>
  <c r="AI241" i="1" a="1"/>
  <c r="AI241" i="1" s="1"/>
  <c r="AH241" i="1" a="1"/>
  <c r="AH241" i="1" s="1"/>
  <c r="AG241" i="1" a="1"/>
  <c r="AG241" i="1" s="1"/>
  <c r="AF241" i="1" a="1"/>
  <c r="AF241" i="1" s="1"/>
  <c r="AE241" i="1" a="1"/>
  <c r="AE241" i="1" s="1"/>
  <c r="AD241" i="1" a="1"/>
  <c r="AD241" i="1" s="1"/>
  <c r="AC241" i="1" a="1"/>
  <c r="AC241" i="1" s="1"/>
  <c r="AB241" i="1" a="1"/>
  <c r="AB241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23" i="1" a="1"/>
  <c r="AM223" i="1" s="1"/>
  <c r="AL223" i="1" a="1"/>
  <c r="AL223" i="1" s="1"/>
  <c r="AK223" i="1" a="1"/>
  <c r="AK223" i="1" s="1"/>
  <c r="AJ223" i="1" a="1"/>
  <c r="AJ223" i="1" s="1"/>
  <c r="AI223" i="1" a="1"/>
  <c r="AI223" i="1" s="1"/>
  <c r="AH223" i="1" a="1"/>
  <c r="AH223" i="1" s="1"/>
  <c r="AG223" i="1" a="1"/>
  <c r="AG223" i="1" s="1"/>
  <c r="AF223" i="1" a="1"/>
  <c r="AF223" i="1" s="1"/>
  <c r="AE223" i="1" a="1"/>
  <c r="AE223" i="1" s="1"/>
  <c r="AD223" i="1" a="1"/>
  <c r="AD223" i="1" s="1"/>
  <c r="AC223" i="1" a="1"/>
  <c r="AC223" i="1" s="1"/>
  <c r="AB223" i="1" a="1"/>
  <c r="AB223" i="1" s="1"/>
  <c r="AM222" i="1" a="1"/>
  <c r="AM222" i="1" s="1"/>
  <c r="AL222" i="1" a="1"/>
  <c r="AL222" i="1" s="1"/>
  <c r="AK222" i="1" a="1"/>
  <c r="AK222" i="1" s="1"/>
  <c r="AJ222" i="1" a="1"/>
  <c r="AJ222" i="1" s="1"/>
  <c r="AI222" i="1" a="1"/>
  <c r="AI222" i="1" s="1"/>
  <c r="AH222" i="1" a="1"/>
  <c r="AH222" i="1" s="1"/>
  <c r="AG222" i="1" a="1"/>
  <c r="AG222" i="1" s="1"/>
  <c r="AF222" i="1" a="1"/>
  <c r="AF222" i="1" s="1"/>
  <c r="AE222" i="1" a="1"/>
  <c r="AE222" i="1" s="1"/>
  <c r="AD222" i="1" a="1"/>
  <c r="AD222" i="1" s="1"/>
  <c r="AC222" i="1" a="1"/>
  <c r="AC222" i="1" s="1"/>
  <c r="AB222" i="1" a="1"/>
  <c r="AB222" i="1" s="1"/>
  <c r="AM221" i="1" a="1"/>
  <c r="AM221" i="1" s="1"/>
  <c r="AL221" i="1" a="1"/>
  <c r="AL221" i="1" s="1"/>
  <c r="AK221" i="1" a="1"/>
  <c r="AK221" i="1" s="1"/>
  <c r="AJ221" i="1" a="1"/>
  <c r="AJ221" i="1" s="1"/>
  <c r="AI221" i="1" a="1"/>
  <c r="AI221" i="1" s="1"/>
  <c r="AH221" i="1" a="1"/>
  <c r="AH221" i="1" s="1"/>
  <c r="AG221" i="1" a="1"/>
  <c r="AG221" i="1" s="1"/>
  <c r="AF221" i="1" a="1"/>
  <c r="AF221" i="1" s="1"/>
  <c r="AE221" i="1" a="1"/>
  <c r="AE221" i="1" s="1"/>
  <c r="AD221" i="1" a="1"/>
  <c r="AD221" i="1" s="1"/>
  <c r="AC221" i="1" a="1"/>
  <c r="AC221" i="1" s="1"/>
  <c r="AB221" i="1" a="1"/>
  <c r="AB221" i="1" s="1"/>
  <c r="AM220" i="1" a="1"/>
  <c r="AM220" i="1" s="1"/>
  <c r="AL220" i="1" a="1"/>
  <c r="AL220" i="1" s="1"/>
  <c r="AK220" i="1" a="1"/>
  <c r="AK220" i="1" s="1"/>
  <c r="AJ220" i="1" a="1"/>
  <c r="AJ220" i="1" s="1"/>
  <c r="AI220" i="1" a="1"/>
  <c r="AI220" i="1" s="1"/>
  <c r="AH220" i="1" a="1"/>
  <c r="AH220" i="1" s="1"/>
  <c r="AG220" i="1" a="1"/>
  <c r="AG220" i="1" s="1"/>
  <c r="AF220" i="1" a="1"/>
  <c r="AF220" i="1" s="1"/>
  <c r="AE220" i="1" a="1"/>
  <c r="AE220" i="1" s="1"/>
  <c r="AD220" i="1" a="1"/>
  <c r="AD220" i="1" s="1"/>
  <c r="AC220" i="1" a="1"/>
  <c r="AC220" i="1" s="1"/>
  <c r="AB220" i="1" a="1"/>
  <c r="AB220" i="1" s="1"/>
  <c r="AM219" i="1" a="1"/>
  <c r="AM219" i="1" s="1"/>
  <c r="AL219" i="1" a="1"/>
  <c r="AL219" i="1" s="1"/>
  <c r="AK219" i="1" a="1"/>
  <c r="AK219" i="1" s="1"/>
  <c r="AJ219" i="1" a="1"/>
  <c r="AJ219" i="1" s="1"/>
  <c r="AI219" i="1" a="1"/>
  <c r="AI219" i="1" s="1"/>
  <c r="AH219" i="1" a="1"/>
  <c r="AH219" i="1" s="1"/>
  <c r="AG219" i="1" a="1"/>
  <c r="AG219" i="1" s="1"/>
  <c r="AF219" i="1" a="1"/>
  <c r="AF219" i="1" s="1"/>
  <c r="AE219" i="1" a="1"/>
  <c r="AE219" i="1" s="1"/>
  <c r="AD219" i="1" a="1"/>
  <c r="AD219" i="1" s="1"/>
  <c r="AC219" i="1" a="1"/>
  <c r="AC219" i="1" s="1"/>
  <c r="AB219" i="1" a="1"/>
  <c r="AB219" i="1" s="1"/>
  <c r="AM218" i="1" a="1"/>
  <c r="AM218" i="1" s="1"/>
  <c r="AL218" i="1" a="1"/>
  <c r="AL218" i="1" s="1"/>
  <c r="AK218" i="1" a="1"/>
  <c r="AK218" i="1" s="1"/>
  <c r="AJ218" i="1" a="1"/>
  <c r="AJ218" i="1" s="1"/>
  <c r="AI218" i="1" a="1"/>
  <c r="AI218" i="1" s="1"/>
  <c r="AH218" i="1" a="1"/>
  <c r="AH218" i="1" s="1"/>
  <c r="AG218" i="1" a="1"/>
  <c r="AG218" i="1" s="1"/>
  <c r="AF218" i="1" a="1"/>
  <c r="AF218" i="1" s="1"/>
  <c r="AE218" i="1" a="1"/>
  <c r="AE218" i="1" s="1"/>
  <c r="AD218" i="1" a="1"/>
  <c r="AD218" i="1" s="1"/>
  <c r="AC218" i="1" a="1"/>
  <c r="AC218" i="1" s="1"/>
  <c r="AB218" i="1" a="1"/>
  <c r="AB218" i="1" s="1"/>
  <c r="AM217" i="1" a="1"/>
  <c r="AM217" i="1" s="1"/>
  <c r="AL217" i="1" a="1"/>
  <c r="AL217" i="1" s="1"/>
  <c r="AK217" i="1" a="1"/>
  <c r="AK217" i="1" s="1"/>
  <c r="AJ217" i="1" a="1"/>
  <c r="AJ217" i="1" s="1"/>
  <c r="AI217" i="1" a="1"/>
  <c r="AI217" i="1" s="1"/>
  <c r="AH217" i="1" a="1"/>
  <c r="AH217" i="1" s="1"/>
  <c r="AG217" i="1" a="1"/>
  <c r="AG217" i="1" s="1"/>
  <c r="AF217" i="1" a="1"/>
  <c r="AF217" i="1" s="1"/>
  <c r="AE217" i="1" a="1"/>
  <c r="AE217" i="1" s="1"/>
  <c r="AD217" i="1" a="1"/>
  <c r="AD217" i="1" s="1"/>
  <c r="AC217" i="1" a="1"/>
  <c r="AC217" i="1" s="1"/>
  <c r="AB217" i="1" a="1"/>
  <c r="AB217" i="1" s="1"/>
  <c r="AM216" i="1" a="1"/>
  <c r="AM216" i="1" s="1"/>
  <c r="AL216" i="1" a="1"/>
  <c r="AL216" i="1" s="1"/>
  <c r="AK216" i="1" a="1"/>
  <c r="AK216" i="1" s="1"/>
  <c r="AJ216" i="1" a="1"/>
  <c r="AJ216" i="1" s="1"/>
  <c r="AI216" i="1" a="1"/>
  <c r="AI216" i="1" s="1"/>
  <c r="AH216" i="1" a="1"/>
  <c r="AH216" i="1" s="1"/>
  <c r="AG216" i="1" a="1"/>
  <c r="AG216" i="1" s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 s="1"/>
  <c r="AM198" i="1" a="1"/>
  <c r="AM198" i="1" s="1"/>
  <c r="AL198" i="1" a="1"/>
  <c r="AL198" i="1" s="1"/>
  <c r="AK198" i="1" a="1"/>
  <c r="AK198" i="1" s="1"/>
  <c r="AJ198" i="1" a="1"/>
  <c r="AJ198" i="1" s="1"/>
  <c r="AI198" i="1" a="1"/>
  <c r="AI198" i="1" s="1"/>
  <c r="AH198" i="1" a="1"/>
  <c r="AH198" i="1" s="1"/>
  <c r="AG198" i="1" a="1"/>
  <c r="AG198" i="1" s="1"/>
  <c r="AF198" i="1" a="1"/>
  <c r="AF198" i="1" s="1"/>
  <c r="AE198" i="1" a="1"/>
  <c r="AE198" i="1" s="1"/>
  <c r="AD198" i="1" a="1"/>
  <c r="AD198" i="1" s="1"/>
  <c r="AC198" i="1" a="1"/>
  <c r="AC198" i="1" s="1"/>
  <c r="AB198" i="1" a="1"/>
  <c r="AB198" i="1" s="1"/>
  <c r="AM197" i="1" a="1"/>
  <c r="AM197" i="1" s="1"/>
  <c r="AL197" i="1" a="1"/>
  <c r="AL197" i="1" s="1"/>
  <c r="AK197" i="1" a="1"/>
  <c r="AK197" i="1" s="1"/>
  <c r="AJ197" i="1" a="1"/>
  <c r="AJ197" i="1" s="1"/>
  <c r="AI197" i="1" a="1"/>
  <c r="AI197" i="1" s="1"/>
  <c r="AH197" i="1" a="1"/>
  <c r="AH197" i="1" s="1"/>
  <c r="AG197" i="1" a="1"/>
  <c r="AG197" i="1" s="1"/>
  <c r="AF197" i="1" a="1"/>
  <c r="AF197" i="1" s="1"/>
  <c r="AE197" i="1" a="1"/>
  <c r="AE197" i="1" s="1"/>
  <c r="AD197" i="1" a="1"/>
  <c r="AD197" i="1" s="1"/>
  <c r="AC197" i="1" a="1"/>
  <c r="AC197" i="1" s="1"/>
  <c r="AB197" i="1" a="1"/>
  <c r="AB197" i="1" s="1"/>
  <c r="AM196" i="1" a="1"/>
  <c r="AM196" i="1" s="1"/>
  <c r="AL196" i="1" a="1"/>
  <c r="AL196" i="1" s="1"/>
  <c r="AK196" i="1" a="1"/>
  <c r="AK196" i="1" s="1"/>
  <c r="AJ196" i="1" a="1"/>
  <c r="AJ196" i="1" s="1"/>
  <c r="AI196" i="1" a="1"/>
  <c r="AI196" i="1" s="1"/>
  <c r="AH196" i="1" a="1"/>
  <c r="AH196" i="1" s="1"/>
  <c r="AG196" i="1" a="1"/>
  <c r="AG196" i="1" s="1"/>
  <c r="AF196" i="1" a="1"/>
  <c r="AF196" i="1" s="1"/>
  <c r="AE196" i="1" a="1"/>
  <c r="AE196" i="1" s="1"/>
  <c r="AD196" i="1" a="1"/>
  <c r="AD196" i="1" s="1"/>
  <c r="AC196" i="1" a="1"/>
  <c r="AC196" i="1" s="1"/>
  <c r="AB196" i="1" a="1"/>
  <c r="AB196" i="1" s="1"/>
  <c r="AM195" i="1" a="1"/>
  <c r="AM195" i="1" s="1"/>
  <c r="AL195" i="1" a="1"/>
  <c r="AL195" i="1" s="1"/>
  <c r="AK195" i="1" a="1"/>
  <c r="AK195" i="1" s="1"/>
  <c r="AJ195" i="1" a="1"/>
  <c r="AJ195" i="1" s="1"/>
  <c r="AI195" i="1" a="1"/>
  <c r="AI195" i="1" s="1"/>
  <c r="AH195" i="1" a="1"/>
  <c r="AH195" i="1" s="1"/>
  <c r="AG195" i="1" a="1"/>
  <c r="AG195" i="1" s="1"/>
  <c r="AF195" i="1" a="1"/>
  <c r="AF195" i="1" s="1"/>
  <c r="AE195" i="1" a="1"/>
  <c r="AE195" i="1" s="1"/>
  <c r="AD195" i="1" a="1"/>
  <c r="AD195" i="1" s="1"/>
  <c r="AC195" i="1" a="1"/>
  <c r="AC195" i="1" s="1"/>
  <c r="AB195" i="1" a="1"/>
  <c r="AB195" i="1" s="1"/>
  <c r="AM194" i="1" a="1"/>
  <c r="AM194" i="1" s="1"/>
  <c r="AL194" i="1" a="1"/>
  <c r="AL194" i="1" s="1"/>
  <c r="AK194" i="1" a="1"/>
  <c r="AK194" i="1" s="1"/>
  <c r="AJ194" i="1" a="1"/>
  <c r="AJ194" i="1" s="1"/>
  <c r="AI194" i="1" a="1"/>
  <c r="AI194" i="1" s="1"/>
  <c r="AH194" i="1" a="1"/>
  <c r="AH194" i="1" s="1"/>
  <c r="AG194" i="1" a="1"/>
  <c r="AG194" i="1" s="1"/>
  <c r="AF194" i="1" a="1"/>
  <c r="AF194" i="1" s="1"/>
  <c r="AE194" i="1" a="1"/>
  <c r="AE194" i="1" s="1"/>
  <c r="AD194" i="1" a="1"/>
  <c r="AD194" i="1" s="1"/>
  <c r="AC194" i="1" a="1"/>
  <c r="AC194" i="1" s="1"/>
  <c r="AB194" i="1" a="1"/>
  <c r="AB194" i="1" s="1"/>
  <c r="AM193" i="1" a="1"/>
  <c r="AM193" i="1" s="1"/>
  <c r="AL193" i="1" a="1"/>
  <c r="AL193" i="1" s="1"/>
  <c r="AK193" i="1" a="1"/>
  <c r="AK193" i="1" s="1"/>
  <c r="AJ193" i="1" a="1"/>
  <c r="AJ193" i="1" s="1"/>
  <c r="AI193" i="1" a="1"/>
  <c r="AI193" i="1" s="1"/>
  <c r="AH193" i="1" a="1"/>
  <c r="AH193" i="1"/>
  <c r="AG193" i="1" a="1"/>
  <c r="AG193" i="1" s="1"/>
  <c r="AF193" i="1" a="1"/>
  <c r="AF193" i="1" s="1"/>
  <c r="AE193" i="1" a="1"/>
  <c r="AE193" i="1" s="1"/>
  <c r="AD193" i="1" a="1"/>
  <c r="AD193" i="1" s="1"/>
  <c r="AC193" i="1" a="1"/>
  <c r="AC193" i="1" s="1"/>
  <c r="AB193" i="1" a="1"/>
  <c r="AB193" i="1" s="1"/>
  <c r="AM192" i="1" a="1"/>
  <c r="AM192" i="1" s="1"/>
  <c r="AL192" i="1" a="1"/>
  <c r="AL192" i="1" s="1"/>
  <c r="AK192" i="1" a="1"/>
  <c r="AK192" i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87" i="1" a="1"/>
  <c r="AM187" i="1" s="1"/>
  <c r="AL187" i="1" a="1"/>
  <c r="AL187" i="1" s="1"/>
  <c r="AK187" i="1" a="1"/>
  <c r="AK187" i="1" s="1"/>
  <c r="AJ187" i="1" a="1"/>
  <c r="AJ187" i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/>
  <c r="AI181" i="1" a="1"/>
  <c r="AI181" i="1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7" i="1" a="1"/>
  <c r="AM147" i="1" s="1"/>
  <c r="AL147" i="1" a="1"/>
  <c r="AL147" i="1" s="1"/>
  <c r="AK147" i="1" a="1"/>
  <c r="AK147" i="1" s="1"/>
  <c r="AJ147" i="1" a="1"/>
  <c r="AJ147" i="1" s="1"/>
  <c r="AI147" i="1" a="1"/>
  <c r="AI147" i="1" s="1"/>
  <c r="AH147" i="1" a="1"/>
  <c r="AH147" i="1" s="1"/>
  <c r="AG147" i="1" a="1"/>
  <c r="AG147" i="1" s="1"/>
  <c r="AF147" i="1" a="1"/>
  <c r="AF147" i="1" s="1"/>
  <c r="AE147" i="1" a="1"/>
  <c r="AE147" i="1" s="1"/>
  <c r="AD147" i="1" a="1"/>
  <c r="AD147" i="1" s="1"/>
  <c r="AC147" i="1" a="1"/>
  <c r="AC147" i="1" s="1"/>
  <c r="AB147" i="1" a="1"/>
  <c r="AB147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8" i="1" a="1"/>
  <c r="AM128" i="1" s="1"/>
  <c r="AL128" i="1" a="1"/>
  <c r="AL128" i="1" s="1"/>
  <c r="AK128" i="1" a="1"/>
  <c r="AK128" i="1" s="1"/>
  <c r="AJ128" i="1" a="1"/>
  <c r="AJ128" i="1" s="1"/>
  <c r="AI128" i="1" a="1"/>
  <c r="AI128" i="1" s="1"/>
  <c r="AH128" i="1" a="1"/>
  <c r="AH128" i="1" s="1"/>
  <c r="AG128" i="1" a="1"/>
  <c r="AG128" i="1" s="1"/>
  <c r="AF128" i="1" a="1"/>
  <c r="AF128" i="1" s="1"/>
  <c r="AE128" i="1" a="1"/>
  <c r="AE128" i="1" s="1"/>
  <c r="AD128" i="1" a="1"/>
  <c r="AD128" i="1" s="1"/>
  <c r="AC128" i="1" a="1"/>
  <c r="AC128" i="1" s="1"/>
  <c r="AB128" i="1" a="1"/>
  <c r="AB128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/>
  <c r="AJ125" i="1" a="1"/>
  <c r="AJ125" i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/>
  <c r="AB125" i="1" a="1"/>
  <c r="AB125" i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18" i="1" a="1"/>
  <c r="AM118" i="1" s="1"/>
  <c r="AL118" i="1" a="1"/>
  <c r="AL118" i="1" s="1"/>
  <c r="AK118" i="1" a="1"/>
  <c r="AK118" i="1" s="1"/>
  <c r="AJ118" i="1" a="1"/>
  <c r="AJ118" i="1" s="1"/>
  <c r="AI118" i="1" a="1"/>
  <c r="AI118" i="1" s="1"/>
  <c r="AH118" i="1" a="1"/>
  <c r="AH118" i="1" s="1"/>
  <c r="AG118" i="1" a="1"/>
  <c r="AG118" i="1" s="1"/>
  <c r="AF118" i="1" a="1"/>
  <c r="AF118" i="1" s="1"/>
  <c r="AE118" i="1" a="1"/>
  <c r="AE118" i="1" s="1"/>
  <c r="AD118" i="1" a="1"/>
  <c r="AD118" i="1" s="1"/>
  <c r="AC118" i="1" a="1"/>
  <c r="AC118" i="1" s="1"/>
  <c r="AB118" i="1" a="1"/>
  <c r="AB118" i="1" s="1"/>
  <c r="AM117" i="1" a="1"/>
  <c r="AM117" i="1" s="1"/>
  <c r="AL117" i="1" a="1"/>
  <c r="AL117" i="1" s="1"/>
  <c r="AK117" i="1" a="1"/>
  <c r="AK117" i="1" s="1"/>
  <c r="AJ117" i="1" a="1"/>
  <c r="AJ117" i="1" s="1"/>
  <c r="AI117" i="1" a="1"/>
  <c r="AI117" i="1" s="1"/>
  <c r="AH117" i="1" a="1"/>
  <c r="AH117" i="1" s="1"/>
  <c r="AG117" i="1" a="1"/>
  <c r="AG117" i="1" s="1"/>
  <c r="AF117" i="1" a="1"/>
  <c r="AF117" i="1" s="1"/>
  <c r="AE117" i="1" a="1"/>
  <c r="AE117" i="1" s="1"/>
  <c r="AD117" i="1" a="1"/>
  <c r="AD117" i="1" s="1"/>
  <c r="AC117" i="1" a="1"/>
  <c r="AC117" i="1" s="1"/>
  <c r="AB117" i="1" a="1"/>
  <c r="AB117" i="1" s="1"/>
  <c r="AM116" i="1" a="1"/>
  <c r="AM116" i="1" s="1"/>
  <c r="AL116" i="1" a="1"/>
  <c r="AL116" i="1" s="1"/>
  <c r="AK116" i="1" a="1"/>
  <c r="AK116" i="1" s="1"/>
  <c r="AJ116" i="1" a="1"/>
  <c r="AJ116" i="1" s="1"/>
  <c r="AI116" i="1" a="1"/>
  <c r="AI116" i="1" s="1"/>
  <c r="AH116" i="1" a="1"/>
  <c r="AH116" i="1" s="1"/>
  <c r="AG116" i="1" a="1"/>
  <c r="AG116" i="1" s="1"/>
  <c r="AF116" i="1" a="1"/>
  <c r="AF116" i="1" s="1"/>
  <c r="AE116" i="1" a="1"/>
  <c r="AE116" i="1" s="1"/>
  <c r="AD116" i="1" a="1"/>
  <c r="AD116" i="1" s="1"/>
  <c r="AC116" i="1" a="1"/>
  <c r="AC116" i="1" s="1"/>
  <c r="AB116" i="1" a="1"/>
  <c r="AB116" i="1" s="1"/>
  <c r="AM115" i="1" a="1"/>
  <c r="AM115" i="1" s="1"/>
  <c r="AL115" i="1" a="1"/>
  <c r="AL115" i="1" s="1"/>
  <c r="AK115" i="1" a="1"/>
  <c r="AK115" i="1" s="1"/>
  <c r="AJ115" i="1" a="1"/>
  <c r="AJ115" i="1" s="1"/>
  <c r="AI115" i="1" a="1"/>
  <c r="AI115" i="1" s="1"/>
  <c r="AH115" i="1" a="1"/>
  <c r="AH115" i="1" s="1"/>
  <c r="AG115" i="1" a="1"/>
  <c r="AG115" i="1" s="1"/>
  <c r="AF115" i="1" a="1"/>
  <c r="AF115" i="1" s="1"/>
  <c r="AE115" i="1" a="1"/>
  <c r="AE115" i="1" s="1"/>
  <c r="AD115" i="1" a="1"/>
  <c r="AD115" i="1"/>
  <c r="AC115" i="1" a="1"/>
  <c r="AC115" i="1"/>
  <c r="AB115" i="1" a="1"/>
  <c r="AB115" i="1" s="1"/>
  <c r="AM114" i="1" a="1"/>
  <c r="AM114" i="1" s="1"/>
  <c r="AL114" i="1" a="1"/>
  <c r="AL114" i="1" s="1"/>
  <c r="AK114" i="1" a="1"/>
  <c r="AK114" i="1" s="1"/>
  <c r="AJ114" i="1" a="1"/>
  <c r="AJ114" i="1" s="1"/>
  <c r="AI114" i="1" a="1"/>
  <c r="AI114" i="1" s="1"/>
  <c r="AH114" i="1" a="1"/>
  <c r="AH114" i="1"/>
  <c r="AG114" i="1" a="1"/>
  <c r="AG114" i="1" s="1"/>
  <c r="AF114" i="1" a="1"/>
  <c r="AF114" i="1" s="1"/>
  <c r="AE114" i="1" a="1"/>
  <c r="AE114" i="1" s="1"/>
  <c r="AD114" i="1" a="1"/>
  <c r="AD114" i="1" s="1"/>
  <c r="AC114" i="1" a="1"/>
  <c r="AC114" i="1" s="1"/>
  <c r="AB114" i="1" a="1"/>
  <c r="AB114" i="1" s="1"/>
  <c r="AM113" i="1" a="1"/>
  <c r="AM113" i="1" s="1"/>
  <c r="AL113" i="1" a="1"/>
  <c r="AL113" i="1"/>
  <c r="AK113" i="1" a="1"/>
  <c r="AK113" i="1"/>
  <c r="AJ113" i="1" a="1"/>
  <c r="AJ113" i="1" s="1"/>
  <c r="AI113" i="1" a="1"/>
  <c r="AI113" i="1" s="1"/>
  <c r="AH113" i="1" a="1"/>
  <c r="AH113" i="1"/>
  <c r="AG113" i="1" a="1"/>
  <c r="AG113" i="1"/>
  <c r="AF113" i="1" a="1"/>
  <c r="AF113" i="1" s="1"/>
  <c r="AE113" i="1" a="1"/>
  <c r="AE113" i="1" s="1"/>
  <c r="AD113" i="1" a="1"/>
  <c r="AD113" i="1"/>
  <c r="AC113" i="1" a="1"/>
  <c r="AC113" i="1"/>
  <c r="AB113" i="1" a="1"/>
  <c r="AB113" i="1" s="1"/>
  <c r="AM112" i="1" a="1"/>
  <c r="AM112" i="1" s="1"/>
  <c r="AL112" i="1" a="1"/>
  <c r="AL112" i="1"/>
  <c r="AK112" i="1" a="1"/>
  <c r="AK112" i="1"/>
  <c r="AJ112" i="1" a="1"/>
  <c r="AJ112" i="1" s="1"/>
  <c r="AI112" i="1" a="1"/>
  <c r="AI112" i="1" s="1"/>
  <c r="AH112" i="1" a="1"/>
  <c r="AH112" i="1"/>
  <c r="AG112" i="1" a="1"/>
  <c r="AG112" i="1"/>
  <c r="AF112" i="1" a="1"/>
  <c r="AF112" i="1" s="1"/>
  <c r="AE112" i="1" a="1"/>
  <c r="AE112" i="1" s="1"/>
  <c r="AD112" i="1" a="1"/>
  <c r="AD112" i="1"/>
  <c r="AC112" i="1" a="1"/>
  <c r="AC112" i="1" s="1"/>
  <c r="AB112" i="1" a="1"/>
  <c r="AB112" i="1" s="1"/>
  <c r="AM111" i="1" a="1"/>
  <c r="AM111" i="1" s="1"/>
  <c r="AL111" i="1" a="1"/>
  <c r="AL111" i="1"/>
  <c r="AK111" i="1" a="1"/>
  <c r="AK111" i="1" s="1"/>
  <c r="AJ111" i="1" a="1"/>
  <c r="AJ111" i="1" s="1"/>
  <c r="AI111" i="1" a="1"/>
  <c r="AI111" i="1" s="1"/>
  <c r="AH111" i="1" a="1"/>
  <c r="AH111" i="1"/>
  <c r="AG111" i="1" a="1"/>
  <c r="AG111" i="1" s="1"/>
  <c r="AF111" i="1" a="1"/>
  <c r="AF111" i="1" s="1"/>
  <c r="AE111" i="1" a="1"/>
  <c r="AE111" i="1" s="1"/>
  <c r="AD111" i="1" a="1"/>
  <c r="AD111" i="1"/>
  <c r="AC111" i="1" a="1"/>
  <c r="AC111" i="1" s="1"/>
  <c r="AB111" i="1" a="1"/>
  <c r="AB111" i="1" s="1"/>
  <c r="AM110" i="1" a="1"/>
  <c r="AM110" i="1" s="1"/>
  <c r="AL110" i="1" a="1"/>
  <c r="AL110" i="1"/>
  <c r="AK110" i="1" a="1"/>
  <c r="AK110" i="1" s="1"/>
  <c r="AJ110" i="1" a="1"/>
  <c r="AJ110" i="1" s="1"/>
  <c r="AI110" i="1" a="1"/>
  <c r="AI110" i="1" s="1"/>
  <c r="AH110" i="1" a="1"/>
  <c r="AH110" i="1"/>
  <c r="AG110" i="1" a="1"/>
  <c r="AG110" i="1" s="1"/>
  <c r="AF110" i="1" a="1"/>
  <c r="AF110" i="1" s="1"/>
  <c r="AE110" i="1" a="1"/>
  <c r="AE110" i="1" s="1"/>
  <c r="AD110" i="1" a="1"/>
  <c r="AD110" i="1"/>
  <c r="AC110" i="1" a="1"/>
  <c r="AC110" i="1" s="1"/>
  <c r="AB110" i="1" a="1"/>
  <c r="AB110" i="1" s="1"/>
  <c r="AM109" i="1" a="1"/>
  <c r="AM109" i="1" s="1"/>
  <c r="AL109" i="1" a="1"/>
  <c r="AL109" i="1"/>
  <c r="AK109" i="1" a="1"/>
  <c r="AK109" i="1" s="1"/>
  <c r="AJ109" i="1" a="1"/>
  <c r="AJ109" i="1" s="1"/>
  <c r="AI109" i="1" a="1"/>
  <c r="AI109" i="1" s="1"/>
  <c r="AH109" i="1" a="1"/>
  <c r="AH109" i="1"/>
  <c r="AG109" i="1" a="1"/>
  <c r="AG109" i="1" s="1"/>
  <c r="AF109" i="1" a="1"/>
  <c r="AF109" i="1" s="1"/>
  <c r="AE109" i="1" a="1"/>
  <c r="AE109" i="1" s="1"/>
  <c r="AD109" i="1" a="1"/>
  <c r="AD109" i="1"/>
  <c r="AC109" i="1" a="1"/>
  <c r="AC109" i="1" s="1"/>
  <c r="AB109" i="1" a="1"/>
  <c r="AB109" i="1"/>
  <c r="AM108" i="1" a="1"/>
  <c r="AM108" i="1"/>
  <c r="AL108" i="1" a="1"/>
  <c r="AL108" i="1"/>
  <c r="AK108" i="1" a="1"/>
  <c r="AK108" i="1" s="1"/>
  <c r="AJ108" i="1" a="1"/>
  <c r="AJ108" i="1" s="1"/>
  <c r="AI108" i="1" a="1"/>
  <c r="AI108" i="1" s="1"/>
  <c r="AH108" i="1" a="1"/>
  <c r="AH108" i="1" s="1"/>
  <c r="AG108" i="1" a="1"/>
  <c r="AG108" i="1" s="1"/>
  <c r="AF108" i="1" a="1"/>
  <c r="AF108" i="1" s="1"/>
  <c r="AE108" i="1" a="1"/>
  <c r="AE108" i="1"/>
  <c r="AD108" i="1" a="1"/>
  <c r="AD108" i="1"/>
  <c r="AC108" i="1" a="1"/>
  <c r="AC108" i="1" s="1"/>
  <c r="AB108" i="1" a="1"/>
  <c r="AB108" i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/>
  <c r="AE82" i="1" a="1"/>
  <c r="AE82" i="1" s="1"/>
  <c r="AD82" i="1" a="1"/>
  <c r="AD82" i="1" s="1"/>
  <c r="AC82" i="1" a="1"/>
  <c r="AC82" i="1" s="1"/>
  <c r="AB82" i="1" a="1"/>
  <c r="AB82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/>
  <c r="AE74" i="1" a="1"/>
  <c r="AE74" i="1" s="1"/>
  <c r="AD74" i="1" a="1"/>
  <c r="AD74" i="1" s="1"/>
  <c r="AC74" i="1" a="1"/>
  <c r="AC74" i="1" s="1"/>
  <c r="AB74" i="1" a="1"/>
  <c r="AB74" i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3" i="1" a="1"/>
  <c r="AM63" i="1" s="1"/>
  <c r="AL63" i="1" a="1"/>
  <c r="AL63" i="1" s="1"/>
  <c r="AK63" i="1" a="1"/>
  <c r="AK63" i="1" s="1"/>
  <c r="AJ63" i="1" a="1"/>
  <c r="AJ63" i="1" s="1"/>
  <c r="AI63" i="1" a="1"/>
  <c r="AI63" i="1" s="1"/>
  <c r="AH63" i="1" a="1"/>
  <c r="AH63" i="1" s="1"/>
  <c r="AG63" i="1" a="1"/>
  <c r="AG63" i="1" s="1"/>
  <c r="AF63" i="1" a="1"/>
  <c r="AF63" i="1" s="1"/>
  <c r="AE63" i="1" a="1"/>
  <c r="AE63" i="1" s="1"/>
  <c r="AD63" i="1" a="1"/>
  <c r="AD63" i="1" s="1"/>
  <c r="AC63" i="1" a="1"/>
  <c r="AC63" i="1" s="1"/>
  <c r="AB63" i="1" a="1"/>
  <c r="AB63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2" i="1" a="1"/>
  <c r="AM52" i="1" s="1"/>
  <c r="AL52" i="1" a="1"/>
  <c r="AL52" i="1" s="1"/>
  <c r="AK52" i="1" a="1"/>
  <c r="AK52" i="1" s="1"/>
  <c r="AJ52" i="1" a="1"/>
  <c r="AJ52" i="1" s="1"/>
  <c r="AI52" i="1" a="1"/>
  <c r="AI52" i="1" s="1"/>
  <c r="AH52" i="1" a="1"/>
  <c r="AH52" i="1" s="1"/>
  <c r="AG52" i="1" a="1"/>
  <c r="AG52" i="1" s="1"/>
  <c r="AF52" i="1" a="1"/>
  <c r="AF52" i="1" s="1"/>
  <c r="AE52" i="1" a="1"/>
  <c r="AE52" i="1" s="1"/>
  <c r="AD52" i="1" a="1"/>
  <c r="AD52" i="1" s="1"/>
  <c r="AC52" i="1" a="1"/>
  <c r="AC52" i="1" s="1"/>
  <c r="AB52" i="1" a="1"/>
  <c r="AB52" i="1" s="1"/>
  <c r="AM51" i="1" a="1"/>
  <c r="AM51" i="1" s="1"/>
  <c r="AL51" i="1" a="1"/>
  <c r="AL51" i="1" s="1"/>
  <c r="AK51" i="1" a="1"/>
  <c r="AK51" i="1" s="1"/>
  <c r="AJ51" i="1" a="1"/>
  <c r="AJ51" i="1" s="1"/>
  <c r="AI51" i="1" a="1"/>
  <c r="AI51" i="1" s="1"/>
  <c r="AH51" i="1" a="1"/>
  <c r="AH51" i="1" s="1"/>
  <c r="AG51" i="1" a="1"/>
  <c r="AG51" i="1" s="1"/>
  <c r="AF51" i="1" a="1"/>
  <c r="AF51" i="1" s="1"/>
  <c r="AE51" i="1" a="1"/>
  <c r="AE51" i="1" s="1"/>
  <c r="AD51" i="1" a="1"/>
  <c r="AD51" i="1" s="1"/>
  <c r="AC51" i="1" a="1"/>
  <c r="AC51" i="1" s="1"/>
  <c r="AB51" i="1" a="1"/>
  <c r="AB51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1" i="1" a="1"/>
  <c r="AM41" i="1" s="1"/>
  <c r="AL41" i="1" a="1"/>
  <c r="AL41" i="1" s="1"/>
  <c r="AK41" i="1" a="1"/>
  <c r="AK41" i="1" s="1"/>
  <c r="AJ41" i="1" a="1"/>
  <c r="AJ41" i="1" s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/>
  <c r="AM39" i="1" a="1"/>
  <c r="AM39" i="1" s="1"/>
  <c r="AL39" i="1" a="1"/>
  <c r="AL39" i="1" s="1"/>
  <c r="AK39" i="1" a="1"/>
  <c r="AK39" i="1" s="1"/>
  <c r="AJ39" i="1" a="1"/>
  <c r="AJ39" i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/>
  <c r="AI34" i="1" a="1"/>
  <c r="AI34" i="1" s="1"/>
  <c r="AH34" i="1" a="1"/>
  <c r="AH34" i="1" s="1"/>
  <c r="AG34" i="1" a="1"/>
  <c r="AG34" i="1" s="1"/>
  <c r="AF34" i="1" a="1"/>
  <c r="AF34" i="1"/>
  <c r="AE34" i="1" a="1"/>
  <c r="AE34" i="1" s="1"/>
  <c r="AD34" i="1" a="1"/>
  <c r="AD34" i="1" s="1"/>
  <c r="AC34" i="1" a="1"/>
  <c r="AC34" i="1" s="1"/>
  <c r="AB34" i="1" a="1"/>
  <c r="AB34" i="1" s="1"/>
  <c r="AM30" i="1" a="1"/>
  <c r="AM30" i="1" s="1"/>
  <c r="AL30" i="1" a="1"/>
  <c r="AL30" i="1" s="1"/>
  <c r="AK30" i="1" a="1"/>
  <c r="AK30" i="1" s="1"/>
  <c r="AJ30" i="1" a="1"/>
  <c r="AJ30" i="1" s="1"/>
  <c r="AI30" i="1" a="1"/>
  <c r="AI30" i="1" s="1"/>
  <c r="AH30" i="1" a="1"/>
  <c r="AH30" i="1" s="1"/>
  <c r="AG30" i="1" a="1"/>
  <c r="AG30" i="1" s="1"/>
  <c r="AF30" i="1" a="1"/>
  <c r="AF30" i="1" s="1"/>
  <c r="AE30" i="1" a="1"/>
  <c r="AE30" i="1" s="1"/>
  <c r="AD30" i="1" a="1"/>
  <c r="AD30" i="1" s="1"/>
  <c r="AC30" i="1" a="1"/>
  <c r="AC30" i="1" s="1"/>
  <c r="AB30" i="1" a="1"/>
  <c r="AB30" i="1" s="1"/>
  <c r="AM29" i="1" a="1"/>
  <c r="AM29" i="1" s="1"/>
  <c r="AL29" i="1" a="1"/>
  <c r="AL29" i="1" s="1"/>
  <c r="AK29" i="1" a="1"/>
  <c r="AK29" i="1" s="1"/>
  <c r="AJ29" i="1" a="1"/>
  <c r="AJ29" i="1" s="1"/>
  <c r="AI29" i="1" a="1"/>
  <c r="AI29" i="1" s="1"/>
  <c r="AH29" i="1" a="1"/>
  <c r="AH29" i="1" s="1"/>
  <c r="AG29" i="1" a="1"/>
  <c r="AG29" i="1" s="1"/>
  <c r="AF29" i="1" a="1"/>
  <c r="AF29" i="1" s="1"/>
  <c r="AE29" i="1" a="1"/>
  <c r="AE29" i="1" s="1"/>
  <c r="AD29" i="1" a="1"/>
  <c r="AD29" i="1" s="1"/>
  <c r="AC29" i="1" a="1"/>
  <c r="AC29" i="1" s="1"/>
  <c r="AB29" i="1" a="1"/>
  <c r="AB29" i="1"/>
  <c r="AM28" i="1" a="1"/>
  <c r="AM28" i="1" s="1"/>
  <c r="AL28" i="1" a="1"/>
  <c r="AL28" i="1" s="1"/>
  <c r="AK28" i="1" a="1"/>
  <c r="AK28" i="1" s="1"/>
  <c r="AJ28" i="1" a="1"/>
  <c r="AJ28" i="1"/>
  <c r="AI28" i="1" a="1"/>
  <c r="AI28" i="1" s="1"/>
  <c r="AH28" i="1" a="1"/>
  <c r="AH28" i="1" s="1"/>
  <c r="AG28" i="1" a="1"/>
  <c r="AG28" i="1" s="1"/>
  <c r="AF28" i="1" a="1"/>
  <c r="AF28" i="1" s="1"/>
  <c r="AE28" i="1" a="1"/>
  <c r="AE28" i="1" s="1"/>
  <c r="AD28" i="1" a="1"/>
  <c r="AD28" i="1" s="1"/>
  <c r="AC28" i="1" a="1"/>
  <c r="AC28" i="1" s="1"/>
  <c r="AB28" i="1" a="1"/>
  <c r="AB28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/>
  <c r="AE24" i="1" a="1"/>
  <c r="AE24" i="1" s="1"/>
  <c r="AD24" i="1" a="1"/>
  <c r="AD24" i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/>
  <c r="AI23" i="1" a="1"/>
  <c r="AI23" i="1" s="1"/>
  <c r="AH23" i="1" a="1"/>
  <c r="AH23" i="1" s="1"/>
  <c r="AG23" i="1" a="1"/>
  <c r="AG23" i="1" s="1"/>
  <c r="AF23" i="1" a="1"/>
  <c r="AF23" i="1"/>
  <c r="AE23" i="1" a="1"/>
  <c r="AE23" i="1" s="1"/>
  <c r="AD23" i="1" a="1"/>
  <c r="AD23" i="1" s="1"/>
  <c r="AC23" i="1" a="1"/>
  <c r="AC23" i="1" s="1"/>
  <c r="AB23" i="1" a="1"/>
  <c r="AB23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/>
  <c r="AI16" i="1" a="1"/>
  <c r="AI16" i="1" s="1"/>
  <c r="AH16" i="1" a="1"/>
  <c r="AH16" i="1" s="1"/>
  <c r="AG16" i="1" a="1"/>
  <c r="AG16" i="1" s="1"/>
  <c r="AF16" i="1" a="1"/>
  <c r="AF16" i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/>
  <c r="AM13" i="1" a="1"/>
  <c r="AM13" i="1" s="1"/>
  <c r="AL13" i="1" a="1"/>
  <c r="AL13" i="1" s="1"/>
  <c r="AK13" i="1" a="1"/>
  <c r="AK13" i="1" s="1"/>
  <c r="AJ13" i="1" a="1"/>
  <c r="AJ13" i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N201" i="8" l="1"/>
  <c r="N91" i="8"/>
  <c r="N218" i="8"/>
  <c r="N44" i="8"/>
  <c r="N88" i="8"/>
  <c r="N32" i="8"/>
  <c r="N209" i="8"/>
  <c r="N16" i="8"/>
  <c r="N171" i="8"/>
  <c r="N134" i="8"/>
  <c r="N136" i="8"/>
  <c r="N169" i="8"/>
  <c r="N78" i="8"/>
  <c r="N92" i="8"/>
  <c r="N35" i="8"/>
  <c r="N155" i="8"/>
  <c r="N127" i="8"/>
  <c r="N90" i="8"/>
  <c r="N194" i="8"/>
  <c r="N182" i="8"/>
  <c r="N51" i="8"/>
  <c r="N210" i="8"/>
  <c r="N104" i="8"/>
  <c r="N199" i="8"/>
  <c r="N158" i="8"/>
  <c r="N213" i="8"/>
  <c r="V51" i="4"/>
  <c r="V168" i="5"/>
  <c r="N38" i="8"/>
  <c r="N62" i="8"/>
  <c r="N48" i="8"/>
  <c r="N260" i="8"/>
  <c r="N269" i="8"/>
  <c r="N227" i="8"/>
  <c r="N39" i="8"/>
  <c r="N288" i="8"/>
  <c r="N116" i="8"/>
  <c r="N36" i="8"/>
  <c r="N113" i="8"/>
  <c r="N177" i="8"/>
  <c r="N114" i="8"/>
  <c r="N87" i="8"/>
  <c r="N76" i="8"/>
  <c r="N120" i="8"/>
  <c r="N313" i="8"/>
  <c r="N294" i="8"/>
  <c r="N31" i="8"/>
  <c r="N54" i="8"/>
  <c r="N231" i="8"/>
  <c r="N257" i="8"/>
  <c r="N275" i="8"/>
  <c r="N153" i="8"/>
  <c r="N167" i="8"/>
  <c r="N25" i="8"/>
  <c r="N187" i="8"/>
  <c r="N65" i="8"/>
  <c r="N237" i="8"/>
  <c r="N123" i="8"/>
  <c r="N314" i="8"/>
  <c r="N268" i="8"/>
  <c r="N235" i="8"/>
  <c r="N279" i="8"/>
  <c r="N193" i="8"/>
  <c r="N56" i="8"/>
  <c r="N145" i="8"/>
  <c r="N49" i="8"/>
  <c r="N148" i="8"/>
  <c r="N99" i="8"/>
  <c r="N215" i="8"/>
  <c r="N152" i="8"/>
  <c r="N230" i="8"/>
  <c r="N139" i="8"/>
  <c r="N190" i="8"/>
  <c r="N137" i="8"/>
  <c r="N259" i="8"/>
  <c r="N335" i="8"/>
  <c r="N234" i="8"/>
  <c r="N94" i="8"/>
  <c r="N239" i="8"/>
  <c r="N261" i="8"/>
  <c r="N181" i="8"/>
  <c r="N196" i="8"/>
  <c r="N61" i="8"/>
  <c r="N26" i="8"/>
  <c r="N300" i="8"/>
  <c r="N305" i="8"/>
  <c r="N107" i="8"/>
  <c r="N278" i="8"/>
  <c r="N273" i="8"/>
  <c r="N208" i="8"/>
  <c r="N336" i="8"/>
  <c r="N178" i="8"/>
  <c r="N267" i="8"/>
  <c r="N272" i="8"/>
  <c r="N59" i="8"/>
  <c r="N111" i="8"/>
  <c r="N355" i="8"/>
  <c r="N242" i="8"/>
  <c r="N109" i="8"/>
  <c r="N256" i="8"/>
  <c r="N57" i="8"/>
  <c r="N297" i="8"/>
  <c r="N325" i="8"/>
  <c r="N186" i="8"/>
  <c r="N298" i="8"/>
  <c r="N17" i="8"/>
  <c r="N205" i="8"/>
  <c r="N264" i="8"/>
  <c r="N70" i="8"/>
  <c r="N21" i="8"/>
  <c r="N180" i="8"/>
  <c r="N360" i="8"/>
  <c r="N258" i="8"/>
  <c r="N296" i="8"/>
  <c r="N43" i="8"/>
  <c r="N324" i="8"/>
  <c r="N320" i="8"/>
  <c r="N326" i="8"/>
  <c r="N357" i="8"/>
  <c r="N34" i="8"/>
  <c r="N342" i="8"/>
  <c r="N274" i="8"/>
  <c r="N147" i="8"/>
  <c r="N162" i="8"/>
  <c r="N212" i="8"/>
  <c r="N352" i="8"/>
  <c r="N223" i="8"/>
  <c r="N293" i="8"/>
  <c r="V38" i="5"/>
  <c r="V38" i="4"/>
  <c r="V51" i="5"/>
  <c r="V233" i="4"/>
  <c r="V90" i="4"/>
  <c r="V298" i="4"/>
  <c r="V285" i="4"/>
  <c r="V77" i="5"/>
  <c r="V142" i="5"/>
  <c r="V64" i="4"/>
  <c r="V116" i="4"/>
  <c r="V64" i="5"/>
  <c r="V12" i="4"/>
  <c r="V259" i="4"/>
  <c r="V116" i="5"/>
  <c r="V168" i="4"/>
  <c r="V272" i="4"/>
  <c r="V246" i="4"/>
  <c r="V103" i="4"/>
  <c r="V181" i="4"/>
  <c r="V25" i="4"/>
  <c r="V155" i="4"/>
  <c r="V90" i="5"/>
  <c r="V207" i="4"/>
  <c r="V77" i="4"/>
  <c r="V103" i="5"/>
  <c r="V155" i="5"/>
  <c r="V194" i="4"/>
  <c r="V142" i="4"/>
  <c r="V220" i="4"/>
  <c r="N105" i="8"/>
  <c r="N144" i="8"/>
  <c r="N18" i="8"/>
  <c r="N129" i="8"/>
  <c r="N106" i="8"/>
  <c r="N55" i="8"/>
  <c r="N347" i="8"/>
  <c r="N165" i="8"/>
  <c r="N19" i="8"/>
  <c r="N303" i="8"/>
  <c r="N166" i="8"/>
  <c r="N176" i="8"/>
  <c r="N361" i="8"/>
  <c r="N197" i="8"/>
  <c r="N161" i="8"/>
  <c r="N200" i="8"/>
  <c r="N121" i="8"/>
  <c r="N243" i="8"/>
  <c r="N52" i="8"/>
  <c r="N93" i="8"/>
  <c r="N254" i="8"/>
  <c r="N30" i="8"/>
  <c r="N154" i="8"/>
  <c r="N179" i="8"/>
  <c r="N376" i="8"/>
  <c r="N319" i="8"/>
  <c r="N86" i="8"/>
  <c r="N280" i="8"/>
  <c r="N24" i="8"/>
  <c r="N219" i="8"/>
  <c r="N372" i="8"/>
  <c r="N102" i="8"/>
  <c r="N126" i="8"/>
  <c r="N253" i="8"/>
  <c r="N60" i="8"/>
  <c r="N108" i="8"/>
  <c r="N226" i="8"/>
  <c r="N277" i="8"/>
  <c r="N344" i="8"/>
  <c r="N103" i="8"/>
  <c r="N338" i="8"/>
  <c r="N67" i="8"/>
  <c r="N23" i="8"/>
  <c r="N284" i="8"/>
  <c r="N157" i="8"/>
  <c r="N124" i="8"/>
  <c r="N135" i="8"/>
  <c r="N198" i="8"/>
  <c r="N377" i="8"/>
  <c r="N75" i="8"/>
  <c r="N149" i="8"/>
  <c r="N33" i="8"/>
  <c r="N380" i="8"/>
  <c r="N358" i="8"/>
  <c r="N82" i="8"/>
  <c r="N345" i="8"/>
  <c r="N306" i="8"/>
  <c r="N363" i="8"/>
  <c r="N206" i="8"/>
  <c r="N276" i="8"/>
  <c r="N40" i="8"/>
  <c r="N330" i="8"/>
  <c r="N130" i="8"/>
  <c r="N379" i="8"/>
  <c r="N311" i="8"/>
  <c r="N285" i="8"/>
  <c r="N365" i="8"/>
  <c r="N370" i="8"/>
  <c r="N291" i="8"/>
  <c r="N263" i="8"/>
  <c r="N373" i="8"/>
  <c r="N318" i="8"/>
  <c r="N47" i="8"/>
  <c r="N66" i="8"/>
  <c r="N251" i="8"/>
  <c r="N327" i="8"/>
  <c r="N112" i="8"/>
  <c r="N122" i="8"/>
  <c r="N228" i="8"/>
  <c r="N204" i="8"/>
  <c r="N27" i="8"/>
  <c r="N115" i="8"/>
  <c r="N146" i="8"/>
  <c r="N28" i="8"/>
  <c r="N346" i="8"/>
  <c r="N262" i="2"/>
  <c r="N64" i="2"/>
  <c r="N52" i="3"/>
  <c r="N143" i="3"/>
  <c r="N291" i="2"/>
  <c r="N285" i="2"/>
  <c r="N120" i="2"/>
  <c r="N118" i="2"/>
  <c r="N132" i="3"/>
  <c r="N131" i="3"/>
  <c r="N197" i="2"/>
  <c r="N171" i="2"/>
  <c r="N131" i="2"/>
  <c r="N214" i="2"/>
  <c r="N208" i="2"/>
  <c r="N168" i="3"/>
  <c r="N40" i="2"/>
  <c r="N279" i="2"/>
  <c r="N278" i="2"/>
  <c r="N276" i="2"/>
  <c r="N41" i="3"/>
  <c r="N18" i="2"/>
  <c r="N157" i="2"/>
  <c r="N251" i="2"/>
  <c r="N223" i="2"/>
  <c r="N288" i="2"/>
  <c r="N145" i="3"/>
  <c r="N188" i="2"/>
  <c r="N95" i="3"/>
  <c r="N53" i="3"/>
  <c r="N173" i="3"/>
  <c r="N198" i="2"/>
  <c r="N65" i="2"/>
  <c r="N103" i="2"/>
  <c r="N92" i="2"/>
  <c r="N42" i="3"/>
  <c r="N67" i="3"/>
  <c r="N164" i="8"/>
  <c r="N53" i="8"/>
  <c r="N203" i="8"/>
  <c r="N74" i="8"/>
  <c r="N101" i="8"/>
  <c r="N307" i="8"/>
  <c r="N118" i="8"/>
  <c r="N233" i="8"/>
  <c r="N46" i="8"/>
  <c r="N140" i="8"/>
  <c r="N289" i="8"/>
  <c r="N281" i="8"/>
  <c r="N381" i="8"/>
  <c r="N72" i="8"/>
  <c r="N216" i="8"/>
  <c r="N283" i="8"/>
  <c r="N394" i="8"/>
  <c r="N98" i="8"/>
  <c r="N309" i="8"/>
  <c r="N328" i="8"/>
  <c r="N368" i="8"/>
  <c r="N392" i="8"/>
  <c r="N348" i="8"/>
  <c r="N214" i="8"/>
  <c r="N229" i="8"/>
  <c r="N378" i="8"/>
  <c r="N143" i="8"/>
  <c r="N266" i="8"/>
  <c r="N189" i="8"/>
  <c r="N100" i="8"/>
  <c r="N302" i="8"/>
  <c r="N151" i="8"/>
  <c r="N175" i="8"/>
  <c r="N329" i="8"/>
  <c r="N249" i="8"/>
  <c r="N71" i="8"/>
  <c r="N85" i="8"/>
  <c r="N247" i="8"/>
  <c r="N391" i="8"/>
  <c r="N163" i="8"/>
  <c r="N217" i="8"/>
  <c r="N132" i="8"/>
  <c r="N117" i="8"/>
  <c r="N58" i="8"/>
  <c r="N68" i="8"/>
  <c r="N41" i="8"/>
  <c r="N183" i="8"/>
  <c r="N15" i="8"/>
  <c r="N73" i="8"/>
  <c r="N353" i="8"/>
  <c r="N375" i="8"/>
  <c r="N42" i="8"/>
  <c r="N393" i="8"/>
  <c r="N351" i="8"/>
  <c r="N334" i="8"/>
  <c r="N356" i="8"/>
  <c r="N29" i="8"/>
  <c r="N270" i="8"/>
  <c r="N220" i="8"/>
  <c r="N323" i="8"/>
  <c r="N185" i="8"/>
  <c r="N156" i="8"/>
  <c r="N241" i="8"/>
  <c r="N315" i="8"/>
  <c r="N14" i="8"/>
  <c r="N374" i="8"/>
  <c r="N221" i="8"/>
  <c r="N142" i="8"/>
  <c r="N265" i="8"/>
  <c r="N191" i="8"/>
  <c r="N395" i="8"/>
  <c r="N22" i="8"/>
  <c r="N262" i="8"/>
  <c r="N304" i="8"/>
  <c r="N173" i="8"/>
  <c r="N287" i="8"/>
  <c r="N340" i="8"/>
  <c r="N350" i="8"/>
  <c r="N252" i="8"/>
  <c r="N343" i="8"/>
  <c r="N141" i="8"/>
  <c r="N295" i="8"/>
  <c r="N170" i="8"/>
  <c r="N150" i="8"/>
  <c r="N332" i="8"/>
  <c r="N317" i="8"/>
  <c r="N160" i="8"/>
  <c r="N133" i="8"/>
  <c r="N250" i="8"/>
  <c r="N362" i="8"/>
  <c r="V24" i="7"/>
  <c r="V13" i="7"/>
  <c r="M26" i="7"/>
  <c r="M27" i="7" s="1"/>
  <c r="U26" i="7"/>
  <c r="U27" i="7" s="1"/>
  <c r="V16" i="7"/>
  <c r="V14" i="7"/>
  <c r="N36" i="6"/>
  <c r="N37" i="6" s="1"/>
  <c r="N174" i="2"/>
  <c r="N41" i="2"/>
  <c r="N117" i="2"/>
  <c r="N287" i="2"/>
  <c r="N260" i="2"/>
  <c r="N156" i="2"/>
  <c r="N91" i="2"/>
  <c r="N305" i="2"/>
  <c r="N298" i="2"/>
  <c r="N51" i="3"/>
  <c r="N170" i="3"/>
  <c r="N146" i="2"/>
  <c r="N122" i="3"/>
  <c r="N275" i="2"/>
  <c r="N30" i="2"/>
  <c r="N25" i="2"/>
  <c r="N65" i="3"/>
  <c r="N160" i="3"/>
  <c r="N201" i="2"/>
  <c r="N196" i="2"/>
  <c r="N54" i="2"/>
  <c r="N239" i="2"/>
  <c r="N237" i="2"/>
  <c r="V12" i="6"/>
  <c r="R36" i="6"/>
  <c r="R37" i="6" s="1"/>
  <c r="N225" i="2"/>
  <c r="N224" i="2"/>
  <c r="L179" i="2"/>
  <c r="N175" i="2"/>
  <c r="N144" i="2"/>
  <c r="K26" i="7"/>
  <c r="K27" i="7" s="1"/>
  <c r="S26" i="7"/>
  <c r="S27" i="7" s="1"/>
  <c r="Q26" i="7"/>
  <c r="Q27" i="7" s="1"/>
  <c r="N185" i="2"/>
  <c r="L218" i="2"/>
  <c r="N211" i="2"/>
  <c r="N160" i="2"/>
  <c r="L166" i="2"/>
  <c r="N304" i="2"/>
  <c r="N300" i="2"/>
  <c r="N299" i="2"/>
  <c r="N68" i="3"/>
  <c r="N43" i="2"/>
  <c r="N42" i="2"/>
  <c r="N261" i="2"/>
  <c r="I30" i="6"/>
  <c r="N144" i="3"/>
  <c r="N96" i="3"/>
  <c r="N54" i="3"/>
  <c r="N129" i="3"/>
  <c r="N15" i="2"/>
  <c r="N13" i="2"/>
  <c r="N249" i="2"/>
  <c r="N248" i="2"/>
  <c r="N56" i="2"/>
  <c r="N55" i="2"/>
  <c r="N169" i="3"/>
  <c r="N67" i="2"/>
  <c r="N66" i="2"/>
  <c r="N40" i="3"/>
  <c r="N39" i="3"/>
  <c r="N134" i="2"/>
  <c r="N130" i="2"/>
  <c r="I34" i="6"/>
  <c r="N105" i="3"/>
  <c r="N117" i="3"/>
  <c r="N236" i="2"/>
  <c r="N233" i="2"/>
  <c r="I45" i="6"/>
  <c r="Q36" i="6"/>
  <c r="Q37" i="6" s="1"/>
  <c r="V31" i="6"/>
  <c r="V34" i="6"/>
  <c r="V20" i="6"/>
  <c r="V29" i="6"/>
  <c r="I22" i="6"/>
  <c r="I31" i="6"/>
  <c r="I32" i="6"/>
  <c r="I24" i="6"/>
  <c r="I28" i="6"/>
  <c r="P36" i="6"/>
  <c r="P37" i="6" s="1"/>
  <c r="V24" i="6"/>
  <c r="V25" i="6"/>
  <c r="V26" i="6"/>
  <c r="I33" i="6"/>
  <c r="L36" i="6"/>
  <c r="L37" i="6" s="1"/>
  <c r="V28" i="6"/>
  <c r="V14" i="6"/>
  <c r="V15" i="6"/>
  <c r="V17" i="6"/>
  <c r="I21" i="6"/>
  <c r="I13" i="6"/>
  <c r="L231" i="2"/>
  <c r="R26" i="7"/>
  <c r="R27" i="7" s="1"/>
  <c r="G26" i="7"/>
  <c r="G27" i="7" s="1"/>
  <c r="H26" i="7"/>
  <c r="H27" i="7" s="1"/>
  <c r="P26" i="7"/>
  <c r="P27" i="7" s="1"/>
  <c r="V22" i="7"/>
  <c r="V20" i="7"/>
  <c r="V17" i="7"/>
  <c r="V12" i="7"/>
  <c r="V19" i="7"/>
  <c r="O26" i="7"/>
  <c r="O27" i="7" s="1"/>
  <c r="E26" i="7"/>
  <c r="E27" i="7" s="1"/>
  <c r="N240" i="2"/>
  <c r="L244" i="2"/>
  <c r="L296" i="2"/>
  <c r="N286" i="2"/>
  <c r="N68" i="2"/>
  <c r="L75" i="2"/>
  <c r="M309" i="2"/>
  <c r="L309" i="2"/>
  <c r="L88" i="2"/>
  <c r="N77" i="2"/>
  <c r="N94" i="2"/>
  <c r="N90" i="2"/>
  <c r="N133" i="3"/>
  <c r="N130" i="3"/>
  <c r="N247" i="2"/>
  <c r="L257" i="2"/>
  <c r="M257" i="2"/>
  <c r="N246" i="2"/>
  <c r="L62" i="2"/>
  <c r="N16" i="2"/>
  <c r="L23" i="2"/>
  <c r="N79" i="3"/>
  <c r="M88" i="3"/>
  <c r="N78" i="3"/>
  <c r="N108" i="2"/>
  <c r="L114" i="2"/>
  <c r="N105" i="2"/>
  <c r="N146" i="3"/>
  <c r="L153" i="3"/>
  <c r="M153" i="3"/>
  <c r="N142" i="3"/>
  <c r="N133" i="2"/>
  <c r="L153" i="2"/>
  <c r="M153" i="2"/>
  <c r="N143" i="2"/>
  <c r="L127" i="3"/>
  <c r="N94" i="3"/>
  <c r="M101" i="3"/>
  <c r="N91" i="3"/>
  <c r="N90" i="3"/>
  <c r="L49" i="2"/>
  <c r="N38" i="2"/>
  <c r="L283" i="2"/>
  <c r="N273" i="2"/>
  <c r="L62" i="3"/>
  <c r="N187" i="2"/>
  <c r="L192" i="2"/>
  <c r="N29" i="2"/>
  <c r="N156" i="3"/>
  <c r="L166" i="3"/>
  <c r="N155" i="3"/>
  <c r="N108" i="3"/>
  <c r="M114" i="3"/>
  <c r="N103" i="3"/>
  <c r="L205" i="2"/>
  <c r="N266" i="2"/>
  <c r="L270" i="2"/>
  <c r="M270" i="2"/>
  <c r="N259" i="2"/>
  <c r="M49" i="3"/>
  <c r="N38" i="3"/>
  <c r="M75" i="3"/>
  <c r="C19" i="5"/>
  <c r="C19" i="3"/>
  <c r="D25" i="5"/>
  <c r="D25" i="3"/>
  <c r="B30" i="5"/>
  <c r="B30" i="3"/>
  <c r="B40" i="4"/>
  <c r="B40" i="2"/>
  <c r="B43" i="4"/>
  <c r="B43" i="2"/>
  <c r="B45" i="5"/>
  <c r="B45" i="3"/>
  <c r="B51" i="4"/>
  <c r="B51" i="2"/>
  <c r="B53" i="5"/>
  <c r="B53" i="3"/>
  <c r="B56" i="5"/>
  <c r="B56" i="3"/>
  <c r="B66" i="4"/>
  <c r="B66" i="2"/>
  <c r="B69" i="4"/>
  <c r="B69" i="2"/>
  <c r="B71" i="5"/>
  <c r="B71" i="3"/>
  <c r="B77" i="4"/>
  <c r="B77" i="2"/>
  <c r="B92" i="4"/>
  <c r="B92" i="2"/>
  <c r="B95" i="4"/>
  <c r="B95" i="2"/>
  <c r="B103" i="4"/>
  <c r="B103" i="2"/>
  <c r="B79" i="5"/>
  <c r="B79" i="3"/>
  <c r="B82" i="5"/>
  <c r="B82" i="3"/>
  <c r="D26" i="5"/>
  <c r="D26" i="3"/>
  <c r="D13" i="5"/>
  <c r="D13" i="3"/>
  <c r="D16" i="4"/>
  <c r="D16" i="2"/>
  <c r="D12" i="5"/>
  <c r="D12" i="3"/>
  <c r="D15" i="4"/>
  <c r="D15" i="2"/>
  <c r="C13" i="4"/>
  <c r="C13" i="2"/>
  <c r="D14" i="4"/>
  <c r="D14" i="2"/>
  <c r="C18" i="5"/>
  <c r="C18" i="3"/>
  <c r="D19" i="5"/>
  <c r="D19" i="3"/>
  <c r="C12" i="4"/>
  <c r="C12" i="2"/>
  <c r="D13" i="4"/>
  <c r="D13" i="2"/>
  <c r="C17" i="5"/>
  <c r="C17" i="3"/>
  <c r="D18" i="5"/>
  <c r="D18" i="3"/>
  <c r="C25" i="4"/>
  <c r="C25" i="2"/>
  <c r="B39" i="4"/>
  <c r="B39" i="2"/>
  <c r="B44" i="5"/>
  <c r="B44" i="3"/>
  <c r="B65" i="4"/>
  <c r="B65" i="2"/>
  <c r="B70" i="5"/>
  <c r="B70" i="3"/>
  <c r="B91" i="4"/>
  <c r="B91" i="2"/>
  <c r="C16" i="3"/>
  <c r="C16" i="5"/>
  <c r="D25" i="4"/>
  <c r="D25" i="2"/>
  <c r="D26" i="4"/>
  <c r="D26" i="2"/>
  <c r="C12" i="5"/>
  <c r="C12" i="3"/>
  <c r="C15" i="4"/>
  <c r="C15" i="2"/>
  <c r="C25" i="5"/>
  <c r="C25" i="3"/>
  <c r="C14" i="4"/>
  <c r="C14" i="2"/>
  <c r="D12" i="4"/>
  <c r="D12" i="2"/>
  <c r="D17" i="5"/>
  <c r="D17" i="3"/>
  <c r="C19" i="4"/>
  <c r="C19" i="2"/>
  <c r="C15" i="5"/>
  <c r="C15" i="3"/>
  <c r="D16" i="5"/>
  <c r="D16" i="3"/>
  <c r="C18" i="4"/>
  <c r="C18" i="2"/>
  <c r="D19" i="4"/>
  <c r="D19" i="2"/>
  <c r="B30" i="4"/>
  <c r="B30" i="2"/>
  <c r="B32" i="5"/>
  <c r="B32" i="3"/>
  <c r="B38" i="4"/>
  <c r="B38" i="2"/>
  <c r="B40" i="5"/>
  <c r="B40" i="3"/>
  <c r="B43" i="5"/>
  <c r="B43" i="3"/>
  <c r="B53" i="4"/>
  <c r="B53" i="2"/>
  <c r="B56" i="4"/>
  <c r="B56" i="2"/>
  <c r="B58" i="5"/>
  <c r="B58" i="3"/>
  <c r="B64" i="4"/>
  <c r="B64" i="2"/>
  <c r="B66" i="5"/>
  <c r="B66" i="3"/>
  <c r="B69" i="5"/>
  <c r="B69" i="3"/>
  <c r="B79" i="4"/>
  <c r="B79" i="2"/>
  <c r="B82" i="4"/>
  <c r="B82" i="2"/>
  <c r="B90" i="4"/>
  <c r="B90" i="2"/>
  <c r="B105" i="4"/>
  <c r="B105" i="2"/>
  <c r="B108" i="4"/>
  <c r="B108" i="2"/>
  <c r="C14" i="5"/>
  <c r="C14" i="3"/>
  <c r="D15" i="5"/>
  <c r="D15" i="3"/>
  <c r="C17" i="4"/>
  <c r="C17" i="2"/>
  <c r="D18" i="4"/>
  <c r="D18" i="2"/>
  <c r="D27" i="4"/>
  <c r="D27" i="2"/>
  <c r="C13" i="5"/>
  <c r="C13" i="3"/>
  <c r="D14" i="5"/>
  <c r="D14" i="3"/>
  <c r="C16" i="4"/>
  <c r="C16" i="2"/>
  <c r="D17" i="4"/>
  <c r="D17" i="2"/>
  <c r="B31" i="5"/>
  <c r="B31" i="3"/>
  <c r="B52" i="4"/>
  <c r="B52" i="2"/>
  <c r="B57" i="5"/>
  <c r="B57" i="3"/>
  <c r="B78" i="4"/>
  <c r="B78" i="2"/>
  <c r="B104" i="4"/>
  <c r="B104" i="2"/>
  <c r="B83" i="5"/>
  <c r="B83" i="3"/>
  <c r="C40" i="4"/>
  <c r="C40" i="2"/>
  <c r="B45" i="4"/>
  <c r="B45" i="2"/>
  <c r="D54" i="4"/>
  <c r="D54" i="2"/>
  <c r="C58" i="5"/>
  <c r="C58" i="3"/>
  <c r="B68" i="5"/>
  <c r="B68" i="3"/>
  <c r="C133" i="4"/>
  <c r="C133" i="2"/>
  <c r="B142" i="4"/>
  <c r="B142" i="2"/>
  <c r="C91" i="3"/>
  <c r="C91" i="5"/>
  <c r="B109" i="5"/>
  <c r="B109" i="3"/>
  <c r="B159" i="4"/>
  <c r="B159" i="2"/>
  <c r="B171" i="4"/>
  <c r="B171" i="2"/>
  <c r="D174" i="5"/>
  <c r="D174" i="3"/>
  <c r="C279" i="4"/>
  <c r="C279" i="2"/>
  <c r="C287" i="4"/>
  <c r="C287" i="2"/>
  <c r="B304" i="4"/>
  <c r="B304" i="2"/>
  <c r="B12" i="5"/>
  <c r="B12" i="3"/>
  <c r="D41" i="4"/>
  <c r="D41" i="2"/>
  <c r="C79" i="4"/>
  <c r="C79" i="2"/>
  <c r="C92" i="4"/>
  <c r="C92" i="2"/>
  <c r="C105" i="4"/>
  <c r="C105" i="2"/>
  <c r="B116" i="4"/>
  <c r="B116" i="2"/>
  <c r="C31" i="5"/>
  <c r="C31" i="3"/>
  <c r="D32" i="5"/>
  <c r="D32" i="3"/>
  <c r="C39" i="4"/>
  <c r="C39" i="2"/>
  <c r="D40" i="4"/>
  <c r="D40" i="2"/>
  <c r="C44" i="5"/>
  <c r="C44" i="3"/>
  <c r="D45" i="5"/>
  <c r="D45" i="3"/>
  <c r="D53" i="4"/>
  <c r="D53" i="2"/>
  <c r="B54" i="5"/>
  <c r="B54" i="3"/>
  <c r="B57" i="4"/>
  <c r="B57" i="2"/>
  <c r="C57" i="5"/>
  <c r="C57" i="3"/>
  <c r="D58" i="5"/>
  <c r="D58" i="3"/>
  <c r="C65" i="4"/>
  <c r="C65" i="2"/>
  <c r="D66" i="4"/>
  <c r="D66" i="2"/>
  <c r="B67" i="5"/>
  <c r="B67" i="3"/>
  <c r="B70" i="4"/>
  <c r="B70" i="2"/>
  <c r="C70" i="5"/>
  <c r="C70" i="3"/>
  <c r="D71" i="5"/>
  <c r="D71" i="3"/>
  <c r="C78" i="4"/>
  <c r="C78" i="2"/>
  <c r="D79" i="4"/>
  <c r="D79" i="2"/>
  <c r="B83" i="4"/>
  <c r="B83" i="2"/>
  <c r="C91" i="4"/>
  <c r="C91" i="2"/>
  <c r="D92" i="4"/>
  <c r="D92" i="2"/>
  <c r="B96" i="4"/>
  <c r="B96" i="2"/>
  <c r="C104" i="4"/>
  <c r="C104" i="2"/>
  <c r="D105" i="4"/>
  <c r="D105" i="2"/>
  <c r="B80" i="5"/>
  <c r="B80" i="3"/>
  <c r="B109" i="4"/>
  <c r="B109" i="2"/>
  <c r="C83" i="5"/>
  <c r="C83" i="3"/>
  <c r="D84" i="5"/>
  <c r="D84" i="3"/>
  <c r="C135" i="4"/>
  <c r="C135" i="2"/>
  <c r="B29" i="5"/>
  <c r="B29" i="3"/>
  <c r="B55" i="5"/>
  <c r="B55" i="3"/>
  <c r="B84" i="4"/>
  <c r="B84" i="2"/>
  <c r="D93" i="4"/>
  <c r="D93" i="2"/>
  <c r="B81" i="5"/>
  <c r="B81" i="3"/>
  <c r="B110" i="4"/>
  <c r="B110" i="2"/>
  <c r="B28" i="5"/>
  <c r="B28" i="3"/>
  <c r="B31" i="4"/>
  <c r="B31" i="2"/>
  <c r="B41" i="5"/>
  <c r="B41" i="3"/>
  <c r="B44" i="4"/>
  <c r="B44" i="2"/>
  <c r="C52" i="4"/>
  <c r="C52" i="2"/>
  <c r="C30" i="5"/>
  <c r="C30" i="3"/>
  <c r="D31" i="5"/>
  <c r="D31" i="3"/>
  <c r="C38" i="4"/>
  <c r="C38" i="2"/>
  <c r="D39" i="4"/>
  <c r="D39" i="2"/>
  <c r="C43" i="5"/>
  <c r="C43" i="3"/>
  <c r="D44" i="5"/>
  <c r="D44" i="3"/>
  <c r="C51" i="4"/>
  <c r="C51" i="2"/>
  <c r="D52" i="4"/>
  <c r="D52" i="2"/>
  <c r="C56" i="5"/>
  <c r="C56" i="3"/>
  <c r="D57" i="5"/>
  <c r="D57" i="3"/>
  <c r="C64" i="4"/>
  <c r="C64" i="2"/>
  <c r="D65" i="4"/>
  <c r="D65" i="2"/>
  <c r="C69" i="5"/>
  <c r="C69" i="3"/>
  <c r="D70" i="5"/>
  <c r="D70" i="3"/>
  <c r="C77" i="4"/>
  <c r="C77" i="2"/>
  <c r="D78" i="4"/>
  <c r="D78" i="2"/>
  <c r="C90" i="4"/>
  <c r="C90" i="2"/>
  <c r="D91" i="4"/>
  <c r="D91" i="2"/>
  <c r="C103" i="4"/>
  <c r="C103" i="2"/>
  <c r="D104" i="4"/>
  <c r="D104" i="2"/>
  <c r="C82" i="5"/>
  <c r="C82" i="3"/>
  <c r="D83" i="5"/>
  <c r="D83" i="3"/>
  <c r="C136" i="4"/>
  <c r="C136" i="2"/>
  <c r="C142" i="4"/>
  <c r="C142" i="2"/>
  <c r="D169" i="4"/>
  <c r="D169" i="2"/>
  <c r="B207" i="4"/>
  <c r="B207" i="2"/>
  <c r="B12" i="4"/>
  <c r="B12" i="2"/>
  <c r="B13" i="4"/>
  <c r="B13" i="2"/>
  <c r="B13" i="5"/>
  <c r="B13" i="3"/>
  <c r="B14" i="4"/>
  <c r="B14" i="2"/>
  <c r="B14" i="5"/>
  <c r="B14" i="3"/>
  <c r="B15" i="4"/>
  <c r="B15" i="2"/>
  <c r="B15" i="5"/>
  <c r="B15" i="3"/>
  <c r="B16" i="4"/>
  <c r="B16" i="2"/>
  <c r="B16" i="5"/>
  <c r="B16" i="3"/>
  <c r="B17" i="4"/>
  <c r="B17" i="2"/>
  <c r="B17" i="5"/>
  <c r="B17" i="3"/>
  <c r="B18" i="4"/>
  <c r="B18" i="2"/>
  <c r="B18" i="5"/>
  <c r="B18" i="3"/>
  <c r="B19" i="5"/>
  <c r="B19" i="3"/>
  <c r="B25" i="4"/>
  <c r="B25" i="2"/>
  <c r="B25" i="5"/>
  <c r="B25" i="3"/>
  <c r="B26" i="4"/>
  <c r="B26" i="2"/>
  <c r="B26" i="5"/>
  <c r="B26" i="3"/>
  <c r="B27" i="4"/>
  <c r="B27" i="2"/>
  <c r="B27" i="5"/>
  <c r="B27" i="3"/>
  <c r="C32" i="5"/>
  <c r="C32" i="3"/>
  <c r="C53" i="4"/>
  <c r="C53" i="2"/>
  <c r="B58" i="4"/>
  <c r="B58" i="2"/>
  <c r="D67" i="4"/>
  <c r="D67" i="2"/>
  <c r="C71" i="5"/>
  <c r="C71" i="3"/>
  <c r="B97" i="4"/>
  <c r="B97" i="2"/>
  <c r="D106" i="4"/>
  <c r="D106" i="2"/>
  <c r="B29" i="4"/>
  <c r="B29" i="2"/>
  <c r="D38" i="4"/>
  <c r="D38" i="2"/>
  <c r="B39" i="5"/>
  <c r="B39" i="3"/>
  <c r="B42" i="4"/>
  <c r="B42" i="2"/>
  <c r="C42" i="5"/>
  <c r="C42" i="3"/>
  <c r="D43" i="5"/>
  <c r="D43" i="3"/>
  <c r="C45" i="4"/>
  <c r="C45" i="2"/>
  <c r="D51" i="4"/>
  <c r="D51" i="2"/>
  <c r="B52" i="5"/>
  <c r="B52" i="3"/>
  <c r="B55" i="4"/>
  <c r="B55" i="2"/>
  <c r="C55" i="5"/>
  <c r="C55" i="3"/>
  <c r="D56" i="5"/>
  <c r="D56" i="3"/>
  <c r="C58" i="4"/>
  <c r="C58" i="2"/>
  <c r="D64" i="4"/>
  <c r="D64" i="2"/>
  <c r="B65" i="5"/>
  <c r="B65" i="3"/>
  <c r="B68" i="4"/>
  <c r="B68" i="2"/>
  <c r="C68" i="5"/>
  <c r="C68" i="3"/>
  <c r="D69" i="5"/>
  <c r="D69" i="3"/>
  <c r="C71" i="4"/>
  <c r="C71" i="2"/>
  <c r="D77" i="4"/>
  <c r="D77" i="2"/>
  <c r="B81" i="4"/>
  <c r="B81" i="2"/>
  <c r="C84" i="4"/>
  <c r="C84" i="2"/>
  <c r="D90" i="4"/>
  <c r="D90" i="2"/>
  <c r="B94" i="4"/>
  <c r="B94" i="2"/>
  <c r="C97" i="4"/>
  <c r="C97" i="2"/>
  <c r="D103" i="4"/>
  <c r="D103" i="2"/>
  <c r="B78" i="5"/>
  <c r="B78" i="3"/>
  <c r="B107" i="4"/>
  <c r="B107" i="2"/>
  <c r="C81" i="5"/>
  <c r="C81" i="3"/>
  <c r="D82" i="5"/>
  <c r="D82" i="3"/>
  <c r="C110" i="4"/>
  <c r="C110" i="2"/>
  <c r="B122" i="4"/>
  <c r="B122" i="2"/>
  <c r="D134" i="4"/>
  <c r="D134" i="2"/>
  <c r="B103" i="5"/>
  <c r="B103" i="3"/>
  <c r="D105" i="5"/>
  <c r="D105" i="3"/>
  <c r="D95" i="5"/>
  <c r="D95" i="3"/>
  <c r="D155" i="4"/>
  <c r="D155" i="2"/>
  <c r="B175" i="4"/>
  <c r="B175" i="2"/>
  <c r="B195" i="4"/>
  <c r="B195" i="2"/>
  <c r="D252" i="4"/>
  <c r="D252" i="2"/>
  <c r="B19" i="4"/>
  <c r="B19" i="2"/>
  <c r="B32" i="4"/>
  <c r="B32" i="2"/>
  <c r="B42" i="5"/>
  <c r="B42" i="3"/>
  <c r="C29" i="5"/>
  <c r="C29" i="3"/>
  <c r="D30" i="5"/>
  <c r="D30" i="3"/>
  <c r="C32" i="4"/>
  <c r="C32" i="2"/>
  <c r="C26" i="4"/>
  <c r="C26" i="2"/>
  <c r="C26" i="5"/>
  <c r="C26" i="3"/>
  <c r="C27" i="4"/>
  <c r="C27" i="2"/>
  <c r="C27" i="5"/>
  <c r="C27" i="3"/>
  <c r="B28" i="4"/>
  <c r="B28" i="2"/>
  <c r="C28" i="5"/>
  <c r="C28" i="3"/>
  <c r="D29" i="5"/>
  <c r="D29" i="3"/>
  <c r="C31" i="4"/>
  <c r="C31" i="2"/>
  <c r="D32" i="4"/>
  <c r="D32" i="2"/>
  <c r="B38" i="5"/>
  <c r="B38" i="3"/>
  <c r="B41" i="4"/>
  <c r="B41" i="2"/>
  <c r="C41" i="5"/>
  <c r="C41" i="3"/>
  <c r="D42" i="5"/>
  <c r="D42" i="3"/>
  <c r="C44" i="4"/>
  <c r="C44" i="2"/>
  <c r="D45" i="4"/>
  <c r="D45" i="2"/>
  <c r="B51" i="5"/>
  <c r="B51" i="3"/>
  <c r="B54" i="4"/>
  <c r="B54" i="2"/>
  <c r="C54" i="5"/>
  <c r="C54" i="3"/>
  <c r="D55" i="5"/>
  <c r="D55" i="3"/>
  <c r="C57" i="4"/>
  <c r="C57" i="2"/>
  <c r="D58" i="4"/>
  <c r="D58" i="2"/>
  <c r="B64" i="5"/>
  <c r="B64" i="3"/>
  <c r="B67" i="4"/>
  <c r="B67" i="2"/>
  <c r="C67" i="5"/>
  <c r="C67" i="3"/>
  <c r="D68" i="5"/>
  <c r="D68" i="3"/>
  <c r="C70" i="4"/>
  <c r="C70" i="2"/>
  <c r="D71" i="4"/>
  <c r="D71" i="2"/>
  <c r="B80" i="4"/>
  <c r="B80" i="2"/>
  <c r="C83" i="4"/>
  <c r="C83" i="2"/>
  <c r="D84" i="4"/>
  <c r="D84" i="2"/>
  <c r="B93" i="4"/>
  <c r="B93" i="2"/>
  <c r="C96" i="4"/>
  <c r="C96" i="2"/>
  <c r="D97" i="4"/>
  <c r="D97" i="2"/>
  <c r="B77" i="3"/>
  <c r="B77" i="5"/>
  <c r="B106" i="4"/>
  <c r="B106" i="2"/>
  <c r="C80" i="5"/>
  <c r="C80" i="3"/>
  <c r="D81" i="5"/>
  <c r="D81" i="3"/>
  <c r="C109" i="4"/>
  <c r="C109" i="2"/>
  <c r="D110" i="4"/>
  <c r="D110" i="2"/>
  <c r="B118" i="4"/>
  <c r="B118" i="2"/>
  <c r="B119" i="4"/>
  <c r="B119" i="2"/>
  <c r="B120" i="4"/>
  <c r="B120" i="2"/>
  <c r="B121" i="4"/>
  <c r="B121" i="2"/>
  <c r="B129" i="4"/>
  <c r="B129" i="2"/>
  <c r="B132" i="4"/>
  <c r="B132" i="2"/>
  <c r="B90" i="5"/>
  <c r="B90" i="3"/>
  <c r="B92" i="5"/>
  <c r="B92" i="3"/>
  <c r="B145" i="4"/>
  <c r="B145" i="2"/>
  <c r="B106" i="5"/>
  <c r="B106" i="3"/>
  <c r="B94" i="5"/>
  <c r="B94" i="3"/>
  <c r="B147" i="4"/>
  <c r="B147" i="2"/>
  <c r="B108" i="5"/>
  <c r="B108" i="3"/>
  <c r="B96" i="5"/>
  <c r="B96" i="3"/>
  <c r="B149" i="4"/>
  <c r="B149" i="2"/>
  <c r="B110" i="5"/>
  <c r="B110" i="3"/>
  <c r="B156" i="4"/>
  <c r="B156" i="2"/>
  <c r="B158" i="4"/>
  <c r="B158" i="2"/>
  <c r="D161" i="4"/>
  <c r="D161" i="2"/>
  <c r="C184" i="4"/>
  <c r="C184" i="2"/>
  <c r="B146" i="5"/>
  <c r="B146" i="3"/>
  <c r="D64" i="5"/>
  <c r="D64" i="3"/>
  <c r="B146" i="4"/>
  <c r="B146" i="2"/>
  <c r="D28" i="5"/>
  <c r="D28" i="3"/>
  <c r="C30" i="4"/>
  <c r="C30" i="2"/>
  <c r="D31" i="4"/>
  <c r="D31" i="2"/>
  <c r="C40" i="5"/>
  <c r="C40" i="3"/>
  <c r="D41" i="5"/>
  <c r="D41" i="3"/>
  <c r="C43" i="4"/>
  <c r="C43" i="2"/>
  <c r="D44" i="4"/>
  <c r="D44" i="2"/>
  <c r="C53" i="5"/>
  <c r="C53" i="3"/>
  <c r="D54" i="5"/>
  <c r="D54" i="3"/>
  <c r="C56" i="4"/>
  <c r="C56" i="2"/>
  <c r="D57" i="4"/>
  <c r="D57" i="2"/>
  <c r="C66" i="5"/>
  <c r="C66" i="3"/>
  <c r="D67" i="5"/>
  <c r="D67" i="3"/>
  <c r="C69" i="4"/>
  <c r="C69" i="2"/>
  <c r="D70" i="4"/>
  <c r="D70" i="2"/>
  <c r="C82" i="4"/>
  <c r="C82" i="2"/>
  <c r="D83" i="4"/>
  <c r="D83" i="2"/>
  <c r="C95" i="4"/>
  <c r="C95" i="2"/>
  <c r="D96" i="4"/>
  <c r="D96" i="2"/>
  <c r="C79" i="5"/>
  <c r="C79" i="3"/>
  <c r="D80" i="5"/>
  <c r="D80" i="3"/>
  <c r="C108" i="4"/>
  <c r="C108" i="2"/>
  <c r="D109" i="4"/>
  <c r="D109" i="2"/>
  <c r="B84" i="5"/>
  <c r="B84" i="3"/>
  <c r="B117" i="4"/>
  <c r="B117" i="2"/>
  <c r="C122" i="4"/>
  <c r="C122" i="2"/>
  <c r="B131" i="4"/>
  <c r="B131" i="2"/>
  <c r="C103" i="5"/>
  <c r="C103" i="3"/>
  <c r="D181" i="4"/>
  <c r="D181" i="2"/>
  <c r="D239" i="4"/>
  <c r="D239" i="2"/>
  <c r="D51" i="5"/>
  <c r="D51" i="3"/>
  <c r="C66" i="4"/>
  <c r="C66" i="2"/>
  <c r="B71" i="4"/>
  <c r="B71" i="2"/>
  <c r="D80" i="4"/>
  <c r="D80" i="2"/>
  <c r="D77" i="5"/>
  <c r="D77" i="3"/>
  <c r="C84" i="5"/>
  <c r="C84" i="3"/>
  <c r="D27" i="5"/>
  <c r="D27" i="3"/>
  <c r="C29" i="4"/>
  <c r="C29" i="2"/>
  <c r="D30" i="4"/>
  <c r="D30" i="2"/>
  <c r="C39" i="5"/>
  <c r="C39" i="3"/>
  <c r="D40" i="5"/>
  <c r="D40" i="3"/>
  <c r="C42" i="4"/>
  <c r="C42" i="2"/>
  <c r="D43" i="4"/>
  <c r="D43" i="2"/>
  <c r="C52" i="5"/>
  <c r="C52" i="3"/>
  <c r="D53" i="5"/>
  <c r="D53" i="3"/>
  <c r="C55" i="4"/>
  <c r="C55" i="2"/>
  <c r="D56" i="4"/>
  <c r="D56" i="2"/>
  <c r="C65" i="5"/>
  <c r="C65" i="3"/>
  <c r="D66" i="5"/>
  <c r="D66" i="3"/>
  <c r="C68" i="4"/>
  <c r="C68" i="2"/>
  <c r="D69" i="4"/>
  <c r="D69" i="2"/>
  <c r="C81" i="4"/>
  <c r="C81" i="2"/>
  <c r="D82" i="4"/>
  <c r="D82" i="2"/>
  <c r="C94" i="4"/>
  <c r="C94" i="2"/>
  <c r="D95" i="4"/>
  <c r="D95" i="2"/>
  <c r="C78" i="5"/>
  <c r="C78" i="3"/>
  <c r="D79" i="5"/>
  <c r="D79" i="3"/>
  <c r="C107" i="4"/>
  <c r="C107" i="2"/>
  <c r="D108" i="4"/>
  <c r="D108" i="2"/>
  <c r="C123" i="4"/>
  <c r="C123" i="2"/>
  <c r="C129" i="4"/>
  <c r="C129" i="2"/>
  <c r="B133" i="4"/>
  <c r="B133" i="2"/>
  <c r="B91" i="5"/>
  <c r="B91" i="3"/>
  <c r="C104" i="5"/>
  <c r="C104" i="3"/>
  <c r="C94" i="5"/>
  <c r="C94" i="3"/>
  <c r="C149" i="4"/>
  <c r="C149" i="2"/>
  <c r="B174" i="4"/>
  <c r="B174" i="2"/>
  <c r="C233" i="4"/>
  <c r="C233" i="2"/>
  <c r="D28" i="4"/>
  <c r="D28" i="2"/>
  <c r="D38" i="5"/>
  <c r="D38" i="3"/>
  <c r="C45" i="5"/>
  <c r="C45" i="3"/>
  <c r="C28" i="4"/>
  <c r="C28" i="2"/>
  <c r="D29" i="4"/>
  <c r="D29" i="2"/>
  <c r="C38" i="5"/>
  <c r="C38" i="3"/>
  <c r="D39" i="5"/>
  <c r="D39" i="3"/>
  <c r="C41" i="4"/>
  <c r="C41" i="2"/>
  <c r="D42" i="4"/>
  <c r="D42" i="2"/>
  <c r="C51" i="5"/>
  <c r="C51" i="3"/>
  <c r="D52" i="5"/>
  <c r="D52" i="3"/>
  <c r="C54" i="4"/>
  <c r="C54" i="2"/>
  <c r="D55" i="4"/>
  <c r="D55" i="2"/>
  <c r="C64" i="5"/>
  <c r="C64" i="3"/>
  <c r="D65" i="5"/>
  <c r="D65" i="3"/>
  <c r="C67" i="4"/>
  <c r="C67" i="2"/>
  <c r="D68" i="4"/>
  <c r="D68" i="2"/>
  <c r="C80" i="4"/>
  <c r="C80" i="2"/>
  <c r="D81" i="4"/>
  <c r="D81" i="2"/>
  <c r="C93" i="4"/>
  <c r="C93" i="2"/>
  <c r="D94" i="4"/>
  <c r="D94" i="2"/>
  <c r="C77" i="5"/>
  <c r="C77" i="3"/>
  <c r="D78" i="5"/>
  <c r="D78" i="3"/>
  <c r="C106" i="4"/>
  <c r="C106" i="2"/>
  <c r="D107" i="4"/>
  <c r="D107" i="2"/>
  <c r="C131" i="4"/>
  <c r="C131" i="2"/>
  <c r="B135" i="4"/>
  <c r="B135" i="2"/>
  <c r="B182" i="4"/>
  <c r="B182" i="2"/>
  <c r="C220" i="4"/>
  <c r="C220" i="2"/>
  <c r="D226" i="4"/>
  <c r="D226" i="2"/>
  <c r="B135" i="5"/>
  <c r="B135" i="3"/>
  <c r="D131" i="4"/>
  <c r="D131" i="2"/>
  <c r="D104" i="5"/>
  <c r="D104" i="3"/>
  <c r="D94" i="5"/>
  <c r="D94" i="3"/>
  <c r="D149" i="4"/>
  <c r="D149" i="2"/>
  <c r="C160" i="4"/>
  <c r="C160" i="2"/>
  <c r="B162" i="4"/>
  <c r="B162" i="2"/>
  <c r="B183" i="4"/>
  <c r="B183" i="2"/>
  <c r="B186" i="4"/>
  <c r="B186" i="2"/>
  <c r="D199" i="4"/>
  <c r="D199" i="2"/>
  <c r="D213" i="4"/>
  <c r="D213" i="2"/>
  <c r="B120" i="5"/>
  <c r="B120" i="3"/>
  <c r="C157" i="5"/>
  <c r="C157" i="3"/>
  <c r="C170" i="5"/>
  <c r="C170" i="3"/>
  <c r="B278" i="4"/>
  <c r="B278" i="2"/>
  <c r="D287" i="4"/>
  <c r="D287" i="2"/>
  <c r="B300" i="4"/>
  <c r="B300" i="2"/>
  <c r="B301" i="4"/>
  <c r="B301" i="2"/>
  <c r="D123" i="4"/>
  <c r="D123" i="2"/>
  <c r="C130" i="4"/>
  <c r="C130" i="2"/>
  <c r="B134" i="4"/>
  <c r="B134" i="2"/>
  <c r="D136" i="4"/>
  <c r="D136" i="2"/>
  <c r="C143" i="4"/>
  <c r="C143" i="2"/>
  <c r="B144" i="4"/>
  <c r="B144" i="2"/>
  <c r="C92" i="5"/>
  <c r="C92" i="3"/>
  <c r="D93" i="5"/>
  <c r="D93" i="3"/>
  <c r="B107" i="5"/>
  <c r="B107" i="3"/>
  <c r="C147" i="4"/>
  <c r="C147" i="2"/>
  <c r="D148" i="4"/>
  <c r="D148" i="2"/>
  <c r="B97" i="5"/>
  <c r="B97" i="3"/>
  <c r="C110" i="5"/>
  <c r="C110" i="3"/>
  <c r="B157" i="4"/>
  <c r="B157" i="2"/>
  <c r="D160" i="4"/>
  <c r="D160" i="2"/>
  <c r="B170" i="4"/>
  <c r="B170" i="2"/>
  <c r="D175" i="4"/>
  <c r="D175" i="2"/>
  <c r="B194" i="4"/>
  <c r="B194" i="2"/>
  <c r="C131" i="5"/>
  <c r="C131" i="3"/>
  <c r="D155" i="5"/>
  <c r="D155" i="3"/>
  <c r="B143" i="5"/>
  <c r="B143" i="3"/>
  <c r="D170" i="5"/>
  <c r="D170" i="3"/>
  <c r="D133" i="4"/>
  <c r="D133" i="2"/>
  <c r="D91" i="5"/>
  <c r="D91" i="3"/>
  <c r="D92" i="5"/>
  <c r="D92" i="3"/>
  <c r="D147" i="4"/>
  <c r="D147" i="2"/>
  <c r="D110" i="5"/>
  <c r="D110" i="3"/>
  <c r="D171" i="4"/>
  <c r="D171" i="2"/>
  <c r="B173" i="4"/>
  <c r="B173" i="2"/>
  <c r="B197" i="4"/>
  <c r="B197" i="2"/>
  <c r="C198" i="4"/>
  <c r="C198" i="2"/>
  <c r="B200" i="4"/>
  <c r="B200" i="2"/>
  <c r="D129" i="5"/>
  <c r="D129" i="3"/>
  <c r="B117" i="5"/>
  <c r="B117" i="3"/>
  <c r="B240" i="4"/>
  <c r="B240" i="2"/>
  <c r="B169" i="5"/>
  <c r="B169" i="3"/>
  <c r="C116" i="4"/>
  <c r="C116" i="2"/>
  <c r="C117" i="4"/>
  <c r="C117" i="2"/>
  <c r="C118" i="4"/>
  <c r="C118" i="2"/>
  <c r="C119" i="4"/>
  <c r="C119" i="2"/>
  <c r="C120" i="4"/>
  <c r="C120" i="2"/>
  <c r="C121" i="4"/>
  <c r="C121" i="2"/>
  <c r="B123" i="4"/>
  <c r="B123" i="2"/>
  <c r="D130" i="4"/>
  <c r="D130" i="2"/>
  <c r="C132" i="4"/>
  <c r="C132" i="2"/>
  <c r="B136" i="4"/>
  <c r="B136" i="2"/>
  <c r="C90" i="5"/>
  <c r="C90" i="3"/>
  <c r="D143" i="4"/>
  <c r="D143" i="2"/>
  <c r="B104" i="3"/>
  <c r="B104" i="5"/>
  <c r="B105" i="5"/>
  <c r="B105" i="3"/>
  <c r="C145" i="4"/>
  <c r="C145" i="2"/>
  <c r="D146" i="4"/>
  <c r="D146" i="2"/>
  <c r="B95" i="5"/>
  <c r="B95" i="3"/>
  <c r="C108" i="5"/>
  <c r="C108" i="3"/>
  <c r="D109" i="5"/>
  <c r="D109" i="3"/>
  <c r="B155" i="4"/>
  <c r="B155" i="2"/>
  <c r="C158" i="4"/>
  <c r="C158" i="2"/>
  <c r="D159" i="4"/>
  <c r="D159" i="2"/>
  <c r="B161" i="4"/>
  <c r="B161" i="2"/>
  <c r="B181" i="4"/>
  <c r="B181" i="2"/>
  <c r="D186" i="4"/>
  <c r="D186" i="2"/>
  <c r="D198" i="4"/>
  <c r="D198" i="2"/>
  <c r="B214" i="4"/>
  <c r="B214" i="2"/>
  <c r="C147" i="5"/>
  <c r="C147" i="3"/>
  <c r="C272" i="4"/>
  <c r="C272" i="2"/>
  <c r="D122" i="4"/>
  <c r="D122" i="2"/>
  <c r="D135" i="4"/>
  <c r="D135" i="2"/>
  <c r="D103" i="5"/>
  <c r="D103" i="3"/>
  <c r="C144" i="4"/>
  <c r="C144" i="2"/>
  <c r="D145" i="4"/>
  <c r="D145" i="2"/>
  <c r="D108" i="5"/>
  <c r="D108" i="3"/>
  <c r="D158" i="4"/>
  <c r="D158" i="2"/>
  <c r="D162" i="4"/>
  <c r="D162" i="2"/>
  <c r="B169" i="4"/>
  <c r="B169" i="2"/>
  <c r="B172" i="4"/>
  <c r="B172" i="2"/>
  <c r="C173" i="4"/>
  <c r="C173" i="2"/>
  <c r="C197" i="4"/>
  <c r="C197" i="2"/>
  <c r="C121" i="5"/>
  <c r="C121" i="3"/>
  <c r="B237" i="4"/>
  <c r="B237" i="2"/>
  <c r="D145" i="5"/>
  <c r="D145" i="3"/>
  <c r="B263" i="4"/>
  <c r="B263" i="2"/>
  <c r="C274" i="4"/>
  <c r="C274" i="2"/>
  <c r="D116" i="4"/>
  <c r="D116" i="2"/>
  <c r="D117" i="4"/>
  <c r="D117" i="2"/>
  <c r="D118" i="4"/>
  <c r="D118" i="2"/>
  <c r="D119" i="4"/>
  <c r="D119" i="2"/>
  <c r="D120" i="4"/>
  <c r="D120" i="2"/>
  <c r="D121" i="4"/>
  <c r="D121" i="2"/>
  <c r="B130" i="4"/>
  <c r="B130" i="2"/>
  <c r="D132" i="4"/>
  <c r="D132" i="2"/>
  <c r="C134" i="4"/>
  <c r="C134" i="2"/>
  <c r="D90" i="5"/>
  <c r="D90" i="3"/>
  <c r="B143" i="4"/>
  <c r="B143" i="2"/>
  <c r="D144" i="4"/>
  <c r="D144" i="2"/>
  <c r="B93" i="5"/>
  <c r="B93" i="3"/>
  <c r="C106" i="5"/>
  <c r="C106" i="3"/>
  <c r="D107" i="5"/>
  <c r="D107" i="3"/>
  <c r="B148" i="4"/>
  <c r="B148" i="2"/>
  <c r="C96" i="5"/>
  <c r="C96" i="3"/>
  <c r="D97" i="5"/>
  <c r="D97" i="3"/>
  <c r="C156" i="4"/>
  <c r="C156" i="2"/>
  <c r="D157" i="4"/>
  <c r="D157" i="2"/>
  <c r="D173" i="4"/>
  <c r="D173" i="2"/>
  <c r="B184" i="4"/>
  <c r="B184" i="2"/>
  <c r="C185" i="4"/>
  <c r="C185" i="2"/>
  <c r="B196" i="4"/>
  <c r="B196" i="2"/>
  <c r="B199" i="4"/>
  <c r="B199" i="2"/>
  <c r="B211" i="4"/>
  <c r="B211" i="2"/>
  <c r="D119" i="5"/>
  <c r="D119" i="3"/>
  <c r="C259" i="4"/>
  <c r="C259" i="2"/>
  <c r="D129" i="4"/>
  <c r="D129" i="2"/>
  <c r="D142" i="4"/>
  <c r="D142" i="2"/>
  <c r="D106" i="5"/>
  <c r="D106" i="3"/>
  <c r="D96" i="5"/>
  <c r="D96" i="3"/>
  <c r="D156" i="4"/>
  <c r="D156" i="2"/>
  <c r="B160" i="4"/>
  <c r="B160" i="2"/>
  <c r="B168" i="4"/>
  <c r="B168" i="2"/>
  <c r="C169" i="4"/>
  <c r="C169" i="2"/>
  <c r="D185" i="4"/>
  <c r="D185" i="2"/>
  <c r="B187" i="4"/>
  <c r="B187" i="2"/>
  <c r="C246" i="4"/>
  <c r="C246" i="2"/>
  <c r="B161" i="5"/>
  <c r="B161" i="3"/>
  <c r="C171" i="5"/>
  <c r="C171" i="3"/>
  <c r="C93" i="5"/>
  <c r="C93" i="3"/>
  <c r="C107" i="5"/>
  <c r="C107" i="3"/>
  <c r="C148" i="4"/>
  <c r="C148" i="2"/>
  <c r="C97" i="5"/>
  <c r="C97" i="3"/>
  <c r="C157" i="4"/>
  <c r="C157" i="2"/>
  <c r="C161" i="4"/>
  <c r="C161" i="2"/>
  <c r="C170" i="4"/>
  <c r="C170" i="2"/>
  <c r="C174" i="4"/>
  <c r="C174" i="2"/>
  <c r="C183" i="4"/>
  <c r="C183" i="2"/>
  <c r="D184" i="4"/>
  <c r="D184" i="2"/>
  <c r="B188" i="4"/>
  <c r="B188" i="2"/>
  <c r="C196" i="4"/>
  <c r="C196" i="2"/>
  <c r="D197" i="4"/>
  <c r="D197" i="2"/>
  <c r="B201" i="4"/>
  <c r="B201" i="2"/>
  <c r="C209" i="4"/>
  <c r="C209" i="2"/>
  <c r="C210" i="4"/>
  <c r="C210" i="2"/>
  <c r="C211" i="4"/>
  <c r="C211" i="2"/>
  <c r="C212" i="4"/>
  <c r="C212" i="2"/>
  <c r="C116" i="5"/>
  <c r="C116" i="3"/>
  <c r="C117" i="5"/>
  <c r="C117" i="3"/>
  <c r="C118" i="5"/>
  <c r="C118" i="3"/>
  <c r="D131" i="5"/>
  <c r="D131" i="3"/>
  <c r="C133" i="5"/>
  <c r="C133" i="3"/>
  <c r="C134" i="5"/>
  <c r="C134" i="3"/>
  <c r="C135" i="5"/>
  <c r="C135" i="3"/>
  <c r="C136" i="5"/>
  <c r="C136" i="3"/>
  <c r="D233" i="4"/>
  <c r="D233" i="2"/>
  <c r="C235" i="4"/>
  <c r="C235" i="2"/>
  <c r="C236" i="4"/>
  <c r="C236" i="2"/>
  <c r="C237" i="4"/>
  <c r="C237" i="2"/>
  <c r="C238" i="4"/>
  <c r="C238" i="2"/>
  <c r="C142" i="5"/>
  <c r="C142" i="3"/>
  <c r="C143" i="5"/>
  <c r="C143" i="3"/>
  <c r="C144" i="5"/>
  <c r="C144" i="3"/>
  <c r="D157" i="5"/>
  <c r="D157" i="3"/>
  <c r="C159" i="5"/>
  <c r="C159" i="3"/>
  <c r="C160" i="5"/>
  <c r="C160" i="3"/>
  <c r="C161" i="5"/>
  <c r="C161" i="3"/>
  <c r="C162" i="5"/>
  <c r="C162" i="3"/>
  <c r="D259" i="4"/>
  <c r="D259" i="2"/>
  <c r="C261" i="4"/>
  <c r="C261" i="2"/>
  <c r="C262" i="4"/>
  <c r="C262" i="2"/>
  <c r="C263" i="4"/>
  <c r="C263" i="2"/>
  <c r="C264" i="4"/>
  <c r="C264" i="2"/>
  <c r="C169" i="5"/>
  <c r="C169" i="3"/>
  <c r="C275" i="4"/>
  <c r="C275" i="2"/>
  <c r="C173" i="5"/>
  <c r="C173" i="3"/>
  <c r="C286" i="4"/>
  <c r="C286" i="2"/>
  <c r="D170" i="4"/>
  <c r="D170" i="2"/>
  <c r="D174" i="4"/>
  <c r="D174" i="2"/>
  <c r="C182" i="4"/>
  <c r="C182" i="2"/>
  <c r="D183" i="4"/>
  <c r="D183" i="2"/>
  <c r="C195" i="2"/>
  <c r="C195" i="4"/>
  <c r="D196" i="4"/>
  <c r="D196" i="2"/>
  <c r="D208" i="4"/>
  <c r="D208" i="2"/>
  <c r="D209" i="4"/>
  <c r="D209" i="2"/>
  <c r="D210" i="4"/>
  <c r="D210" i="2"/>
  <c r="D211" i="4"/>
  <c r="D211" i="2"/>
  <c r="C213" i="4"/>
  <c r="C213" i="2"/>
  <c r="D116" i="5"/>
  <c r="D116" i="3"/>
  <c r="D117" i="5"/>
  <c r="D117" i="3"/>
  <c r="C119" i="5"/>
  <c r="C119" i="3"/>
  <c r="D132" i="5"/>
  <c r="D132" i="3"/>
  <c r="D133" i="5"/>
  <c r="D133" i="3"/>
  <c r="D134" i="5"/>
  <c r="D134" i="3"/>
  <c r="D135" i="5"/>
  <c r="D135" i="3"/>
  <c r="D234" i="4"/>
  <c r="D234" i="2"/>
  <c r="D235" i="4"/>
  <c r="D235" i="2"/>
  <c r="D236" i="4"/>
  <c r="D236" i="2"/>
  <c r="D237" i="4"/>
  <c r="D237" i="2"/>
  <c r="C239" i="4"/>
  <c r="C239" i="2"/>
  <c r="D142" i="5"/>
  <c r="D142" i="3"/>
  <c r="D143" i="5"/>
  <c r="D143" i="3"/>
  <c r="C145" i="5"/>
  <c r="C145" i="3"/>
  <c r="D158" i="5"/>
  <c r="D158" i="3"/>
  <c r="D159" i="5"/>
  <c r="D159" i="3"/>
  <c r="D160" i="5"/>
  <c r="D160" i="3"/>
  <c r="D161" i="5"/>
  <c r="D161" i="3"/>
  <c r="D260" i="4"/>
  <c r="D260" i="2"/>
  <c r="D261" i="4"/>
  <c r="D261" i="2"/>
  <c r="D262" i="4"/>
  <c r="D262" i="2"/>
  <c r="D263" i="4"/>
  <c r="D263" i="2"/>
  <c r="C265" i="4"/>
  <c r="C265" i="2"/>
  <c r="C266" i="4"/>
  <c r="C266" i="2"/>
  <c r="C278" i="4"/>
  <c r="C278" i="2"/>
  <c r="D286" i="4"/>
  <c r="D286" i="2"/>
  <c r="C162" i="4"/>
  <c r="C162" i="2"/>
  <c r="C171" i="4"/>
  <c r="C171" i="2"/>
  <c r="C175" i="4"/>
  <c r="C175" i="2"/>
  <c r="C181" i="4"/>
  <c r="C181" i="2"/>
  <c r="D182" i="4"/>
  <c r="D182" i="2"/>
  <c r="C194" i="4"/>
  <c r="C194" i="2"/>
  <c r="D195" i="4"/>
  <c r="D195" i="2"/>
  <c r="B130" i="5"/>
  <c r="B130" i="3"/>
  <c r="B224" i="4"/>
  <c r="B224" i="2"/>
  <c r="B227" i="4"/>
  <c r="B227" i="2"/>
  <c r="B156" i="5"/>
  <c r="B156" i="3"/>
  <c r="B250" i="4"/>
  <c r="B250" i="2"/>
  <c r="B253" i="4"/>
  <c r="B253" i="2"/>
  <c r="D265" i="4"/>
  <c r="D265" i="2"/>
  <c r="B277" i="4"/>
  <c r="B277" i="2"/>
  <c r="B185" i="4"/>
  <c r="B185" i="2"/>
  <c r="C188" i="4"/>
  <c r="C188" i="2"/>
  <c r="D194" i="4"/>
  <c r="D194" i="2"/>
  <c r="B198" i="4"/>
  <c r="B198" i="2"/>
  <c r="C201" i="4"/>
  <c r="C201" i="2"/>
  <c r="C207" i="4"/>
  <c r="C207" i="2"/>
  <c r="B208" i="4"/>
  <c r="B208" i="2"/>
  <c r="C168" i="5"/>
  <c r="C168" i="3"/>
  <c r="C172" i="5"/>
  <c r="C172" i="3"/>
  <c r="C175" i="5"/>
  <c r="C175" i="3"/>
  <c r="C285" i="4"/>
  <c r="C285" i="2"/>
  <c r="C288" i="4"/>
  <c r="C288" i="2"/>
  <c r="B290" i="4"/>
  <c r="B290" i="2"/>
  <c r="C105" i="5"/>
  <c r="C105" i="3"/>
  <c r="C146" i="4"/>
  <c r="C146" i="2"/>
  <c r="C95" i="5"/>
  <c r="C95" i="3"/>
  <c r="C109" i="5"/>
  <c r="C109" i="3"/>
  <c r="C155" i="4"/>
  <c r="C155" i="2"/>
  <c r="C159" i="4"/>
  <c r="C159" i="2"/>
  <c r="C168" i="4"/>
  <c r="C168" i="2"/>
  <c r="C172" i="4"/>
  <c r="C172" i="2"/>
  <c r="C187" i="4"/>
  <c r="C187" i="2"/>
  <c r="D188" i="4"/>
  <c r="D188" i="2"/>
  <c r="C200" i="4"/>
  <c r="C200" i="2"/>
  <c r="D201" i="4"/>
  <c r="D201" i="2"/>
  <c r="D207" i="4"/>
  <c r="D207" i="2"/>
  <c r="D220" i="4"/>
  <c r="D220" i="2"/>
  <c r="C222" i="4"/>
  <c r="C222" i="2"/>
  <c r="C223" i="4"/>
  <c r="C223" i="2"/>
  <c r="C224" i="4"/>
  <c r="C224" i="2"/>
  <c r="C225" i="4"/>
  <c r="C225" i="2"/>
  <c r="D121" i="5"/>
  <c r="D121" i="3"/>
  <c r="C123" i="5"/>
  <c r="C123" i="3"/>
  <c r="D246" i="4"/>
  <c r="D246" i="2"/>
  <c r="C248" i="4"/>
  <c r="C248" i="2"/>
  <c r="C249" i="4"/>
  <c r="C249" i="2"/>
  <c r="C250" i="4"/>
  <c r="C250" i="2"/>
  <c r="C251" i="4"/>
  <c r="C251" i="2"/>
  <c r="D147" i="5"/>
  <c r="D147" i="3"/>
  <c r="C149" i="5"/>
  <c r="C149" i="3"/>
  <c r="B272" i="4"/>
  <c r="B272" i="2"/>
  <c r="C273" i="4"/>
  <c r="C273" i="2"/>
  <c r="B276" i="4"/>
  <c r="B276" i="2"/>
  <c r="C277" i="4"/>
  <c r="C277" i="2"/>
  <c r="D175" i="5"/>
  <c r="D175" i="3"/>
  <c r="D168" i="4"/>
  <c r="D168" i="2"/>
  <c r="D172" i="4"/>
  <c r="D172" i="2"/>
  <c r="C186" i="4"/>
  <c r="C186" i="2"/>
  <c r="D187" i="4"/>
  <c r="D187" i="2"/>
  <c r="C199" i="4"/>
  <c r="C199" i="2"/>
  <c r="D200" i="4"/>
  <c r="D200" i="2"/>
  <c r="C129" i="5"/>
  <c r="C129" i="3"/>
  <c r="D221" i="4"/>
  <c r="D221" i="2"/>
  <c r="D222" i="4"/>
  <c r="D222" i="2"/>
  <c r="D223" i="4"/>
  <c r="D223" i="2"/>
  <c r="D224" i="4"/>
  <c r="D224" i="2"/>
  <c r="C226" i="4"/>
  <c r="C226" i="2"/>
  <c r="D122" i="5"/>
  <c r="D122" i="3"/>
  <c r="D123" i="5"/>
  <c r="D123" i="3"/>
  <c r="C155" i="5"/>
  <c r="C155" i="3"/>
  <c r="D247" i="4"/>
  <c r="D247" i="2"/>
  <c r="D248" i="4"/>
  <c r="D248" i="2"/>
  <c r="D249" i="4"/>
  <c r="D249" i="2"/>
  <c r="D250" i="4"/>
  <c r="D250" i="2"/>
  <c r="C252" i="4"/>
  <c r="C252" i="2"/>
  <c r="D148" i="5"/>
  <c r="D148" i="3"/>
  <c r="D149" i="5"/>
  <c r="D149" i="3"/>
  <c r="D273" i="4"/>
  <c r="D273" i="2"/>
  <c r="C174" i="5"/>
  <c r="C174" i="3"/>
  <c r="C290" i="4"/>
  <c r="C290" i="2"/>
  <c r="C291" i="4"/>
  <c r="C291" i="2"/>
  <c r="B221" i="4"/>
  <c r="B221" i="2"/>
  <c r="B132" i="5"/>
  <c r="B132" i="3"/>
  <c r="B122" i="5"/>
  <c r="B122" i="3"/>
  <c r="B234" i="4"/>
  <c r="B234" i="2"/>
  <c r="B247" i="4"/>
  <c r="B247" i="2"/>
  <c r="B158" i="5"/>
  <c r="B158" i="3"/>
  <c r="B148" i="5"/>
  <c r="B148" i="3"/>
  <c r="B260" i="4"/>
  <c r="B260" i="2"/>
  <c r="D274" i="4"/>
  <c r="D274" i="2"/>
  <c r="D171" i="5"/>
  <c r="D171" i="3"/>
  <c r="D173" i="5"/>
  <c r="D173" i="3"/>
  <c r="D285" i="4"/>
  <c r="D285" i="2"/>
  <c r="B289" i="4"/>
  <c r="B289" i="2"/>
  <c r="B291" i="4"/>
  <c r="B291" i="2"/>
  <c r="B292" i="4"/>
  <c r="B292" i="2"/>
  <c r="B302" i="4"/>
  <c r="B302" i="2"/>
  <c r="D212" i="4"/>
  <c r="D212" i="2"/>
  <c r="B213" i="4"/>
  <c r="B213" i="2"/>
  <c r="C214" i="4"/>
  <c r="C214" i="2"/>
  <c r="B129" i="5"/>
  <c r="B129" i="3"/>
  <c r="C130" i="5"/>
  <c r="C130" i="3"/>
  <c r="D118" i="5"/>
  <c r="D118" i="3"/>
  <c r="B119" i="5"/>
  <c r="B119" i="3"/>
  <c r="C120" i="5"/>
  <c r="C120" i="3"/>
  <c r="D225" i="4"/>
  <c r="D225" i="2"/>
  <c r="B226" i="4"/>
  <c r="B226" i="2"/>
  <c r="C227" i="4"/>
  <c r="C227" i="2"/>
  <c r="D136" i="5"/>
  <c r="D136" i="3"/>
  <c r="D238" i="4"/>
  <c r="D238" i="2"/>
  <c r="B239" i="4"/>
  <c r="B239" i="2"/>
  <c r="C240" i="4"/>
  <c r="C240" i="2"/>
  <c r="B155" i="5"/>
  <c r="B155" i="3"/>
  <c r="C156" i="5"/>
  <c r="C156" i="3"/>
  <c r="D144" i="5"/>
  <c r="D144" i="3"/>
  <c r="B145" i="5"/>
  <c r="B145" i="3"/>
  <c r="C146" i="5"/>
  <c r="C146" i="3"/>
  <c r="D251" i="4"/>
  <c r="D251" i="2"/>
  <c r="B252" i="4"/>
  <c r="B252" i="2"/>
  <c r="C253" i="4"/>
  <c r="C253" i="2"/>
  <c r="D162" i="5"/>
  <c r="D162" i="3"/>
  <c r="D264" i="4"/>
  <c r="D264" i="2"/>
  <c r="B265" i="4"/>
  <c r="B265" i="2"/>
  <c r="B273" i="4"/>
  <c r="B273" i="2"/>
  <c r="B170" i="5"/>
  <c r="B170" i="3"/>
  <c r="D172" i="5"/>
  <c r="D172" i="3"/>
  <c r="D279" i="4"/>
  <c r="D279" i="2"/>
  <c r="B288" i="4"/>
  <c r="B288" i="2"/>
  <c r="B298" i="4"/>
  <c r="B298" i="2"/>
  <c r="B210" i="4"/>
  <c r="B210" i="2"/>
  <c r="B116" i="5"/>
  <c r="B116" i="3"/>
  <c r="B223" i="4"/>
  <c r="B223" i="2"/>
  <c r="B134" i="5"/>
  <c r="B134" i="3"/>
  <c r="B236" i="4"/>
  <c r="B236" i="2"/>
  <c r="B142" i="5"/>
  <c r="B142" i="3"/>
  <c r="B249" i="4"/>
  <c r="B249" i="2"/>
  <c r="B160" i="5"/>
  <c r="B160" i="3"/>
  <c r="B262" i="4"/>
  <c r="B262" i="2"/>
  <c r="D266" i="4"/>
  <c r="D266" i="2"/>
  <c r="D168" i="5"/>
  <c r="D168" i="3"/>
  <c r="D275" i="4"/>
  <c r="D275" i="2"/>
  <c r="C276" i="4"/>
  <c r="C276" i="2"/>
  <c r="D278" i="4"/>
  <c r="D278" i="2"/>
  <c r="B175" i="5"/>
  <c r="B175" i="3"/>
  <c r="B287" i="4"/>
  <c r="B287" i="2"/>
  <c r="C289" i="4"/>
  <c r="C289" i="2"/>
  <c r="C302" i="4"/>
  <c r="C302" i="2"/>
  <c r="C208" i="4"/>
  <c r="C208" i="2"/>
  <c r="D214" i="4"/>
  <c r="D214" i="2"/>
  <c r="B220" i="4"/>
  <c r="B220" i="2"/>
  <c r="C221" i="4"/>
  <c r="C221" i="2"/>
  <c r="D130" i="5"/>
  <c r="D130" i="3"/>
  <c r="B131" i="5"/>
  <c r="B131" i="3"/>
  <c r="C132" i="5"/>
  <c r="C132" i="3"/>
  <c r="D120" i="5"/>
  <c r="D120" i="3"/>
  <c r="B121" i="5"/>
  <c r="B121" i="3"/>
  <c r="C122" i="5"/>
  <c r="C122" i="3"/>
  <c r="D227" i="4"/>
  <c r="D227" i="2"/>
  <c r="B233" i="4"/>
  <c r="B233" i="2"/>
  <c r="C234" i="4"/>
  <c r="C234" i="2"/>
  <c r="D240" i="4"/>
  <c r="D240" i="2"/>
  <c r="B246" i="4"/>
  <c r="B246" i="2"/>
  <c r="C247" i="4"/>
  <c r="C247" i="2"/>
  <c r="D156" i="5"/>
  <c r="D156" i="3"/>
  <c r="B157" i="3"/>
  <c r="B157" i="5"/>
  <c r="C158" i="5"/>
  <c r="C158" i="3"/>
  <c r="D146" i="5"/>
  <c r="D146" i="3"/>
  <c r="B147" i="5"/>
  <c r="B147" i="3"/>
  <c r="C148" i="5"/>
  <c r="C148" i="3"/>
  <c r="D253" i="4"/>
  <c r="D253" i="2"/>
  <c r="B259" i="4"/>
  <c r="B259" i="2"/>
  <c r="C260" i="4"/>
  <c r="C260" i="2"/>
  <c r="B274" i="4"/>
  <c r="B274" i="2"/>
  <c r="B171" i="5"/>
  <c r="B171" i="3"/>
  <c r="D277" i="4"/>
  <c r="D277" i="2"/>
  <c r="B174" i="5"/>
  <c r="B174" i="3"/>
  <c r="B286" i="4"/>
  <c r="B286" i="2"/>
  <c r="D290" i="4"/>
  <c r="D290" i="2"/>
  <c r="C298" i="4"/>
  <c r="C298" i="2"/>
  <c r="B212" i="4"/>
  <c r="B212" i="2"/>
  <c r="B118" i="5"/>
  <c r="B118" i="3"/>
  <c r="B225" i="4"/>
  <c r="B225" i="2"/>
  <c r="B136" i="5"/>
  <c r="B136" i="3"/>
  <c r="B238" i="4"/>
  <c r="B238" i="2"/>
  <c r="B144" i="5"/>
  <c r="B144" i="3"/>
  <c r="B251" i="4"/>
  <c r="B251" i="2"/>
  <c r="B162" i="5"/>
  <c r="B162" i="3"/>
  <c r="B264" i="4"/>
  <c r="B264" i="2"/>
  <c r="D272" i="2"/>
  <c r="D272" i="4"/>
  <c r="D169" i="5"/>
  <c r="D169" i="3"/>
  <c r="D276" i="4"/>
  <c r="D276" i="2"/>
  <c r="B173" i="5"/>
  <c r="B173" i="3"/>
  <c r="B285" i="4"/>
  <c r="B285" i="2"/>
  <c r="D289" i="4"/>
  <c r="D289" i="2"/>
  <c r="B209" i="4"/>
  <c r="B209" i="2"/>
  <c r="B222" i="4"/>
  <c r="B222" i="2"/>
  <c r="B133" i="5"/>
  <c r="B133" i="3"/>
  <c r="B123" i="5"/>
  <c r="B123" i="3"/>
  <c r="B235" i="4"/>
  <c r="B235" i="2"/>
  <c r="B248" i="4"/>
  <c r="B248" i="2"/>
  <c r="B159" i="5"/>
  <c r="B159" i="3"/>
  <c r="B149" i="5"/>
  <c r="B149" i="3"/>
  <c r="B261" i="4"/>
  <c r="B261" i="2"/>
  <c r="B266" i="4"/>
  <c r="B266" i="2"/>
  <c r="B168" i="5"/>
  <c r="B168" i="3"/>
  <c r="B275" i="4"/>
  <c r="B275" i="2"/>
  <c r="B172" i="5"/>
  <c r="B172" i="3"/>
  <c r="B279" i="4"/>
  <c r="B279" i="2"/>
  <c r="D288" i="2"/>
  <c r="D288" i="4"/>
  <c r="D291" i="4"/>
  <c r="D291" i="2"/>
  <c r="B305" i="4"/>
  <c r="B305" i="2"/>
  <c r="D299" i="4"/>
  <c r="D299" i="2"/>
  <c r="C300" i="4"/>
  <c r="C300" i="2"/>
  <c r="D303" i="4"/>
  <c r="D303" i="2"/>
  <c r="C304" i="4"/>
  <c r="C304" i="2"/>
  <c r="C305" i="4"/>
  <c r="C305" i="2"/>
  <c r="D27" i="6"/>
  <c r="G314" i="2"/>
  <c r="G315" i="2" s="1"/>
  <c r="M205" i="2"/>
  <c r="C292" i="4"/>
  <c r="C292" i="2"/>
  <c r="D300" i="4"/>
  <c r="D300" i="2"/>
  <c r="C301" i="4"/>
  <c r="C301" i="2"/>
  <c r="D304" i="4"/>
  <c r="D304" i="2"/>
  <c r="D305" i="4"/>
  <c r="D305" i="2"/>
  <c r="L36" i="2"/>
  <c r="B299" i="4"/>
  <c r="B299" i="2"/>
  <c r="B303" i="4"/>
  <c r="B303" i="2"/>
  <c r="F27" i="6"/>
  <c r="F36" i="6" s="1"/>
  <c r="F37" i="6" s="1"/>
  <c r="I314" i="2"/>
  <c r="I315" i="2" s="1"/>
  <c r="M166" i="2"/>
  <c r="D292" i="4"/>
  <c r="D292" i="2"/>
  <c r="D301" i="4"/>
  <c r="D301" i="2"/>
  <c r="C303" i="2"/>
  <c r="H27" i="6"/>
  <c r="H36" i="6" s="1"/>
  <c r="H37" i="6" s="1"/>
  <c r="K314" i="2"/>
  <c r="K315" i="2" s="1"/>
  <c r="L101" i="2"/>
  <c r="L127" i="2"/>
  <c r="D298" i="4"/>
  <c r="D298" i="2"/>
  <c r="C299" i="4"/>
  <c r="C299" i="2"/>
  <c r="D302" i="4"/>
  <c r="D302" i="2"/>
  <c r="M23" i="2"/>
  <c r="M36" i="2"/>
  <c r="M49" i="2"/>
  <c r="M62" i="2"/>
  <c r="M75" i="2"/>
  <c r="M88" i="2"/>
  <c r="M101" i="2"/>
  <c r="M114" i="2"/>
  <c r="M127" i="2"/>
  <c r="E27" i="6"/>
  <c r="E36" i="6" s="1"/>
  <c r="E37" i="6" s="1"/>
  <c r="H314" i="2"/>
  <c r="H315" i="2" s="1"/>
  <c r="M218" i="2"/>
  <c r="M283" i="2"/>
  <c r="G27" i="6"/>
  <c r="G36" i="6" s="1"/>
  <c r="G37" i="6" s="1"/>
  <c r="J314" i="2"/>
  <c r="J315" i="2" s="1"/>
  <c r="L140" i="2"/>
  <c r="M140" i="2"/>
  <c r="M179" i="2"/>
  <c r="M231" i="2"/>
  <c r="I25" i="6"/>
  <c r="M244" i="2"/>
  <c r="M296" i="2"/>
  <c r="M192" i="2"/>
  <c r="M127" i="3"/>
  <c r="L140" i="3"/>
  <c r="N142" i="2"/>
  <c r="N155" i="2"/>
  <c r="N168" i="2"/>
  <c r="N181" i="2"/>
  <c r="N194" i="2"/>
  <c r="N207" i="2"/>
  <c r="N220" i="2"/>
  <c r="D23" i="7"/>
  <c r="G184" i="3"/>
  <c r="G185" i="3" s="1"/>
  <c r="M140" i="3"/>
  <c r="L23" i="3"/>
  <c r="M62" i="3"/>
  <c r="M23" i="3"/>
  <c r="F23" i="7"/>
  <c r="F26" i="7" s="1"/>
  <c r="F27" i="7" s="1"/>
  <c r="I184" i="3"/>
  <c r="I185" i="3" s="1"/>
  <c r="L75" i="3"/>
  <c r="M166" i="3"/>
  <c r="L179" i="3"/>
  <c r="J184" i="3"/>
  <c r="J185" i="3" s="1"/>
  <c r="I14" i="6"/>
  <c r="I23" i="6"/>
  <c r="I19" i="6"/>
  <c r="I18" i="6"/>
  <c r="I15" i="6"/>
  <c r="W15" i="6" s="1"/>
  <c r="I16" i="6"/>
  <c r="I20" i="6"/>
  <c r="I29" i="6"/>
  <c r="I17" i="6"/>
  <c r="I26" i="6"/>
  <c r="I12" i="6"/>
  <c r="L88" i="3"/>
  <c r="M179" i="3"/>
  <c r="L49" i="3"/>
  <c r="L101" i="3"/>
  <c r="I24" i="7"/>
  <c r="L114" i="3"/>
  <c r="K184" i="3"/>
  <c r="K185" i="3" s="1"/>
  <c r="I21" i="7"/>
  <c r="I17" i="7"/>
  <c r="I22" i="7"/>
  <c r="I16" i="7"/>
  <c r="I13" i="7"/>
  <c r="I15" i="7"/>
  <c r="I12" i="7"/>
  <c r="I14" i="7"/>
  <c r="I18" i="7"/>
  <c r="I19" i="7"/>
  <c r="I20" i="7"/>
  <c r="H184" i="3"/>
  <c r="H185" i="3" s="1"/>
  <c r="V129" i="4"/>
  <c r="V21" i="6"/>
  <c r="V25" i="5"/>
  <c r="V27" i="6"/>
  <c r="V13" i="6"/>
  <c r="K36" i="6"/>
  <c r="K37" i="6" s="1"/>
  <c r="S36" i="6"/>
  <c r="S37" i="6" s="1"/>
  <c r="V18" i="6"/>
  <c r="V16" i="6"/>
  <c r="V33" i="6"/>
  <c r="M36" i="6"/>
  <c r="M37" i="6" s="1"/>
  <c r="V32" i="6"/>
  <c r="V23" i="6"/>
  <c r="V129" i="5"/>
  <c r="V30" i="6"/>
  <c r="V22" i="6"/>
  <c r="V19" i="6"/>
  <c r="T36" i="6"/>
  <c r="T37" i="6" s="1"/>
  <c r="J36" i="6"/>
  <c r="J37" i="6" s="1"/>
  <c r="L26" i="7"/>
  <c r="L27" i="7" s="1"/>
  <c r="T26" i="7"/>
  <c r="T27" i="7" s="1"/>
  <c r="V18" i="7"/>
  <c r="U36" i="6"/>
  <c r="U37" i="6" s="1"/>
  <c r="N26" i="7"/>
  <c r="N27" i="7" s="1"/>
  <c r="V23" i="7"/>
  <c r="J26" i="7"/>
  <c r="J27" i="7" s="1"/>
  <c r="O36" i="6"/>
  <c r="O37" i="6" s="1"/>
  <c r="V21" i="7"/>
  <c r="V15" i="7"/>
  <c r="L411" i="8"/>
  <c r="L412" i="8" s="1"/>
  <c r="I35" i="7"/>
  <c r="W14" i="7" l="1"/>
  <c r="D43" i="7" s="1"/>
  <c r="W20" i="7"/>
  <c r="W16" i="7"/>
  <c r="W24" i="7"/>
  <c r="D53" i="7" s="1"/>
  <c r="H28" i="7"/>
  <c r="H38" i="6"/>
  <c r="W13" i="7"/>
  <c r="D42" i="7" s="1"/>
  <c r="G38" i="6"/>
  <c r="G28" i="7"/>
  <c r="W19" i="7"/>
  <c r="W21" i="7"/>
  <c r="W22" i="7"/>
  <c r="W24" i="6"/>
  <c r="W17" i="6"/>
  <c r="W20" i="6"/>
  <c r="W14" i="6"/>
  <c r="W31" i="6"/>
  <c r="W29" i="6"/>
  <c r="W25" i="6"/>
  <c r="F28" i="7"/>
  <c r="F38" i="6"/>
  <c r="W34" i="6"/>
  <c r="W12" i="6"/>
  <c r="W17" i="7"/>
  <c r="W21" i="6"/>
  <c r="W30" i="6"/>
  <c r="W32" i="6"/>
  <c r="E28" i="7"/>
  <c r="E38" i="6"/>
  <c r="W13" i="6"/>
  <c r="W26" i="6"/>
  <c r="W33" i="6"/>
  <c r="W28" i="6"/>
  <c r="W22" i="6"/>
  <c r="W12" i="7"/>
  <c r="W15" i="7"/>
  <c r="L314" i="2"/>
  <c r="L184" i="3"/>
  <c r="W19" i="6"/>
  <c r="W18" i="7"/>
  <c r="V36" i="6"/>
  <c r="V37" i="6" s="1"/>
  <c r="W23" i="6"/>
  <c r="M184" i="3"/>
  <c r="M314" i="2"/>
  <c r="V26" i="7"/>
  <c r="V27" i="7" s="1"/>
  <c r="W16" i="6"/>
  <c r="I23" i="7"/>
  <c r="D26" i="7"/>
  <c r="I27" i="6"/>
  <c r="D36" i="6"/>
  <c r="W18" i="6"/>
  <c r="D62" i="6" l="1"/>
  <c r="D44" i="7"/>
  <c r="D50" i="7"/>
  <c r="D73" i="6"/>
  <c r="D47" i="7"/>
  <c r="D56" i="6"/>
  <c r="D59" i="6"/>
  <c r="D71" i="6"/>
  <c r="D69" i="6"/>
  <c r="D61" i="6"/>
  <c r="D45" i="7"/>
  <c r="D54" i="6"/>
  <c r="D53" i="6"/>
  <c r="D49" i="7"/>
  <c r="D46" i="7"/>
  <c r="D72" i="6"/>
  <c r="D52" i="6"/>
  <c r="D70" i="6"/>
  <c r="D63" i="6"/>
  <c r="D58" i="6"/>
  <c r="D60" i="6"/>
  <c r="D48" i="7"/>
  <c r="D37" i="6"/>
  <c r="D38" i="6"/>
  <c r="D27" i="7"/>
  <c r="D28" i="7"/>
  <c r="W23" i="7"/>
  <c r="D52" i="7" s="1"/>
  <c r="I26" i="7"/>
  <c r="A18" i="7" a="1"/>
  <c r="A18" i="7" s="1"/>
  <c r="D51" i="7"/>
  <c r="D68" i="6"/>
  <c r="A16" i="6" a="1"/>
  <c r="A16" i="6" s="1"/>
  <c r="D64" i="6"/>
  <c r="W27" i="6"/>
  <c r="D65" i="6" s="1"/>
  <c r="I36" i="6"/>
  <c r="D66" i="6" l="1"/>
  <c r="D57" i="6"/>
  <c r="D67" i="6"/>
  <c r="A23" i="6" a="1"/>
  <c r="A23" i="6" s="1"/>
  <c r="D55" i="6"/>
  <c r="I37" i="6"/>
  <c r="I38" i="6"/>
  <c r="I27" i="7"/>
  <c r="I28" i="7"/>
  <c r="D51" i="6"/>
  <c r="W36" i="6"/>
  <c r="A27" i="6" a="1"/>
  <c r="A27" i="6" s="1"/>
  <c r="A34" i="6" a="1"/>
  <c r="A34" i="6" s="1"/>
  <c r="A28" i="6" a="1"/>
  <c r="A28" i="6" s="1"/>
  <c r="A31" i="6" a="1"/>
  <c r="A31" i="6" s="1"/>
  <c r="A24" i="6" a="1"/>
  <c r="A24" i="6" s="1"/>
  <c r="A22" i="6" a="1"/>
  <c r="A22" i="6" s="1"/>
  <c r="A13" i="6" a="1"/>
  <c r="A13" i="6" s="1"/>
  <c r="A12" i="6" a="1"/>
  <c r="A12" i="6" s="1"/>
  <c r="A25" i="6" a="1"/>
  <c r="A25" i="6" s="1"/>
  <c r="A30" i="6" a="1"/>
  <c r="A30" i="6" s="1"/>
  <c r="A21" i="6" a="1"/>
  <c r="A21" i="6" s="1"/>
  <c r="A29" i="6" a="1"/>
  <c r="A29" i="6" s="1"/>
  <c r="A33" i="6" a="1"/>
  <c r="A33" i="6" s="1"/>
  <c r="A32" i="6" a="1"/>
  <c r="A32" i="6" s="1"/>
  <c r="A14" i="6" a="1"/>
  <c r="A14" i="6" s="1"/>
  <c r="A17" i="6" a="1"/>
  <c r="A17" i="6" s="1"/>
  <c r="A15" i="6" a="1"/>
  <c r="A15" i="6" s="1"/>
  <c r="A26" i="6" a="1"/>
  <c r="A26" i="6" s="1"/>
  <c r="A20" i="6" a="1"/>
  <c r="A20" i="6" s="1"/>
  <c r="A19" i="6" a="1"/>
  <c r="A19" i="6" s="1"/>
  <c r="A18" i="6" a="1"/>
  <c r="A18" i="6" s="1"/>
  <c r="D41" i="7"/>
  <c r="W26" i="7"/>
  <c r="A23" i="7" a="1"/>
  <c r="A23" i="7" s="1"/>
  <c r="A15" i="7" a="1"/>
  <c r="A15" i="7" s="1"/>
  <c r="A20" i="7" a="1"/>
  <c r="A20" i="7" s="1"/>
  <c r="A19" i="7" a="1"/>
  <c r="A19" i="7" s="1"/>
  <c r="A17" i="7" a="1"/>
  <c r="A17" i="7" s="1"/>
  <c r="A14" i="7" a="1"/>
  <c r="A14" i="7" s="1"/>
  <c r="A12" i="7" a="1"/>
  <c r="A12" i="7" s="1"/>
  <c r="A16" i="7" a="1"/>
  <c r="A16" i="7" s="1"/>
  <c r="A22" i="7" a="1"/>
  <c r="A22" i="7" s="1"/>
  <c r="A21" i="7" a="1"/>
  <c r="A21" i="7" s="1"/>
  <c r="A13" i="7" a="1"/>
  <c r="A13" i="7" s="1"/>
  <c r="A24" i="7" a="1"/>
  <c r="A24" i="7" s="1"/>
  <c r="A47" i="7" l="1"/>
  <c r="A53" i="6"/>
  <c r="A65" i="6"/>
  <c r="A63" i="6"/>
  <c r="A62" i="6"/>
  <c r="A72" i="6"/>
  <c r="A46" i="7"/>
  <c r="A45" i="7"/>
  <c r="A58" i="6"/>
  <c r="A61" i="6"/>
  <c r="A42" i="7"/>
  <c r="A49" i="7"/>
  <c r="A52" i="7"/>
  <c r="A55" i="6"/>
  <c r="A69" i="6"/>
  <c r="A57" i="6"/>
  <c r="A67" i="6"/>
  <c r="A70" i="6"/>
  <c r="A54" i="6"/>
  <c r="A56" i="6"/>
  <c r="A59" i="6"/>
  <c r="A66" i="6"/>
  <c r="A52" i="6"/>
  <c r="A60" i="6"/>
  <c r="A68" i="6"/>
  <c r="A51" i="6"/>
  <c r="A71" i="6"/>
  <c r="A73" i="6"/>
  <c r="A64" i="6"/>
  <c r="A43" i="7"/>
  <c r="A48" i="7"/>
  <c r="A41" i="7"/>
  <c r="A50" i="7"/>
  <c r="A44" i="7"/>
  <c r="A53" i="7"/>
  <c r="A51" i="7"/>
</calcChain>
</file>

<file path=xl/sharedStrings.xml><?xml version="1.0" encoding="utf-8"?>
<sst xmlns="http://schemas.openxmlformats.org/spreadsheetml/2006/main" count="54380" uniqueCount="1024">
  <si>
    <t>Tournament Details - Rosters</t>
  </si>
  <si>
    <t>MSC Thomas N Burris Memorial - Men</t>
  </si>
  <si>
    <t>Tier 2</t>
  </si>
  <si>
    <t>USBC</t>
  </si>
  <si>
    <t>976</t>
  </si>
  <si>
    <t>5</t>
  </si>
  <si>
    <t>12</t>
  </si>
  <si>
    <t>2.78</t>
  </si>
  <si>
    <t>7</t>
  </si>
  <si>
    <t>IBCYouth</t>
  </si>
  <si>
    <t>&lt;&lt;Dates&gt;&gt;</t>
  </si>
  <si>
    <t>&lt;&lt;Event#&gt;&gt;</t>
  </si>
  <si>
    <t>10/24/2021 - 10/24/2021</t>
  </si>
  <si>
    <t>V</t>
  </si>
  <si>
    <t>&lt;&lt;Location&gt;&gt;</t>
  </si>
  <si>
    <t>Louisville, KY</t>
  </si>
  <si>
    <t>JV1</t>
  </si>
  <si>
    <t>JV2</t>
  </si>
  <si>
    <t>Men's Division</t>
  </si>
  <si>
    <t>Cert No:</t>
  </si>
  <si>
    <t>05833</t>
  </si>
  <si>
    <t>School/Team</t>
  </si>
  <si>
    <t>State</t>
  </si>
  <si>
    <t>Bowler ID</t>
  </si>
  <si>
    <t>Bowler</t>
  </si>
  <si>
    <t>Division</t>
  </si>
  <si>
    <t>Bethel University (TN)</t>
  </si>
  <si>
    <t>18-70677</t>
  </si>
  <si>
    <t>Christopher Davenport</t>
  </si>
  <si>
    <t xml:space="preserve"> </t>
  </si>
  <si>
    <t>8468-4444</t>
  </si>
  <si>
    <t>Dalton Tilghman</t>
  </si>
  <si>
    <t>17-84082</t>
  </si>
  <si>
    <t>Daniel Belew</t>
  </si>
  <si>
    <t>8024-571</t>
  </si>
  <si>
    <t>David Proctor</t>
  </si>
  <si>
    <t>8914-2011</t>
  </si>
  <si>
    <t>Evan Kiefer</t>
  </si>
  <si>
    <t>19-1989</t>
  </si>
  <si>
    <t>Jackson Henderson</t>
  </si>
  <si>
    <t>9281-11588</t>
  </si>
  <si>
    <t>James Johnson</t>
  </si>
  <si>
    <t>11-464349</t>
  </si>
  <si>
    <t>Logan Goodman</t>
  </si>
  <si>
    <t>5569-7185</t>
  </si>
  <si>
    <t>Mathew Crawford</t>
  </si>
  <si>
    <t>11-398807</t>
  </si>
  <si>
    <t>Richard (Trey) Martin</t>
  </si>
  <si>
    <t>7914-1922</t>
  </si>
  <si>
    <t>Tommy Butler</t>
  </si>
  <si>
    <t>11-462162</t>
  </si>
  <si>
    <t>Tyler McKinney</t>
  </si>
  <si>
    <t>Blue Mountain College</t>
  </si>
  <si>
    <t>19-67495</t>
  </si>
  <si>
    <t>Cole Tomlin</t>
  </si>
  <si>
    <t>6114-221</t>
  </si>
  <si>
    <t>Drew Turberville</t>
  </si>
  <si>
    <t>19-42959</t>
  </si>
  <si>
    <t>Greyson Blair</t>
  </si>
  <si>
    <t>7914-26916</t>
  </si>
  <si>
    <t>Jay Henderson</t>
  </si>
  <si>
    <t>6114-222</t>
  </si>
  <si>
    <t>Josh Turberville</t>
  </si>
  <si>
    <t>8577-2986</t>
  </si>
  <si>
    <t>Logan Akins</t>
  </si>
  <si>
    <t>6114-203</t>
  </si>
  <si>
    <t>Lucas Hartigan</t>
  </si>
  <si>
    <t>8577-2985</t>
  </si>
  <si>
    <t>Mason Timmons</t>
  </si>
  <si>
    <t>20-20285</t>
  </si>
  <si>
    <t>Nikolas Wilcher</t>
  </si>
  <si>
    <t>17-23688</t>
  </si>
  <si>
    <t>Peter Moore</t>
  </si>
  <si>
    <t>20-20298</t>
  </si>
  <si>
    <t>William Porter</t>
  </si>
  <si>
    <t>Campbellsville University</t>
  </si>
  <si>
    <t>8985-5022</t>
  </si>
  <si>
    <t>Ambrose Shirk</t>
  </si>
  <si>
    <t>17-69158</t>
  </si>
  <si>
    <t>Andrew McWhorter</t>
  </si>
  <si>
    <t>18-86967</t>
  </si>
  <si>
    <t>Andrew Swift</t>
  </si>
  <si>
    <t>7914-11696</t>
  </si>
  <si>
    <t>Blake Roberts</t>
  </si>
  <si>
    <t>7914-43718</t>
  </si>
  <si>
    <t>Emanuel Casillas</t>
  </si>
  <si>
    <t>16-42449</t>
  </si>
  <si>
    <t>Kiel Mayer</t>
  </si>
  <si>
    <t>15-117269</t>
  </si>
  <si>
    <t>Michael Kendrick</t>
  </si>
  <si>
    <t>11-591918</t>
  </si>
  <si>
    <t>Nathan Whaley</t>
  </si>
  <si>
    <t>15-181729</t>
  </si>
  <si>
    <t>Noah Mardis</t>
  </si>
  <si>
    <t>5908-446</t>
  </si>
  <si>
    <t>Winston Cook</t>
  </si>
  <si>
    <t>15-135768</t>
  </si>
  <si>
    <t>Zach Currie</t>
  </si>
  <si>
    <t>19-5596</t>
  </si>
  <si>
    <t>Zachary Budd</t>
  </si>
  <si>
    <t>11-689585</t>
  </si>
  <si>
    <t>Zachery McCoy</t>
  </si>
  <si>
    <t>Cumberland University</t>
  </si>
  <si>
    <t>19-71543</t>
  </si>
  <si>
    <t>Alex Barlow</t>
  </si>
  <si>
    <t>6684-301</t>
  </si>
  <si>
    <t>Andrew Scantland</t>
  </si>
  <si>
    <t>8546-1764</t>
  </si>
  <si>
    <t>Caleb Gregory</t>
  </si>
  <si>
    <t>11-359781</t>
  </si>
  <si>
    <t>Casey Estep</t>
  </si>
  <si>
    <t>18-52843</t>
  </si>
  <si>
    <t>Grayson Hemontolor</t>
  </si>
  <si>
    <t>11-359779</t>
  </si>
  <si>
    <t>Logan Estep</t>
  </si>
  <si>
    <t>20-33136</t>
  </si>
  <si>
    <t>Mason Adcok</t>
  </si>
  <si>
    <t>17-77117</t>
  </si>
  <si>
    <t>Matthew Charlton</t>
  </si>
  <si>
    <t>19-6124</t>
  </si>
  <si>
    <t>Matthew Dominey</t>
  </si>
  <si>
    <t>8252-21992</t>
  </si>
  <si>
    <t>Nathan Parrott</t>
  </si>
  <si>
    <t>16-99164</t>
  </si>
  <si>
    <t>Taylor Fielder</t>
  </si>
  <si>
    <t>11-360522</t>
  </si>
  <si>
    <t>Wesley Estep</t>
  </si>
  <si>
    <t>Emmanuel College</t>
  </si>
  <si>
    <t>9199-12838</t>
  </si>
  <si>
    <t>David Hooper</t>
  </si>
  <si>
    <t>17-17797</t>
  </si>
  <si>
    <t>Dustin Markland</t>
  </si>
  <si>
    <t>11-462825</t>
  </si>
  <si>
    <t>Joshua Doneghy</t>
  </si>
  <si>
    <t>11-427422</t>
  </si>
  <si>
    <t>Loden Hoffman</t>
  </si>
  <si>
    <t>6701-3818</t>
  </si>
  <si>
    <t>Logan Mathis</t>
  </si>
  <si>
    <t>11-469992</t>
  </si>
  <si>
    <t>Markus Anzola</t>
  </si>
  <si>
    <t>11-538574</t>
  </si>
  <si>
    <t>Nick Dischinger</t>
  </si>
  <si>
    <t>11-669551</t>
  </si>
  <si>
    <t>Patrick Phillips</t>
  </si>
  <si>
    <t>8190-5198</t>
  </si>
  <si>
    <t>Stephen Lackey</t>
  </si>
  <si>
    <t>11-132590</t>
  </si>
  <si>
    <t>Tristin Davis</t>
  </si>
  <si>
    <t>8190-4737</t>
  </si>
  <si>
    <t>William (Austin) Smith</t>
  </si>
  <si>
    <t>Life University</t>
  </si>
  <si>
    <t>16-21698</t>
  </si>
  <si>
    <t>Adarius Reese</t>
  </si>
  <si>
    <t>15-5216</t>
  </si>
  <si>
    <t>Andrew Martin</t>
  </si>
  <si>
    <t>9782-2698</t>
  </si>
  <si>
    <t>Bryan Holcomb</t>
  </si>
  <si>
    <t>18-12290</t>
  </si>
  <si>
    <t>Colby Hagemoser</t>
  </si>
  <si>
    <t>11-753150</t>
  </si>
  <si>
    <t>Craig Sanders</t>
  </si>
  <si>
    <t>11-349432</t>
  </si>
  <si>
    <t>Duane Jones</t>
  </si>
  <si>
    <t>5588-4728</t>
  </si>
  <si>
    <t>Heather Dumas</t>
  </si>
  <si>
    <t>11-640081</t>
  </si>
  <si>
    <t>Hunter Harper</t>
  </si>
  <si>
    <t>16-141962</t>
  </si>
  <si>
    <t>Patrick Rudolph</t>
  </si>
  <si>
    <t>11-308332</t>
  </si>
  <si>
    <t>Rachael Taylor</t>
  </si>
  <si>
    <t>11-240603</t>
  </si>
  <si>
    <t>Stormy Wallace</t>
  </si>
  <si>
    <t>18-12284</t>
  </si>
  <si>
    <t>Tristan Erickson</t>
  </si>
  <si>
    <t>Lindsey Wilson College</t>
  </si>
  <si>
    <t>7914-10905</t>
  </si>
  <si>
    <t>Andrew O'Dell</t>
  </si>
  <si>
    <t>5919-634</t>
  </si>
  <si>
    <t>Brandon Pendley</t>
  </si>
  <si>
    <t>7914-42150</t>
  </si>
  <si>
    <t>Jason Womack</t>
  </si>
  <si>
    <t>18-57920</t>
  </si>
  <si>
    <t>Lee Feign</t>
  </si>
  <si>
    <t>16-149154</t>
  </si>
  <si>
    <t>Patrick Walker</t>
  </si>
  <si>
    <t>11-448902</t>
  </si>
  <si>
    <t>Payton Redmon</t>
  </si>
  <si>
    <t>16-88860</t>
  </si>
  <si>
    <t>Peyton Huskey</t>
  </si>
  <si>
    <t>7914-23206</t>
  </si>
  <si>
    <t>Tanner Goodman</t>
  </si>
  <si>
    <t>Midway University</t>
  </si>
  <si>
    <t>16-99628</t>
  </si>
  <si>
    <t>Austin Hensley</t>
  </si>
  <si>
    <t>21-3371</t>
  </si>
  <si>
    <t>Austin Mullannix</t>
  </si>
  <si>
    <t>15-174075</t>
  </si>
  <si>
    <t>Caleb Marshall</t>
  </si>
  <si>
    <t>17-25988</t>
  </si>
  <si>
    <t>Daekwon Christopher</t>
  </si>
  <si>
    <t>19-80552</t>
  </si>
  <si>
    <t>Durbin Boggs</t>
  </si>
  <si>
    <t>18-30569</t>
  </si>
  <si>
    <t>Isiah Gordon</t>
  </si>
  <si>
    <t>11-601145</t>
  </si>
  <si>
    <t>Jackson Ryan</t>
  </si>
  <si>
    <t>9615-47699</t>
  </si>
  <si>
    <t>Judson Tabor</t>
  </si>
  <si>
    <t>11-600526</t>
  </si>
  <si>
    <t>Kevin Allen</t>
  </si>
  <si>
    <t>18-40396</t>
  </si>
  <si>
    <t>Lewis Vice</t>
  </si>
  <si>
    <t>11-700332</t>
  </si>
  <si>
    <t>Logan Shaner</t>
  </si>
  <si>
    <t>11-746293</t>
  </si>
  <si>
    <t>Patrick Harmon</t>
  </si>
  <si>
    <t>21-3372</t>
  </si>
  <si>
    <t>Robert Maynard</t>
  </si>
  <si>
    <t>19-6260</t>
  </si>
  <si>
    <t>Ryan Meyers</t>
  </si>
  <si>
    <t>21-3373</t>
  </si>
  <si>
    <t>Thomas Robinson</t>
  </si>
  <si>
    <t>11-304847</t>
  </si>
  <si>
    <t>Troy Lund</t>
  </si>
  <si>
    <t>19-80564</t>
  </si>
  <si>
    <t>Zach Dickerson</t>
  </si>
  <si>
    <t>8760-3844</t>
  </si>
  <si>
    <t>Zackery Halstead</t>
  </si>
  <si>
    <t>Milligan College</t>
  </si>
  <si>
    <t/>
  </si>
  <si>
    <t>17-82506</t>
  </si>
  <si>
    <t>Christian Brown</t>
  </si>
  <si>
    <t>16-88846</t>
  </si>
  <si>
    <t>Cooper Brackins</t>
  </si>
  <si>
    <t>15-169678</t>
  </si>
  <si>
    <t>Jameson Whaley</t>
  </si>
  <si>
    <t>21-2841</t>
  </si>
  <si>
    <t>Matthew Richards</t>
  </si>
  <si>
    <t>17-27173</t>
  </si>
  <si>
    <t>Tristan Crawford</t>
  </si>
  <si>
    <t>Morehead State University</t>
  </si>
  <si>
    <t>18-10800</t>
  </si>
  <si>
    <t>Aaron Downs</t>
  </si>
  <si>
    <t>11-155614</t>
  </si>
  <si>
    <t>Bailey Watkins</t>
  </si>
  <si>
    <t>18-91630</t>
  </si>
  <si>
    <t>Emily Fischer</t>
  </si>
  <si>
    <t>15-186838</t>
  </si>
  <si>
    <t>Matthew Jackson</t>
  </si>
  <si>
    <t>16-125144</t>
  </si>
  <si>
    <t>Phillip Rogers</t>
  </si>
  <si>
    <t>15-78352</t>
  </si>
  <si>
    <t>Ryley Perez</t>
  </si>
  <si>
    <t>15-1034</t>
  </si>
  <si>
    <t>Sydney Payton</t>
  </si>
  <si>
    <t>Pikeville ,University Of</t>
  </si>
  <si>
    <t>11-694789</t>
  </si>
  <si>
    <t>Benjamin Bailey</t>
  </si>
  <si>
    <t>18-93372</t>
  </si>
  <si>
    <t>Blake Hisle</t>
  </si>
  <si>
    <t>6490-3115</t>
  </si>
  <si>
    <t>Bryce Oliver</t>
  </si>
  <si>
    <t>15-168085</t>
  </si>
  <si>
    <t>Chris LeSueur</t>
  </si>
  <si>
    <t>6473-1569</t>
  </si>
  <si>
    <t>Dylan Mishak</t>
  </si>
  <si>
    <t>11-586931</t>
  </si>
  <si>
    <t>Jacob Schrock</t>
  </si>
  <si>
    <t>11-144954</t>
  </si>
  <si>
    <t>Jeffery Dovenbarger</t>
  </si>
  <si>
    <t>18-68167</t>
  </si>
  <si>
    <t>John Holyfield</t>
  </si>
  <si>
    <t>15-41882</t>
  </si>
  <si>
    <t>Joshua Seymore</t>
  </si>
  <si>
    <t>9024-106646</t>
  </si>
  <si>
    <t>Kesean Waldon</t>
  </si>
  <si>
    <t>11-106778</t>
  </si>
  <si>
    <t>Larry Iagulli</t>
  </si>
  <si>
    <t>21-4318</t>
  </si>
  <si>
    <t>Lukas Lehmann</t>
  </si>
  <si>
    <t>11-703329</t>
  </si>
  <si>
    <t>Marchello Carrossellia</t>
  </si>
  <si>
    <t>6339-10437</t>
  </si>
  <si>
    <t>Matteo Cittadino</t>
  </si>
  <si>
    <t>20-32960</t>
  </si>
  <si>
    <t>Matthew Mayhue</t>
  </si>
  <si>
    <t>7914-8361</t>
  </si>
  <si>
    <t>Nicholas Golic</t>
  </si>
  <si>
    <t>18-99877</t>
  </si>
  <si>
    <t>Oscar Moore</t>
  </si>
  <si>
    <t>5914-7459</t>
  </si>
  <si>
    <t>Parker Spencer</t>
  </si>
  <si>
    <t>6455-5066</t>
  </si>
  <si>
    <t>Paul Sacks</t>
  </si>
  <si>
    <t>15-33734</t>
  </si>
  <si>
    <t>Ryan Taylor</t>
  </si>
  <si>
    <t>11-153175</t>
  </si>
  <si>
    <t>Wesley Yazell</t>
  </si>
  <si>
    <t>Savannah College Of Art And Design-Atlanta</t>
  </si>
  <si>
    <t>15-171289</t>
  </si>
  <si>
    <t>Bradley Emerson</t>
  </si>
  <si>
    <t>11-475001</t>
  </si>
  <si>
    <t>CJ Matthews</t>
  </si>
  <si>
    <t>19-1660</t>
  </si>
  <si>
    <t>Danil Pervukhin</t>
  </si>
  <si>
    <t>8876-2014</t>
  </si>
  <si>
    <t>Khyle Bentley</t>
  </si>
  <si>
    <t>21-464</t>
  </si>
  <si>
    <t>Leonardo Julián</t>
  </si>
  <si>
    <t>21-463</t>
  </si>
  <si>
    <t>Matthew Magro</t>
  </si>
  <si>
    <t>11-149368</t>
  </si>
  <si>
    <t>Purley Williams</t>
  </si>
  <si>
    <t>19-449</t>
  </si>
  <si>
    <t>Xiao Pan</t>
  </si>
  <si>
    <t>Savannah College Of Art And Design-Savannah</t>
  </si>
  <si>
    <t>6590-892</t>
  </si>
  <si>
    <t>Alex Glinski</t>
  </si>
  <si>
    <t>16-112181</t>
  </si>
  <si>
    <t>Bennett Moses</t>
  </si>
  <si>
    <t>17-61222</t>
  </si>
  <si>
    <t>Camdyn Drexel</t>
  </si>
  <si>
    <t>11-180076</t>
  </si>
  <si>
    <t>Gael Egana</t>
  </si>
  <si>
    <t>11-239148</t>
  </si>
  <si>
    <t>Joseph Romano</t>
  </si>
  <si>
    <t>11-271994</t>
  </si>
  <si>
    <t>Julian Salinas</t>
  </si>
  <si>
    <t>21-1384</t>
  </si>
  <si>
    <t>Kenneth Ramos</t>
  </si>
  <si>
    <t>8108-76071</t>
  </si>
  <si>
    <t>Leoj Chin</t>
  </si>
  <si>
    <t>11-319433</t>
  </si>
  <si>
    <t>Logan Hoyt</t>
  </si>
  <si>
    <t>7914-25555</t>
  </si>
  <si>
    <t>Paul McRae</t>
  </si>
  <si>
    <t>8590-2902</t>
  </si>
  <si>
    <t>Tyrell Ingalls</t>
  </si>
  <si>
    <t>18-4344</t>
  </si>
  <si>
    <t>Yannick Roos</t>
  </si>
  <si>
    <t>Shawnee State University</t>
  </si>
  <si>
    <t>11-445918</t>
  </si>
  <si>
    <t>Blake Moore</t>
  </si>
  <si>
    <t>11-267321</t>
  </si>
  <si>
    <t>Brandon Underwood</t>
  </si>
  <si>
    <t>6487-209</t>
  </si>
  <si>
    <t>Cameron Walker</t>
  </si>
  <si>
    <t>20-28492</t>
  </si>
  <si>
    <t>Connor Holmes</t>
  </si>
  <si>
    <t>8797-2397</t>
  </si>
  <si>
    <t>Jackson Lane</t>
  </si>
  <si>
    <t>20-28491</t>
  </si>
  <si>
    <t>Jaden McNish</t>
  </si>
  <si>
    <t>6450-8719</t>
  </si>
  <si>
    <t>Jordan Hughes</t>
  </si>
  <si>
    <t>11-446770</t>
  </si>
  <si>
    <t>Kyle Mace</t>
  </si>
  <si>
    <t>17-9427</t>
  </si>
  <si>
    <t>Makhi Jackson</t>
  </si>
  <si>
    <t>17-102269</t>
  </si>
  <si>
    <t>Raymond Hoff</t>
  </si>
  <si>
    <t>18-5095</t>
  </si>
  <si>
    <t>Rodney Gorley</t>
  </si>
  <si>
    <t>16-119392</t>
  </si>
  <si>
    <t>Sam Clay</t>
  </si>
  <si>
    <t>11-577739</t>
  </si>
  <si>
    <t>Trenton Fuller</t>
  </si>
  <si>
    <t>7914-52475</t>
  </si>
  <si>
    <t>Tyler Roberts</t>
  </si>
  <si>
    <t>7914-46469</t>
  </si>
  <si>
    <t>Zach Otto</t>
  </si>
  <si>
    <t>Southeastern Illinois College</t>
  </si>
  <si>
    <t>11-292306</t>
  </si>
  <si>
    <t>Aden Hopkins</t>
  </si>
  <si>
    <t>5738-295</t>
  </si>
  <si>
    <t>Brynden Stiles</t>
  </si>
  <si>
    <t>21-10098</t>
  </si>
  <si>
    <t>Cole McDannel</t>
  </si>
  <si>
    <t>955-3232</t>
  </si>
  <si>
    <t>Dalton Rhodes</t>
  </si>
  <si>
    <t>6124-1515</t>
  </si>
  <si>
    <t>Hunter Jones</t>
  </si>
  <si>
    <t>17-96552</t>
  </si>
  <si>
    <t>Izayah Thurman</t>
  </si>
  <si>
    <t>19-2844</t>
  </si>
  <si>
    <t>Jon Frigo</t>
  </si>
  <si>
    <t>9840-3580</t>
  </si>
  <si>
    <t>Justin Mitchell</t>
  </si>
  <si>
    <t>11-149473</t>
  </si>
  <si>
    <t>Nicholas Craig</t>
  </si>
  <si>
    <t>11-149546</t>
  </si>
  <si>
    <t>Noah Middendorf</t>
  </si>
  <si>
    <t>11-317856</t>
  </si>
  <si>
    <t>Sebastian Barton</t>
  </si>
  <si>
    <t>St. Francis (IL) ,University Of</t>
  </si>
  <si>
    <t>5398-145</t>
  </si>
  <si>
    <t>Alec Dudley</t>
  </si>
  <si>
    <t>7914-35089</t>
  </si>
  <si>
    <t>Alexander Middleton</t>
  </si>
  <si>
    <t>8569-8395</t>
  </si>
  <si>
    <t>Andrew Lewis</t>
  </si>
  <si>
    <t>9229-56948</t>
  </si>
  <si>
    <t>Ardani Rodas</t>
  </si>
  <si>
    <t>7914-9422</t>
  </si>
  <si>
    <t>Brandon Williamson</t>
  </si>
  <si>
    <t>11-152253</t>
  </si>
  <si>
    <t>Cameron Jablonski</t>
  </si>
  <si>
    <t>8959-117962</t>
  </si>
  <si>
    <t>Christopher Kelley</t>
  </si>
  <si>
    <t>11-177649</t>
  </si>
  <si>
    <t>Drew Toke</t>
  </si>
  <si>
    <t>11-718565</t>
  </si>
  <si>
    <t>Ethan Kosche</t>
  </si>
  <si>
    <t>5730-32536</t>
  </si>
  <si>
    <t>Evan Jaros</t>
  </si>
  <si>
    <t>7914-3295</t>
  </si>
  <si>
    <t>Gavin McGowan</t>
  </si>
  <si>
    <t>519-18906</t>
  </si>
  <si>
    <t>Jeremy Escolar</t>
  </si>
  <si>
    <t>17-54537</t>
  </si>
  <si>
    <t>Jordan Phillips</t>
  </si>
  <si>
    <t>11-487790</t>
  </si>
  <si>
    <t>Jose Munoz</t>
  </si>
  <si>
    <t>11-544963</t>
  </si>
  <si>
    <t>Joseph Lizzio</t>
  </si>
  <si>
    <t>18-90390</t>
  </si>
  <si>
    <t>Joseph Madeja</t>
  </si>
  <si>
    <t>17-95309</t>
  </si>
  <si>
    <t>Lendon Smith</t>
  </si>
  <si>
    <t>17-96439</t>
  </si>
  <si>
    <t>Mason Craig</t>
  </si>
  <si>
    <t>7914-6615</t>
  </si>
  <si>
    <t>Matthew Lauterbach</t>
  </si>
  <si>
    <t>10-1682467</t>
  </si>
  <si>
    <t>Michael Nape</t>
  </si>
  <si>
    <t>5717-1441</t>
  </si>
  <si>
    <t>Nicholas Howard</t>
  </si>
  <si>
    <t>11-495496</t>
  </si>
  <si>
    <t>Peter Milich</t>
  </si>
  <si>
    <t>15-179147</t>
  </si>
  <si>
    <t>Peter Walsh</t>
  </si>
  <si>
    <t>11-342677</t>
  </si>
  <si>
    <t>Theron Mitchell</t>
  </si>
  <si>
    <t>5686-1565</t>
  </si>
  <si>
    <t>Tyler Theobald</t>
  </si>
  <si>
    <t>Tennessee Southern, University Of</t>
  </si>
  <si>
    <t>16-163417</t>
  </si>
  <si>
    <t>Austin Kimes</t>
  </si>
  <si>
    <t>11-755050</t>
  </si>
  <si>
    <t>Blaine Arms</t>
  </si>
  <si>
    <t>11-487769</t>
  </si>
  <si>
    <t>Camron Samuels</t>
  </si>
  <si>
    <t>10-1188995</t>
  </si>
  <si>
    <t>Chandler Baggett</t>
  </si>
  <si>
    <t>7914-26467</t>
  </si>
  <si>
    <t>Cody Kizis</t>
  </si>
  <si>
    <t>15-52941</t>
  </si>
  <si>
    <t>Cody Mzhickteno</t>
  </si>
  <si>
    <t>7914-35163</t>
  </si>
  <si>
    <t>Dylan Moore</t>
  </si>
  <si>
    <t>6570-1702</t>
  </si>
  <si>
    <t>Hayden Stippich</t>
  </si>
  <si>
    <t>11-398267</t>
  </si>
  <si>
    <t>Ian Fitzpatrick</t>
  </si>
  <si>
    <t>8043-1279</t>
  </si>
  <si>
    <t>Isaac (Zack) Nelson</t>
  </si>
  <si>
    <t>18-5852</t>
  </si>
  <si>
    <t>Jacob McElwee</t>
  </si>
  <si>
    <t>11-472102</t>
  </si>
  <si>
    <t>Jalen Pass</t>
  </si>
  <si>
    <t>8705-7138</t>
  </si>
  <si>
    <t>James Roberts</t>
  </si>
  <si>
    <t>11-647684</t>
  </si>
  <si>
    <t>Jarren Dudden</t>
  </si>
  <si>
    <t>8942-12212</t>
  </si>
  <si>
    <t>Keith Davis</t>
  </si>
  <si>
    <t>11-231885</t>
  </si>
  <si>
    <t>Kevin Brown</t>
  </si>
  <si>
    <t>11-539173</t>
  </si>
  <si>
    <t>Mark Raggard</t>
  </si>
  <si>
    <t>8851-17507</t>
  </si>
  <si>
    <t>Matthew Chapman</t>
  </si>
  <si>
    <t>11-189058</t>
  </si>
  <si>
    <t>Nathan Samuels</t>
  </si>
  <si>
    <t>11-697471</t>
  </si>
  <si>
    <t>Nick Agnew</t>
  </si>
  <si>
    <t>7914-49186</t>
  </si>
  <si>
    <t>Tyler Betz</t>
  </si>
  <si>
    <t>8091-18517</t>
  </si>
  <si>
    <t>William Weiner</t>
  </si>
  <si>
    <t>7914-9550</t>
  </si>
  <si>
    <t>Xavier Powell-Short</t>
  </si>
  <si>
    <t>Tennessee Wesleyan College</t>
  </si>
  <si>
    <t>11-241906</t>
  </si>
  <si>
    <t>Adam Driver</t>
  </si>
  <si>
    <t>8138-9941</t>
  </si>
  <si>
    <t>C J Williams</t>
  </si>
  <si>
    <t>11-230862</t>
  </si>
  <si>
    <t>Devean Littlejohn</t>
  </si>
  <si>
    <t>11-33724</t>
  </si>
  <si>
    <t>Hunter Hardaway</t>
  </si>
  <si>
    <t>15-190184</t>
  </si>
  <si>
    <t>Jacob Watts</t>
  </si>
  <si>
    <t>11-241908</t>
  </si>
  <si>
    <t>Kory Driver</t>
  </si>
  <si>
    <t>7914-3412</t>
  </si>
  <si>
    <t>Oliver Lawson</t>
  </si>
  <si>
    <t>15-106936</t>
  </si>
  <si>
    <t>Quinn Collins</t>
  </si>
  <si>
    <t>8138-9938</t>
  </si>
  <si>
    <t>Tyris Nelson</t>
  </si>
  <si>
    <t>6678-38</t>
  </si>
  <si>
    <t>Zachary Price</t>
  </si>
  <si>
    <t>Thomas More University</t>
  </si>
  <si>
    <t>18-4756</t>
  </si>
  <si>
    <t>Brady Brunsman</t>
  </si>
  <si>
    <t>18-95350</t>
  </si>
  <si>
    <t>Cameron Jansing</t>
  </si>
  <si>
    <t>21-3763</t>
  </si>
  <si>
    <t>Carter Wahl</t>
  </si>
  <si>
    <t>17-88966</t>
  </si>
  <si>
    <t>Cole Arsenault</t>
  </si>
  <si>
    <t>7914-54161</t>
  </si>
  <si>
    <t>Ethan Boyers</t>
  </si>
  <si>
    <t>15-81945</t>
  </si>
  <si>
    <t>Ethan Rowe</t>
  </si>
  <si>
    <t>6450-9279</t>
  </si>
  <si>
    <t>Evan Haas</t>
  </si>
  <si>
    <t>16-163150</t>
  </si>
  <si>
    <t>Evan Williams</t>
  </si>
  <si>
    <t>18-35004</t>
  </si>
  <si>
    <t>Jacob Toelke</t>
  </si>
  <si>
    <t>17-99714</t>
  </si>
  <si>
    <t>Joseph Curtis</t>
  </si>
  <si>
    <t>11-423031</t>
  </si>
  <si>
    <t>Max Hennessey</t>
  </si>
  <si>
    <t>11-97991</t>
  </si>
  <si>
    <t>Michael Binkowski</t>
  </si>
  <si>
    <t>6450-7098</t>
  </si>
  <si>
    <t>Myles Anderson</t>
  </si>
  <si>
    <t>6450-9084</t>
  </si>
  <si>
    <t>Nathan McGeorge</t>
  </si>
  <si>
    <t>7914-50086</t>
  </si>
  <si>
    <t>Noah Detrick</t>
  </si>
  <si>
    <t>18-4759</t>
  </si>
  <si>
    <t>Ryan Meyer</t>
  </si>
  <si>
    <t>11-39880</t>
  </si>
  <si>
    <t>Tanner Winnie</t>
  </si>
  <si>
    <t>Union College</t>
  </si>
  <si>
    <t>11-182949</t>
  </si>
  <si>
    <t>Charles Goguen</t>
  </si>
  <si>
    <t>11-430517</t>
  </si>
  <si>
    <t>David Painter</t>
  </si>
  <si>
    <t>5570-5955</t>
  </si>
  <si>
    <t>Gregory Garrison</t>
  </si>
  <si>
    <t>8252-23714</t>
  </si>
  <si>
    <t>Jeffrey Bell</t>
  </si>
  <si>
    <t>4860-813</t>
  </si>
  <si>
    <t>Jeffrey Carter</t>
  </si>
  <si>
    <t>20-21971</t>
  </si>
  <si>
    <t>Michael Dixon</t>
  </si>
  <si>
    <t>15-128090</t>
  </si>
  <si>
    <t>Rieley Ulanday</t>
  </si>
  <si>
    <t>19-6230</t>
  </si>
  <si>
    <t>Sean Scott</t>
  </si>
  <si>
    <t>University of the Cumberlands</t>
  </si>
  <si>
    <t>11-612474</t>
  </si>
  <si>
    <t>Aaron Warner</t>
  </si>
  <si>
    <t>11-745144</t>
  </si>
  <si>
    <t>Austin Montgomery</t>
  </si>
  <si>
    <t>20-20398</t>
  </si>
  <si>
    <t>Brandon Salazar</t>
  </si>
  <si>
    <t>11-739593</t>
  </si>
  <si>
    <t>Bryce Frantz</t>
  </si>
  <si>
    <t>11-746126</t>
  </si>
  <si>
    <t>Charles Wilken</t>
  </si>
  <si>
    <t>21-4216</t>
  </si>
  <si>
    <t>Donovan Steiner</t>
  </si>
  <si>
    <t>8358-5157</t>
  </si>
  <si>
    <t>Dustin Warmoth</t>
  </si>
  <si>
    <t>11-319368</t>
  </si>
  <si>
    <t>Jason Shiltz</t>
  </si>
  <si>
    <t>8069-30719</t>
  </si>
  <si>
    <t>Liam McNamara</t>
  </si>
  <si>
    <t>11-456083</t>
  </si>
  <si>
    <t>Matt Brown</t>
  </si>
  <si>
    <t>11-155607</t>
  </si>
  <si>
    <t>Robert Borowski</t>
  </si>
  <si>
    <t>19-80458</t>
  </si>
  <si>
    <t>Samuel Belew</t>
  </si>
  <si>
    <t>21-4213</t>
  </si>
  <si>
    <t>Thomas Bemiss</t>
  </si>
  <si>
    <t>11-394324</t>
  </si>
  <si>
    <t>Thomas Mc Neal</t>
  </si>
  <si>
    <t>18-1760</t>
  </si>
  <si>
    <t>Zach Strickland</t>
  </si>
  <si>
    <t>Vincennes University</t>
  </si>
  <si>
    <t>8950-2679</t>
  </si>
  <si>
    <t>Alex Wiles</t>
  </si>
  <si>
    <t>5730-32087</t>
  </si>
  <si>
    <t>Brighton Lucas</t>
  </si>
  <si>
    <t>15-57316</t>
  </si>
  <si>
    <t>Caleb Hochgesang</t>
  </si>
  <si>
    <t>8276-2062</t>
  </si>
  <si>
    <t>Dillon Brower</t>
  </si>
  <si>
    <t>15-137095</t>
  </si>
  <si>
    <t>Dylan Mollo</t>
  </si>
  <si>
    <t>5792-3304</t>
  </si>
  <si>
    <t>Garrison Taladay</t>
  </si>
  <si>
    <t>11-318633</t>
  </si>
  <si>
    <t>Lucas Breckenridge</t>
  </si>
  <si>
    <t>5743-4937</t>
  </si>
  <si>
    <t>Michael Zimmerman</t>
  </si>
  <si>
    <t>11-362450</t>
  </si>
  <si>
    <t>Reyce Buchanan</t>
  </si>
  <si>
    <t>16-100267</t>
  </si>
  <si>
    <t>William Keene</t>
  </si>
  <si>
    <t>Webber International University</t>
  </si>
  <si>
    <t>11-427950</t>
  </si>
  <si>
    <t>Aaron Reingold</t>
  </si>
  <si>
    <t>7914-51184</t>
  </si>
  <si>
    <t>Adam Atkins</t>
  </si>
  <si>
    <t>19-21764</t>
  </si>
  <si>
    <t>AJ Wolstenholme</t>
  </si>
  <si>
    <t>6450-9065</t>
  </si>
  <si>
    <t>Austin Grammar</t>
  </si>
  <si>
    <t>17-94544</t>
  </si>
  <si>
    <t>Benjamin Lafontaine</t>
  </si>
  <si>
    <t>11-241307</t>
  </si>
  <si>
    <t>Brendan Wrights</t>
  </si>
  <si>
    <t>8252-22236</t>
  </si>
  <si>
    <t>Charles Bostic</t>
  </si>
  <si>
    <t>17-66646</t>
  </si>
  <si>
    <t>Hayden Knight</t>
  </si>
  <si>
    <t>15-85369</t>
  </si>
  <si>
    <t>Hayden Palino</t>
  </si>
  <si>
    <t>11-266507</t>
  </si>
  <si>
    <t>Jacob Berry</t>
  </si>
  <si>
    <t>6247-408</t>
  </si>
  <si>
    <t>Jake Howell</t>
  </si>
  <si>
    <t>15-157423</t>
  </si>
  <si>
    <t>Kaden Denison</t>
  </si>
  <si>
    <t>11-412364</t>
  </si>
  <si>
    <t>Kaleb Stephens</t>
  </si>
  <si>
    <t>5575-5737</t>
  </si>
  <si>
    <t>Marques Houston</t>
  </si>
  <si>
    <t>6266-3587</t>
  </si>
  <si>
    <t>Matthew Stephens</t>
  </si>
  <si>
    <t>9392-18651</t>
  </si>
  <si>
    <t>11-178589</t>
  </si>
  <si>
    <t>Nick Larsen</t>
  </si>
  <si>
    <t>17-54997</t>
  </si>
  <si>
    <t>Payne Fakler</t>
  </si>
  <si>
    <t>9364-14806</t>
  </si>
  <si>
    <t>Quentin Alexander</t>
  </si>
  <si>
    <t>16-154229</t>
  </si>
  <si>
    <t>Ronnie Huff</t>
  </si>
  <si>
    <t>5971-1084</t>
  </si>
  <si>
    <t>Samuel Blanchette</t>
  </si>
  <si>
    <t>17-93332</t>
  </si>
  <si>
    <t>Sidney Schroschk</t>
  </si>
  <si>
    <t>11-517214</t>
  </si>
  <si>
    <t>Silas Lira</t>
  </si>
  <si>
    <t>9169-816</t>
  </si>
  <si>
    <t>Tommy Hankey</t>
  </si>
  <si>
    <t>5578-2579</t>
  </si>
  <si>
    <t>Wyatt (RC) Smith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</si>
  <si>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</si>
  <si>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</si>
  <si>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</si>
  <si>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</si>
  <si>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</si>
  <si>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</si>
  <si>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</si>
  <si>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</si>
  <si>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</si>
  <si>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</si>
  <si>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</si>
  <si>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(TN) V</t>
  </si>
  <si>
    <t>Blue Mountain College V</t>
  </si>
  <si>
    <t>Campbellsville University V</t>
  </si>
  <si>
    <t>Cumberland University V</t>
  </si>
  <si>
    <t>Emmanuel College V</t>
  </si>
  <si>
    <t>Life University V</t>
  </si>
  <si>
    <t>Lindsey Wilson College V</t>
  </si>
  <si>
    <t>Midway University V</t>
  </si>
  <si>
    <t>Milligan College V</t>
  </si>
  <si>
    <t>Morehead State University V</t>
  </si>
  <si>
    <t>Pikeville ,University Of V</t>
  </si>
  <si>
    <t>Savannah College Of Art And Design-Atlanta V</t>
  </si>
  <si>
    <t>Savannah College Of Art And Design-Savannah V</t>
  </si>
  <si>
    <t>Shawnee State University V</t>
  </si>
  <si>
    <t>Southeastern Illinois College V</t>
  </si>
  <si>
    <t>St. Francis (IL) ,University Of V</t>
  </si>
  <si>
    <t>Tennessee Southern, University Of V</t>
  </si>
  <si>
    <t>Tennessee Wesleyan College V</t>
  </si>
  <si>
    <t>Thomas More University V</t>
  </si>
  <si>
    <t>Union College V</t>
  </si>
  <si>
    <t>University of the Cumberlands V</t>
  </si>
  <si>
    <t>Vincennes University V</t>
  </si>
  <si>
    <t>Webber International University V</t>
  </si>
  <si>
    <t>Team Totals</t>
  </si>
  <si>
    <t>*</t>
  </si>
  <si>
    <t>Team Game Average</t>
  </si>
  <si>
    <t>Bethel University (TN) JV1</t>
  </si>
  <si>
    <t>Blue Mountain College JV1</t>
  </si>
  <si>
    <t>Campbellsville University JV1</t>
  </si>
  <si>
    <t>Cumberland University JV1</t>
  </si>
  <si>
    <t>Emmanuel College JV1</t>
  </si>
  <si>
    <t>Midway University JV1</t>
  </si>
  <si>
    <t>Pikeville ,University Of JV1</t>
  </si>
  <si>
    <t>Pikeville ,University Of JV2</t>
  </si>
  <si>
    <t>Tennessee Southern, University Of JV1</t>
  </si>
  <si>
    <t>Tennessee Southern, University Of JV2</t>
  </si>
  <si>
    <t>Thomas More University JV1</t>
  </si>
  <si>
    <t>Thomas More University JV2</t>
  </si>
  <si>
    <t>University of the Cumberlands JV1</t>
  </si>
  <si>
    <t>Baker Team Scores</t>
  </si>
  <si>
    <t>Bowled Traditional</t>
  </si>
  <si>
    <t>Bethel University (TN) JV</t>
  </si>
  <si>
    <t>Blue Mountain College JV</t>
  </si>
  <si>
    <t>Campbellsville University JV</t>
  </si>
  <si>
    <t>Cumberland University JV</t>
  </si>
  <si>
    <t>Emmanuel College JV</t>
  </si>
  <si>
    <t>Midway University JV</t>
  </si>
  <si>
    <t>Pikeville ,University Of JV</t>
  </si>
  <si>
    <t>Tennessee Southern, University Of JV</t>
  </si>
  <si>
    <t>Thomas More University JV</t>
  </si>
  <si>
    <t>University of the Cumberlands JV</t>
  </si>
  <si>
    <t>Qualifying Team Standings</t>
  </si>
  <si>
    <t>A12:W34</t>
  </si>
  <si>
    <t>A12:A34</t>
  </si>
  <si>
    <t>Individual_Scores_Men_Var</t>
  </si>
  <si>
    <t>Cert. No: 05833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</si>
  <si>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</si>
  <si>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</si>
  <si>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</si>
  <si>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</si>
  <si>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</si>
  <si>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</si>
  <si>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</si>
  <si>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Men's Varsity</t>
  </si>
  <si>
    <t>A12:W24</t>
  </si>
  <si>
    <t>A12:A24</t>
  </si>
  <si>
    <t>Individual_Scores_Men_JV</t>
  </si>
  <si>
    <t>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</si>
  <si>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</si>
  <si>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</si>
  <si>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</si>
  <si>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</si>
  <si>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</si>
  <si>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</si>
  <si>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</si>
  <si>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</si>
  <si>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</si>
  <si>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Indiv_Combined_Scores_Men</t>
  </si>
  <si>
    <t>B13:N408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</si>
  <si>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</si>
  <si>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</si>
  <si>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</si>
  <si>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</si>
  <si>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</si>
  <si>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</si>
  <si>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</si>
  <si>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</si>
  <si>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L13:L408</t>
  </si>
  <si>
    <t>B13:B408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</si>
  <si>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</si>
  <si>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</si>
  <si>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</si>
  <si>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</si>
  <si>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</si>
  <si>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</si>
  <si>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</si>
  <si>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</si>
  <si>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</si>
  <si>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</si>
  <si>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</si>
  <si>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</si>
  <si>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</si>
  <si>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</si>
  <si>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</si>
  <si>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</si>
  <si>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</si>
  <si>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</si>
  <si>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</si>
  <si>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</si>
  <si>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</si>
  <si>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</si>
  <si>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</si>
  <si>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</si>
  <si>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</si>
  <si>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</si>
  <si>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</si>
  <si>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</si>
  <si>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</si>
  <si>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</si>
  <si>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</si>
  <si>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</si>
  <si>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</si>
  <si>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</si>
  <si>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</si>
  <si>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</si>
  <si>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</si>
  <si>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</si>
  <si>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</si>
  <si>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</si>
  <si>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</si>
  <si>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</si>
  <si>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</si>
  <si>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</si>
  <si>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</si>
  <si>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</si>
  <si>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</si>
  <si>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</si>
  <si>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</si>
  <si>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</si>
  <si>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</si>
  <si>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</si>
  <si>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</si>
  <si>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</si>
  <si>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</si>
  <si>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</si>
  <si>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</si>
  <si>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</si>
  <si>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</si>
  <si>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</si>
  <si>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</si>
  <si>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</si>
  <si>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</si>
  <si>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</si>
  <si>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</si>
  <si>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</si>
  <si>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</si>
  <si>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</si>
  <si>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</si>
  <si>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</si>
  <si>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</si>
  <si>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</si>
  <si>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</si>
  <si>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</si>
  <si>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</si>
  <si>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</si>
  <si>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</si>
  <si>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</si>
  <si>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</si>
  <si>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</si>
  <si>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</si>
  <si>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</si>
  <si>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</si>
  <si>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</si>
  <si>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</si>
  <si>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</si>
  <si>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</si>
  <si>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</si>
  <si>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</si>
  <si>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</si>
  <si>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</si>
  <si>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</si>
  <si>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</si>
  <si>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</si>
  <si>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</si>
  <si>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</si>
  <si>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</si>
  <si>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</si>
  <si>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</si>
  <si>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</si>
  <si>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</si>
  <si>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</si>
  <si>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</si>
  <si>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</si>
  <si>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</si>
  <si>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</si>
  <si>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</si>
  <si>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</si>
  <si>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</si>
  <si>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</si>
  <si>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</si>
  <si>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</si>
  <si>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</si>
  <si>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</si>
  <si>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</si>
  <si>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</si>
  <si>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</si>
  <si>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</si>
  <si>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G233:K243</t>
  </si>
  <si>
    <t>B233:B243</t>
  </si>
  <si>
    <t>D233:D243</t>
  </si>
  <si>
    <t>C233:C243</t>
  </si>
  <si>
    <t>G200:K210</t>
  </si>
  <si>
    <t>E200:E210</t>
  </si>
  <si>
    <t>B200:B210</t>
  </si>
  <si>
    <t>C200:C210</t>
  </si>
  <si>
    <t>G246:K256</t>
  </si>
  <si>
    <t>B246:B256</t>
  </si>
  <si>
    <t>D246:D256</t>
  </si>
  <si>
    <t>C246:C256</t>
  </si>
  <si>
    <t>G211:K221</t>
  </si>
  <si>
    <t>E211:E221</t>
  </si>
  <si>
    <t>B211:B221</t>
  </si>
  <si>
    <t>C211:C221</t>
  </si>
  <si>
    <t>G259:K269</t>
  </si>
  <si>
    <t>B259:B269</t>
  </si>
  <si>
    <t>D259:D269</t>
  </si>
  <si>
    <t>C259:C269</t>
  </si>
  <si>
    <t>G222:K232</t>
  </si>
  <si>
    <t>E222:E232</t>
  </si>
  <si>
    <t>B222:B232</t>
  </si>
  <si>
    <t>C222:C232</t>
  </si>
  <si>
    <t>G272:K282</t>
  </si>
  <si>
    <t>B272:B282</t>
  </si>
  <si>
    <t>D272:D282</t>
  </si>
  <si>
    <t>C272:C282</t>
  </si>
  <si>
    <t>E233:E243</t>
  </si>
  <si>
    <t>G285:K295</t>
  </si>
  <si>
    <t>B285:B295</t>
  </si>
  <si>
    <t>D285:D295</t>
  </si>
  <si>
    <t>C285:C295</t>
  </si>
  <si>
    <t>G244:K254</t>
  </si>
  <si>
    <t>E244:E254</t>
  </si>
  <si>
    <t>B244:B254</t>
  </si>
  <si>
    <t>C244:C254</t>
  </si>
  <si>
    <t>G298:K308</t>
  </si>
  <si>
    <t>B298:B308</t>
  </si>
  <si>
    <t>D298:D308</t>
  </si>
  <si>
    <t>C298:C308</t>
  </si>
  <si>
    <t>G255:K265</t>
  </si>
  <si>
    <t>E255:E265</t>
  </si>
  <si>
    <t>B255:B265</t>
  </si>
  <si>
    <t>C255:C265</t>
  </si>
  <si>
    <t>G266:K276</t>
  </si>
  <si>
    <t>E266:E276</t>
  </si>
  <si>
    <t>B266:B276</t>
  </si>
  <si>
    <t>C266:C276</t>
  </si>
  <si>
    <t>G277:K287</t>
  </si>
  <si>
    <t>E277:E287</t>
  </si>
  <si>
    <t>B277:B287</t>
  </si>
  <si>
    <t>C277:C287</t>
  </si>
  <si>
    <t>G288:K298</t>
  </si>
  <si>
    <t>E288:E298</t>
  </si>
  <si>
    <t>B288:B298</t>
  </si>
  <si>
    <t>C288:C298</t>
  </si>
  <si>
    <t>G299:K309</t>
  </si>
  <si>
    <t>E299:E309</t>
  </si>
  <si>
    <t>B299:B309</t>
  </si>
  <si>
    <t>C299:C309</t>
  </si>
  <si>
    <t>G310:K320</t>
  </si>
  <si>
    <t>E310:E320</t>
  </si>
  <si>
    <t>B310:B320</t>
  </si>
  <si>
    <t>C310:C320</t>
  </si>
  <si>
    <t>G321:K331</t>
  </si>
  <si>
    <t>E321:E331</t>
  </si>
  <si>
    <t>B321:B331</t>
  </si>
  <si>
    <t>C321:C331</t>
  </si>
  <si>
    <t>G332:K342</t>
  </si>
  <si>
    <t>E332:E342</t>
  </si>
  <si>
    <t>B332:B342</t>
  </si>
  <si>
    <t>C332:C342</t>
  </si>
  <si>
    <t>G343:K353</t>
  </si>
  <si>
    <t>E343:E353</t>
  </si>
  <si>
    <t>B343:B353</t>
  </si>
  <si>
    <t>C343:C353</t>
  </si>
  <si>
    <t>G354:K364</t>
  </si>
  <si>
    <t>E354:E364</t>
  </si>
  <si>
    <t>B354:B364</t>
  </si>
  <si>
    <t>C354:C364</t>
  </si>
  <si>
    <t>G365:K375</t>
  </si>
  <si>
    <t>E365:E375</t>
  </si>
  <si>
    <t>B365:B375</t>
  </si>
  <si>
    <t>C365:C375</t>
  </si>
  <si>
    <t>G376:K386</t>
  </si>
  <si>
    <t>E376:E386</t>
  </si>
  <si>
    <t>B376:B386</t>
  </si>
  <si>
    <t>C376:C386</t>
  </si>
  <si>
    <t>G387:K397</t>
  </si>
  <si>
    <t>E387:E397</t>
  </si>
  <si>
    <t>B387:B397</t>
  </si>
  <si>
    <t>C387:C397</t>
  </si>
  <si>
    <t>G398:K408</t>
  </si>
  <si>
    <t>E398:E408</t>
  </si>
  <si>
    <t>B398:B408</t>
  </si>
  <si>
    <t>C398:C408</t>
  </si>
  <si>
    <t>Total Pins Bowled:</t>
  </si>
  <si>
    <t>Field Ave::</t>
  </si>
  <si>
    <t xml:space="preserve">Bethel University (TN) V </t>
  </si>
  <si>
    <t xml:space="preserve"> V </t>
  </si>
  <si>
    <t xml:space="preserve">Blue Mountain College V </t>
  </si>
  <si>
    <t xml:space="preserve">Campbellsville University V </t>
  </si>
  <si>
    <t xml:space="preserve">Cumberland University V </t>
  </si>
  <si>
    <t xml:space="preserve">Emmanuel College V </t>
  </si>
  <si>
    <t xml:space="preserve">Life University V </t>
  </si>
  <si>
    <t xml:space="preserve">Lindsey Wilson College V </t>
  </si>
  <si>
    <t xml:space="preserve">Midway University V </t>
  </si>
  <si>
    <t xml:space="preserve">Milligan College V </t>
  </si>
  <si>
    <t xml:space="preserve">Morehead State University V </t>
  </si>
  <si>
    <t xml:space="preserve">Pikeville ,University Of V </t>
  </si>
  <si>
    <t xml:space="preserve">Savannah College Of Art And Design-Atlanta V </t>
  </si>
  <si>
    <t xml:space="preserve">Savannah College Of Art And Design-Savannah V </t>
  </si>
  <si>
    <t xml:space="preserve">Shawnee State University V </t>
  </si>
  <si>
    <t xml:space="preserve">Southeastern Illinois College V </t>
  </si>
  <si>
    <t xml:space="preserve">St. Francis (IL) ,University Of V </t>
  </si>
  <si>
    <t xml:space="preserve">Tennessee Southern, University Of V </t>
  </si>
  <si>
    <t xml:space="preserve">Tennessee Wesleyan College V </t>
  </si>
  <si>
    <t xml:space="preserve">Thomas More University V </t>
  </si>
  <si>
    <t xml:space="preserve">Union College V </t>
  </si>
  <si>
    <t xml:space="preserve">University of the Cumberlands V </t>
  </si>
  <si>
    <t xml:space="preserve">Vincennes University V </t>
  </si>
  <si>
    <t xml:space="preserve">Webber International University V </t>
  </si>
  <si>
    <t xml:space="preserve"> JV1 </t>
  </si>
  <si>
    <t xml:space="preserve">Campbellsville University JV1 </t>
  </si>
  <si>
    <t xml:space="preserve">Cumberland University JV1 </t>
  </si>
  <si>
    <t xml:space="preserve">Emmanuel College JV1 </t>
  </si>
  <si>
    <t xml:space="preserve">Midway University JV1 </t>
  </si>
  <si>
    <t xml:space="preserve">Pikeville ,University Of JV1 </t>
  </si>
  <si>
    <t xml:space="preserve">Pikeville ,University Of JV2 </t>
  </si>
  <si>
    <t xml:space="preserve"> JV2 </t>
  </si>
  <si>
    <t xml:space="preserve">Tennessee Southern, University Of JV1 </t>
  </si>
  <si>
    <t xml:space="preserve">Tennessee Southern, University Of JV2 </t>
  </si>
  <si>
    <t xml:space="preserve">Thomas More University JV1 </t>
  </si>
  <si>
    <t xml:space="preserve">Thomas More University JV2 </t>
  </si>
  <si>
    <t xml:space="preserve">University of the Cumberlands JV1 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</si>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</sst>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sz val="10"/>
      <color theme="1"/>
      <name val="Verdana"/>
      <family val="2"/>
    </font>
    <font>
      <sz val="10"/>
      <name val="Verdana"/>
      <family val="2"/>
    </font>
    <font>
      <b/>
      <u/>
      <sz val="10"/>
      <name val="Verdana"/>
      <family val="2"/>
    </font>
    <font>
      <b/>
      <sz val="10"/>
      <name val="Verdana"/>
      <family val="2"/>
    </font>
    <font>
      <b/>
      <u/>
      <sz val="11"/>
      <name val="Verdana"/>
      <family val="2"/>
    </font>
    <font>
      <sz val="12"/>
      <color indexed="53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color indexed="53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94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/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17" fillId="0" borderId="0" xfId="0" applyNumberFormat="1" applyFont="1" applyFill="1" applyBorder="1" applyAlignment="1" applyProtection="1">
      <alignment horizontal="center"/>
      <protection hidden="1"/>
    </xf>
    <xf numFmtId="0" fontId="18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9" fillId="0" borderId="0" xfId="0" applyNumberFormat="1" applyFont="1" applyFill="1" applyBorder="1"/>
    <xf numFmtId="0" fontId="20" fillId="0" borderId="0" xfId="0" applyNumberFormat="1" applyFont="1" applyFill="1" applyBorder="1"/>
    <xf numFmtId="0" fontId="21" fillId="0" borderId="0" xfId="0" applyNumberFormat="1" applyFont="1" applyFill="1" applyBorder="1"/>
    <xf numFmtId="0" fontId="22" fillId="0" borderId="0" xfId="0" applyNumberFormat="1" applyFont="1" applyFill="1" applyBorder="1"/>
    <xf numFmtId="0" fontId="2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24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1" fillId="0" borderId="0" xfId="0" quotePrefix="1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26" fillId="0" borderId="0" xfId="0" applyNumberFormat="1" applyFont="1" applyFill="1" applyBorder="1"/>
    <xf numFmtId="0" fontId="27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left"/>
    </xf>
    <xf numFmtId="0" fontId="29" fillId="0" borderId="0" xfId="0" applyNumberFormat="1" applyFont="1" applyFill="1" applyBorder="1"/>
    <xf numFmtId="0" fontId="27" fillId="0" borderId="0" xfId="0" applyNumberFormat="1" applyFont="1" applyFill="1" applyBorder="1"/>
    <xf numFmtId="0" fontId="30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Border="1"/>
    <xf numFmtId="0" fontId="3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26" fillId="0" borderId="0" xfId="0" applyNumberFormat="1" applyFont="1" applyFill="1" applyBorder="1" applyAlignment="1">
      <alignment horizontal="center"/>
    </xf>
    <xf numFmtId="0" fontId="34" fillId="0" borderId="0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 applyProtection="1">
      <alignment horizontal="center"/>
      <protection hidden="1"/>
    </xf>
    <xf numFmtId="0" fontId="36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7" fillId="0" borderId="0" xfId="0" applyNumberFormat="1" applyFont="1" applyFill="1" applyBorder="1" applyProtection="1">
      <protection hidden="1"/>
    </xf>
    <xf numFmtId="0" fontId="1" fillId="0" borderId="0" xfId="0" applyFont="1" applyProtection="1">
      <protection locked="0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60961</xdr:rowOff>
    </xdr:from>
    <xdr:to>
      <xdr:col>17</xdr:col>
      <xdr:colOff>624840</xdr:colOff>
      <xdr:row>3</xdr:row>
      <xdr:rowOff>15240</xdr:rowOff>
    </xdr:to>
    <xdr:sp macro="[0]!ButtonUpdateQTS_MV_Click" textlink="">
      <xdr:nvSpPr>
        <xdr:cNvPr id="4" name="Description">
          <a:extLst>
            <a:ext uri="{FF2B5EF4-FFF2-40B4-BE49-F238E27FC236}">
              <a16:creationId xmlns:a16="http://schemas.microsoft.com/office/drawing/2014/main" id="{B7987A7C-B7B7-4681-84C5-4A80B7920B33}"/>
            </a:ext>
          </a:extLst>
        </xdr:cNvPr>
        <xdr:cNvSpPr/>
      </xdr:nvSpPr>
      <xdr:spPr>
        <a:xfrm>
          <a:off x="9715500" y="251461"/>
          <a:ext cx="1531620" cy="33527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22860</xdr:colOff>
      <xdr:row>1</xdr:row>
      <xdr:rowOff>30480</xdr:rowOff>
    </xdr:from>
    <xdr:to>
      <xdr:col>13</xdr:col>
      <xdr:colOff>533400</xdr:colOff>
      <xdr:row>5</xdr:row>
      <xdr:rowOff>161925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A8BF9C-4DF2-4561-9A24-1F8F2A70F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60" y="220980"/>
          <a:ext cx="319278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30481</xdr:rowOff>
    </xdr:from>
    <xdr:to>
      <xdr:col>17</xdr:col>
      <xdr:colOff>640080</xdr:colOff>
      <xdr:row>3</xdr:row>
      <xdr:rowOff>76200</xdr:rowOff>
    </xdr:to>
    <xdr:sp macro="[0]!ButtonUpdateQTS_MJV_Click" textlink="">
      <xdr:nvSpPr>
        <xdr:cNvPr id="6" name="Description">
          <a:extLst>
            <a:ext uri="{FF2B5EF4-FFF2-40B4-BE49-F238E27FC236}">
              <a16:creationId xmlns:a16="http://schemas.microsoft.com/office/drawing/2014/main" id="{1E1B71EE-F68F-426D-A0A7-F283DFEEFC30}"/>
            </a:ext>
          </a:extLst>
        </xdr:cNvPr>
        <xdr:cNvSpPr/>
      </xdr:nvSpPr>
      <xdr:spPr>
        <a:xfrm>
          <a:off x="9707880" y="220981"/>
          <a:ext cx="1554480" cy="42671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0</xdr:colOff>
      <xdr:row>1</xdr:row>
      <xdr:rowOff>0</xdr:rowOff>
    </xdr:from>
    <xdr:to>
      <xdr:col>13</xdr:col>
      <xdr:colOff>514350</xdr:colOff>
      <xdr:row>5</xdr:row>
      <xdr:rowOff>133350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284AE79-8ABC-4B79-9FC2-A3BBEB66E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905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281940</xdr:colOff>
      <xdr:row>1</xdr:row>
      <xdr:rowOff>38100</xdr:rowOff>
    </xdr:from>
    <xdr:to>
      <xdr:col>17</xdr:col>
      <xdr:colOff>548640</xdr:colOff>
      <xdr:row>2</xdr:row>
      <xdr:rowOff>137160</xdr:rowOff>
    </xdr:to>
    <xdr:sp macro="[0]!ModCalculateMenScores.ButtonUpdateMenRanks_Click" textlink="">
      <xdr:nvSpPr>
        <xdr:cNvPr id="8" name="Description">
          <a:extLst>
            <a:ext uri="{FF2B5EF4-FFF2-40B4-BE49-F238E27FC236}">
              <a16:creationId xmlns:a16="http://schemas.microsoft.com/office/drawing/2014/main" id="{B1A37351-85B2-44DF-A652-D28AA7AED688}"/>
            </a:ext>
          </a:extLst>
        </xdr:cNvPr>
        <xdr:cNvSpPr/>
      </xdr:nvSpPr>
      <xdr:spPr>
        <a:xfrm>
          <a:off x="11559540" y="24384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14</xdr:col>
      <xdr:colOff>209550</xdr:colOff>
      <xdr:row>5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DAA6DC-E421-40C4-818F-1191AA1D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948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Roster_Selection_Men">
    <tabColor theme="7" tint="0.39997558519241921"/>
    <pageSetUpPr fitToPage="1"/>
  </sheetPr>
  <dimension ref="A1:BB4000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0" sqref="A10"/>
      <selection pane="bottomRight" activeCell="F53" sqref="F53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12.28515625" style="1" hidden="1" customWidth="1"/>
    <col min="15" max="26" width="9" style="1" customWidth="1"/>
    <col min="27" max="27" width="8.85546875" style="1" customWidth="1"/>
    <col min="28" max="28" width="0.140625" style="1" hidden="1" customWidth="1"/>
    <col min="29" max="29" width="0.28515625" style="1" hidden="1" customWidth="1"/>
    <col min="30" max="33" width="9" style="1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92" t="s">
        <v>0</v>
      </c>
      <c r="B1" s="92"/>
      <c r="C1" s="92"/>
      <c r="D1" s="92"/>
      <c r="E1" s="92"/>
      <c r="F1" s="92"/>
      <c r="G1" s="92"/>
      <c r="H1" s="93"/>
      <c r="I1" s="92"/>
      <c r="J1" s="93"/>
      <c r="K1" s="5"/>
      <c r="L1" s="5"/>
      <c r="AH1" s="6"/>
      <c r="AI1" s="6"/>
    </row>
    <row r="2" spans="1:54" s="4" customFormat="1" ht="16.149999999999999" customHeight="1">
      <c r="H2" s="7"/>
      <c r="J2" s="7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H4" s="6"/>
      <c r="AI4" s="6"/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H5" s="6"/>
      <c r="AI5" s="6"/>
    </row>
    <row r="6" spans="1:54" s="4" customFormat="1" ht="16.149999999999999" hidden="1" customHeight="1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H7" s="6"/>
      <c r="AI7" s="6"/>
    </row>
    <row r="8" spans="1:54" s="4" customFormat="1" ht="16.149999999999999" customHeight="1">
      <c r="B8" s="8" t="s">
        <v>18</v>
      </c>
      <c r="C8" s="14"/>
      <c r="D8" s="14" t="s">
        <v>19</v>
      </c>
      <c r="E8" s="14" t="s">
        <v>20</v>
      </c>
      <c r="F8" s="12"/>
      <c r="G8" s="12"/>
      <c r="H8" s="11"/>
      <c r="I8" s="12"/>
      <c r="J8" s="7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H9" s="6"/>
      <c r="AI9" s="6"/>
    </row>
    <row r="10" spans="1:54" s="13" customFormat="1" ht="15" customHeight="1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26</v>
      </c>
      <c r="C11" s="1"/>
      <c r="D11" s="22" t="s">
        <v>27</v>
      </c>
      <c r="E11" s="1" t="s">
        <v>28</v>
      </c>
      <c r="F11" s="23" t="s">
        <v>29</v>
      </c>
      <c r="G11" s="24"/>
      <c r="H11" s="25">
        <v>3453</v>
      </c>
      <c r="I11" s="24"/>
      <c r="J11" s="25" t="b">
        <v>0</v>
      </c>
      <c r="K11" s="19"/>
      <c r="L11" s="26"/>
      <c r="M11" s="27"/>
      <c r="AB11" s="13" t="str">
        <f t="array" ref="AB11">IFERROR(INDEX(B11:B22, SMALL(IF("V"=F11:F22, ROW(F11:F22)-MIN(ROW(F11:F22))+1, ""), ROW() -10 )), "")</f>
        <v>Bethel University (TN)</v>
      </c>
      <c r="AC11" s="13">
        <f t="array" ref="AC11">IFERROR(INDEX(C11:C22, SMALL(IF("V"=F11:F22, ROW(F11:F22)-MIN(ROW(F11:F22))+1, ""), ROW() -10 )), "")</f>
        <v>0</v>
      </c>
      <c r="AD11" s="13" t="str">
        <f t="array" ref="AD11">IFERROR(INDEX(D11:D22, SMALL(IF("V"=F11:F22, ROW(F11:F22)-MIN(ROW(F11:F22))+1, ""), ROW() -10 )), "")</f>
        <v>8468-4444</v>
      </c>
      <c r="AE11" s="13" t="str">
        <f t="array" ref="AE11">IFERROR(INDEX(E11:E22, SMALL(IF("V"=F11:F22, ROW(F11:F22)-MIN(ROW(F11:F22))+1, ""), ROW() -10 )), "")</f>
        <v>Dalton Tilghman</v>
      </c>
      <c r="AF11" s="13" t="str">
        <f t="array" ref="AF11">IFERROR(INDEX(B11:B22, SMALL(IF(ISNUMBER(SEARCH("JV1",F11:F22)), ROW(F11:F22)-MIN(ROW(F11:F22))+1, ""), ROW() -10 )), "")</f>
        <v/>
      </c>
      <c r="AG11" s="13" t="str">
        <f t="array" ref="AG11">IFERROR(INDEX(C11:C22, SMALL(IF(ISNUMBER(SEARCH("JV1",F11:F22)), ROW(F11:F22)-MIN(ROW(F11:F22))+1, ""), ROW() -10 )), "")</f>
        <v/>
      </c>
      <c r="AH11" s="13" t="str">
        <f t="array" ref="AH11">IFERROR(INDEX(D11:D22, SMALL(IF(ISNUMBER(SEARCH("JV1",F11:F22)), ROW(F11:F22)-MIN(ROW(F11:F22))+1, ""), ROW() -10 )), "")</f>
        <v/>
      </c>
      <c r="AI11" s="13" t="str">
        <f t="array" ref="AI11">IFERROR(INDEX(E11:E22, SMALL(IF(ISNUMBER(SEARCH("JV1",F11:F22)), ROW(F11:F22)-MIN(ROW(F11:F22))+1, ""), ROW() -10 )), "")</f>
        <v/>
      </c>
      <c r="AJ11" s="13" t="str">
        <f t="array" ref="AJ11">IFERROR(INDEX(B11:B22, SMALL(IF(ISNUMBER(SEARCH("JV2",F11:F22)), ROW(F11:F22)-MIN(ROW(F11:F22))+1, ""), ROW() -10 )), "")</f>
        <v/>
      </c>
      <c r="AK11" s="13" t="str">
        <f t="array" ref="AK11">IFERROR(INDEX(C11:C22, SMALL(IF(ISNUMBER(SEARCH("JV2",F11:F22)), ROW(F11:F22)-MIN(ROW(F11:F22))+1, ""), ROW() -10 )), "")</f>
        <v/>
      </c>
      <c r="AL11" s="13" t="str">
        <f t="array" ref="AL11">IFERROR(INDEX(D11:D22, SMALL(IF(ISNUMBER(SEARCH("JV2",F11:F22)), ROW(F11:F22)-MIN(ROW(F11:F22))+1, ""), ROW() -10 )), "")</f>
        <v/>
      </c>
      <c r="AM11" s="13" t="str">
        <f t="array" ref="AM11">IFERROR(INDEX(E11:E22, SMALL(IF(ISNUMBER(SEARCH("JV2",F11:F22)), ROW(F11:F22)-MIN(ROW(F11:F22))+1, ""), ROW() -10 )), "")</f>
        <v/>
      </c>
    </row>
    <row r="12" spans="1:54" s="13" customFormat="1" ht="15" customHeight="1">
      <c r="B12" s="21" t="s">
        <v>26</v>
      </c>
      <c r="C12" s="1"/>
      <c r="D12" s="22" t="s">
        <v>30</v>
      </c>
      <c r="E12" s="1" t="s">
        <v>31</v>
      </c>
      <c r="F12" s="91" t="s">
        <v>13</v>
      </c>
      <c r="G12" s="24"/>
      <c r="H12" s="25">
        <v>3453</v>
      </c>
      <c r="I12" s="24"/>
      <c r="J12" s="25" t="b">
        <v>0</v>
      </c>
      <c r="K12" s="19"/>
      <c r="L12" s="26"/>
      <c r="M12" s="27"/>
      <c r="AB12" s="13" t="str">
        <f t="array" ref="AB12">IFERROR(INDEX(B11:B22, SMALL(IF("V"=F11:F22, ROW(F11:F22)-MIN(ROW(F11:F22))+1, ""), ROW() -10 )), "")</f>
        <v>Bethel University (TN)</v>
      </c>
      <c r="AC12" s="13">
        <f t="array" ref="AC12">IFERROR(INDEX(C11:C22, SMALL(IF("V"=F11:F22, ROW(F11:F22)-MIN(ROW(F11:F22))+1, ""), ROW() -10 )), "")</f>
        <v>0</v>
      </c>
      <c r="AD12" s="13" t="str">
        <f t="array" ref="AD12">IFERROR(INDEX(D11:D22, SMALL(IF("V"=F11:F22, ROW(F11:F22)-MIN(ROW(F11:F22))+1, ""), ROW() -10 )), "")</f>
        <v>17-84082</v>
      </c>
      <c r="AE12" s="13" t="str">
        <f t="array" ref="AE12">IFERROR(INDEX(E11:E22, SMALL(IF("V"=F11:F22, ROW(F11:F22)-MIN(ROW(F11:F22))+1, ""), ROW() -10 )), "")</f>
        <v>Daniel Belew</v>
      </c>
      <c r="AF12" s="13" t="str">
        <f t="array" ref="AF12">IFERROR(INDEX(B11:B22, SMALL(IF(ISNUMBER(SEARCH("JV1",F11:F22)), ROW(F11:F22)-MIN(ROW(F11:F22))+1, ""), ROW() -10 )), "")</f>
        <v/>
      </c>
      <c r="AG12" s="13" t="str">
        <f t="array" ref="AG12">IFERROR(INDEX(C11:C22, SMALL(IF(ISNUMBER(SEARCH("JV1",F11:F22)), ROW(F11:F22)-MIN(ROW(F11:F22))+1, ""), ROW() -10 )), "")</f>
        <v/>
      </c>
      <c r="AH12" s="13" t="str">
        <f t="array" ref="AH12">IFERROR(INDEX(D11:D22, SMALL(IF(ISNUMBER(SEARCH("JV1",F11:F22)), ROW(F11:F22)-MIN(ROW(F11:F22))+1, ""), ROW() -10 )), "")</f>
        <v/>
      </c>
      <c r="AI12" s="13" t="str">
        <f t="array" ref="AI12">IFERROR(INDEX(E11:E22, SMALL(IF(ISNUMBER(SEARCH("JV1",F11:F22)), ROW(F11:F22)-MIN(ROW(F11:F22))+1, ""), ROW() -10 )), "")</f>
        <v/>
      </c>
      <c r="AJ12" s="13" t="str">
        <f t="array" ref="AJ12">IFERROR(INDEX(B11:B22, SMALL(IF(ISNUMBER(SEARCH("JV2",F11:F22)), ROW(F11:F22)-MIN(ROW(F11:F22))+1, ""), ROW() -10 )), "")</f>
        <v/>
      </c>
      <c r="AK12" s="13" t="str">
        <f t="array" ref="AK12">IFERROR(INDEX(C11:C22, SMALL(IF(ISNUMBER(SEARCH("JV2",F11:F22)), ROW(F11:F22)-MIN(ROW(F11:F22))+1, ""), ROW() -10 )), "")</f>
        <v/>
      </c>
      <c r="AL12" s="13" t="str">
        <f t="array" ref="AL12">IFERROR(INDEX(D11:D22, SMALL(IF(ISNUMBER(SEARCH("JV2",F11:F22)), ROW(F11:F22)-MIN(ROW(F11:F22))+1, ""), ROW() -10 )), "")</f>
        <v/>
      </c>
      <c r="AM12" s="13" t="str">
        <f t="array" ref="AM12">IFERROR(INDEX(E11:E22, SMALL(IF(ISNUMBER(SEARCH("JV2",F11:F22)), ROW(F11:F22)-MIN(ROW(F11:F22))+1, ""), ROW() -10 )), "")</f>
        <v/>
      </c>
    </row>
    <row r="13" spans="1:54" s="13" customFormat="1" ht="15" customHeight="1">
      <c r="B13" s="21" t="s">
        <v>26</v>
      </c>
      <c r="C13" s="1"/>
      <c r="D13" s="22" t="s">
        <v>32</v>
      </c>
      <c r="E13" s="1" t="s">
        <v>33</v>
      </c>
      <c r="F13" s="91" t="s">
        <v>13</v>
      </c>
      <c r="G13" s="24"/>
      <c r="H13" s="25">
        <v>3453</v>
      </c>
      <c r="I13" s="24"/>
      <c r="J13" s="25" t="b">
        <v>0</v>
      </c>
      <c r="K13" s="19"/>
      <c r="L13" s="26"/>
      <c r="M13" s="27"/>
      <c r="AB13" s="13" t="str">
        <f t="array" ref="AB13">IFERROR(INDEX(B11:B22, SMALL(IF("V"=F11:F22, ROW(F11:F22)-MIN(ROW(F11:F22))+1, ""), ROW() -10 )), "")</f>
        <v>Bethel University (TN)</v>
      </c>
      <c r="AC13" s="13">
        <f t="array" ref="AC13">IFERROR(INDEX(C11:C22, SMALL(IF("V"=F11:F22, ROW(F11:F22)-MIN(ROW(F11:F22))+1, ""), ROW() -10 )), "")</f>
        <v>0</v>
      </c>
      <c r="AD13" s="13" t="str">
        <f t="array" ref="AD13">IFERROR(INDEX(D11:D22, SMALL(IF("V"=F11:F22, ROW(F11:F22)-MIN(ROW(F11:F22))+1, ""), ROW() -10 )), "")</f>
        <v>8914-2011</v>
      </c>
      <c r="AE13" s="13" t="str">
        <f t="array" ref="AE13">IFERROR(INDEX(E11:E22, SMALL(IF("V"=F11:F22, ROW(F11:F22)-MIN(ROW(F11:F22))+1, ""), ROW() -10 )), "")</f>
        <v>Evan Kiefer</v>
      </c>
      <c r="AF13" s="13" t="str">
        <f t="array" ref="AF13">IFERROR(INDEX(B11:B22, SMALL(IF(ISNUMBER(SEARCH("JV1",F11:F22)), ROW(F11:F22)-MIN(ROW(F11:F22))+1, ""), ROW() -10 )), "")</f>
        <v/>
      </c>
      <c r="AG13" s="13" t="str">
        <f t="array" ref="AG13">IFERROR(INDEX(C11:C22, SMALL(IF(ISNUMBER(SEARCH("JV1",F11:F22)), ROW(F11:F22)-MIN(ROW(F11:F22))+1, ""), ROW() -10 )), "")</f>
        <v/>
      </c>
      <c r="AH13" s="13" t="str">
        <f t="array" ref="AH13">IFERROR(INDEX(D11:D22, SMALL(IF(ISNUMBER(SEARCH("JV1",F11:F22)), ROW(F11:F22)-MIN(ROW(F11:F22))+1, ""), ROW() -10 )), "")</f>
        <v/>
      </c>
      <c r="AI13" s="13" t="str">
        <f t="array" ref="AI13">IFERROR(INDEX(E11:E22, SMALL(IF(ISNUMBER(SEARCH("JV1",F11:F22)), ROW(F11:F22)-MIN(ROW(F11:F22))+1, ""), ROW() -10 )), "")</f>
        <v/>
      </c>
      <c r="AJ13" s="13" t="str">
        <f t="array" ref="AJ13">IFERROR(INDEX(B11:B22, SMALL(IF(ISNUMBER(SEARCH("JV2",F11:F22)), ROW(F11:F22)-MIN(ROW(F11:F22))+1, ""), ROW() -10 )), "")</f>
        <v/>
      </c>
      <c r="AK13" s="13" t="str">
        <f t="array" ref="AK13">IFERROR(INDEX(C11:C22, SMALL(IF(ISNUMBER(SEARCH("JV2",F11:F22)), ROW(F11:F22)-MIN(ROW(F11:F22))+1, ""), ROW() -10 )), "")</f>
        <v/>
      </c>
      <c r="AL13" s="13" t="str">
        <f t="array" ref="AL13">IFERROR(INDEX(D11:D22, SMALL(IF(ISNUMBER(SEARCH("JV2",F11:F22)), ROW(F11:F22)-MIN(ROW(F11:F22))+1, ""), ROW() -10 )), "")</f>
        <v/>
      </c>
      <c r="AM13" s="13" t="str">
        <f t="array" ref="AM13">IFERROR(INDEX(E11:E22, SMALL(IF(ISNUMBER(SEARCH("JV2",F11:F22)), ROW(F11:F22)-MIN(ROW(F11:F22))+1, ""), ROW() -10 )), "")</f>
        <v/>
      </c>
    </row>
    <row r="14" spans="1:54" s="13" customFormat="1" ht="15" customHeight="1">
      <c r="B14" s="21" t="s">
        <v>26</v>
      </c>
      <c r="C14" s="1"/>
      <c r="D14" s="22" t="s">
        <v>34</v>
      </c>
      <c r="E14" s="1" t="s">
        <v>35</v>
      </c>
      <c r="F14" s="91" t="s">
        <v>29</v>
      </c>
      <c r="G14" s="24"/>
      <c r="H14" s="25">
        <v>3453</v>
      </c>
      <c r="I14" s="24"/>
      <c r="J14" s="25" t="b">
        <v>0</v>
      </c>
      <c r="K14" s="19"/>
      <c r="L14" s="26"/>
      <c r="M14" s="27"/>
      <c r="AB14" s="13" t="str">
        <f t="array" ref="AB14">IFERROR(INDEX(B11:B22, SMALL(IF("V"=F11:F22, ROW(F11:F22)-MIN(ROW(F11:F22))+1, ""), ROW() -10 )), "")</f>
        <v>Bethel University (TN)</v>
      </c>
      <c r="AC14" s="13">
        <f t="array" ref="AC14">IFERROR(INDEX(C11:C22, SMALL(IF("V"=F11:F22, ROW(F11:F22)-MIN(ROW(F11:F22))+1, ""), ROW() -10 )), "")</f>
        <v>0</v>
      </c>
      <c r="AD14" s="13" t="str">
        <f t="array" ref="AD14">IFERROR(INDEX(D11:D22, SMALL(IF("V"=F11:F22, ROW(F11:F22)-MIN(ROW(F11:F22))+1, ""), ROW() -10 )), "")</f>
        <v>11-464349</v>
      </c>
      <c r="AE14" s="13" t="str">
        <f t="array" ref="AE14">IFERROR(INDEX(E11:E22, SMALL(IF("V"=F11:F22, ROW(F11:F22)-MIN(ROW(F11:F22))+1, ""), ROW() -10 )), "")</f>
        <v>Logan Goodman</v>
      </c>
      <c r="AF14" s="13" t="str">
        <f t="array" ref="AF14">IFERROR(INDEX(B11:B22, SMALL(IF(ISNUMBER(SEARCH("JV1",F11:F22)), ROW(F11:F22)-MIN(ROW(F11:F22))+1, ""), ROW() -10 )), "")</f>
        <v/>
      </c>
      <c r="AG14" s="13" t="str">
        <f t="array" ref="AG14">IFERROR(INDEX(C11:C22, SMALL(IF(ISNUMBER(SEARCH("JV1",F11:F22)), ROW(F11:F22)-MIN(ROW(F11:F22))+1, ""), ROW() -10 )), "")</f>
        <v/>
      </c>
      <c r="AH14" s="13" t="str">
        <f t="array" ref="AH14">IFERROR(INDEX(D11:D22, SMALL(IF(ISNUMBER(SEARCH("JV1",F11:F22)), ROW(F11:F22)-MIN(ROW(F11:F22))+1, ""), ROW() -10 )), "")</f>
        <v/>
      </c>
      <c r="AI14" s="13" t="str">
        <f t="array" ref="AI14">IFERROR(INDEX(E11:E22, SMALL(IF(ISNUMBER(SEARCH("JV1",F11:F22)), ROW(F11:F22)-MIN(ROW(F11:F22))+1, ""), ROW() -10 )), "")</f>
        <v/>
      </c>
      <c r="AJ14" s="13" t="str">
        <f t="array" ref="AJ14">IFERROR(INDEX(B11:B22, SMALL(IF(ISNUMBER(SEARCH("JV2",F11:F22)), ROW(F11:F22)-MIN(ROW(F11:F22))+1, ""), ROW() -10 )), "")</f>
        <v/>
      </c>
      <c r="AK14" s="13" t="str">
        <f t="array" ref="AK14">IFERROR(INDEX(C11:C22, SMALL(IF(ISNUMBER(SEARCH("JV2",F11:F22)), ROW(F11:F22)-MIN(ROW(F11:F22))+1, ""), ROW() -10 )), "")</f>
        <v/>
      </c>
      <c r="AL14" s="13" t="str">
        <f t="array" ref="AL14">IFERROR(INDEX(D11:D22, SMALL(IF(ISNUMBER(SEARCH("JV2",F11:F22)), ROW(F11:F22)-MIN(ROW(F11:F22))+1, ""), ROW() -10 )), "")</f>
        <v/>
      </c>
      <c r="AM14" s="13" t="str">
        <f t="array" ref="AM14">IFERROR(INDEX(E11:E22, SMALL(IF(ISNUMBER(SEARCH("JV2",F11:F22)), ROW(F11:F22)-MIN(ROW(F11:F22))+1, ""), ROW() -10 )), "")</f>
        <v/>
      </c>
    </row>
    <row r="15" spans="1:54" s="13" customFormat="1" ht="15" customHeight="1">
      <c r="B15" s="21" t="s">
        <v>26</v>
      </c>
      <c r="C15" s="1"/>
      <c r="D15" s="22" t="s">
        <v>36</v>
      </c>
      <c r="E15" s="1" t="s">
        <v>37</v>
      </c>
      <c r="F15" s="91" t="s">
        <v>13</v>
      </c>
      <c r="G15" s="24"/>
      <c r="H15" s="25">
        <v>3453</v>
      </c>
      <c r="I15" s="24"/>
      <c r="J15" s="25" t="b">
        <v>0</v>
      </c>
      <c r="K15" s="19"/>
      <c r="L15" s="26"/>
      <c r="M15" s="27"/>
      <c r="AB15" s="13" t="str">
        <f t="array" ref="AB15">IFERROR(INDEX(B11:B22, SMALL(IF("V"=F11:F22, ROW(F11:F22)-MIN(ROW(F11:F22))+1, ""), ROW() -10 )), "")</f>
        <v>Bethel University (TN)</v>
      </c>
      <c r="AC15" s="13">
        <f t="array" ref="AC15">IFERROR(INDEX(C11:C22, SMALL(IF("V"=F11:F22, ROW(F11:F22)-MIN(ROW(F11:F22))+1, ""), ROW() -10 )), "")</f>
        <v>0</v>
      </c>
      <c r="AD15" s="13" t="str">
        <f t="array" ref="AD15">IFERROR(INDEX(D11:D22, SMALL(IF("V"=F11:F22, ROW(F11:F22)-MIN(ROW(F11:F22))+1, ""), ROW() -10 )), "")</f>
        <v>5569-7185</v>
      </c>
      <c r="AE15" s="13" t="str">
        <f t="array" ref="AE15">IFERROR(INDEX(E11:E22, SMALL(IF("V"=F11:F22, ROW(F11:F22)-MIN(ROW(F11:F22))+1, ""), ROW() -10 )), "")</f>
        <v>Mathew Crawford</v>
      </c>
      <c r="AF15" s="13" t="str">
        <f t="array" ref="AF15">IFERROR(INDEX(B11:B22, SMALL(IF(ISNUMBER(SEARCH("JV1",F11:F22)), ROW(F11:F22)-MIN(ROW(F11:F22))+1, ""), ROW() -10 )), "")</f>
        <v/>
      </c>
      <c r="AG15" s="13" t="str">
        <f t="array" ref="AG15">IFERROR(INDEX(C11:C22, SMALL(IF(ISNUMBER(SEARCH("JV1",F11:F22)), ROW(F11:F22)-MIN(ROW(F11:F22))+1, ""), ROW() -10 )), "")</f>
        <v/>
      </c>
      <c r="AH15" s="13" t="str">
        <f t="array" ref="AH15">IFERROR(INDEX(D11:D22, SMALL(IF(ISNUMBER(SEARCH("JV1",F11:F22)), ROW(F11:F22)-MIN(ROW(F11:F22))+1, ""), ROW() -10 )), "")</f>
        <v/>
      </c>
      <c r="AI15" s="13" t="str">
        <f t="array" ref="AI15">IFERROR(INDEX(E11:E22, SMALL(IF(ISNUMBER(SEARCH("JV1",F11:F22)), ROW(F11:F22)-MIN(ROW(F11:F22))+1, ""), ROW() -10 )), "")</f>
        <v/>
      </c>
      <c r="AJ15" s="13" t="str">
        <f t="array" ref="AJ15">IFERROR(INDEX(B11:B22, SMALL(IF(ISNUMBER(SEARCH("JV2",F11:F22)), ROW(F11:F22)-MIN(ROW(F11:F22))+1, ""), ROW() -10 )), "")</f>
        <v/>
      </c>
      <c r="AK15" s="13" t="str">
        <f t="array" ref="AK15">IFERROR(INDEX(C11:C22, SMALL(IF(ISNUMBER(SEARCH("JV2",F11:F22)), ROW(F11:F22)-MIN(ROW(F11:F22))+1, ""), ROW() -10 )), "")</f>
        <v/>
      </c>
      <c r="AL15" s="13" t="str">
        <f t="array" ref="AL15">IFERROR(INDEX(D11:D22, SMALL(IF(ISNUMBER(SEARCH("JV2",F11:F22)), ROW(F11:F22)-MIN(ROW(F11:F22))+1, ""), ROW() -10 )), "")</f>
        <v/>
      </c>
      <c r="AM15" s="13" t="str">
        <f t="array" ref="AM15">IFERROR(INDEX(E11:E22, SMALL(IF(ISNUMBER(SEARCH("JV2",F11:F22)), ROW(F11:F22)-MIN(ROW(F11:F22))+1, ""), ROW() -10 )), "")</f>
        <v/>
      </c>
    </row>
    <row r="16" spans="1:54" s="13" customFormat="1" ht="15" customHeight="1">
      <c r="B16" s="21" t="s">
        <v>26</v>
      </c>
      <c r="C16" s="1"/>
      <c r="D16" s="22" t="s">
        <v>38</v>
      </c>
      <c r="E16" s="1" t="s">
        <v>39</v>
      </c>
      <c r="F16" s="91" t="s">
        <v>29</v>
      </c>
      <c r="G16" s="24"/>
      <c r="H16" s="25">
        <v>3453</v>
      </c>
      <c r="I16" s="24"/>
      <c r="J16" s="25" t="b">
        <v>0</v>
      </c>
      <c r="K16" s="19"/>
      <c r="L16" s="26"/>
      <c r="M16" s="27"/>
      <c r="AB16" s="13" t="str">
        <f t="array" ref="AB16">IFERROR(INDEX(B11:B22, SMALL(IF("V"=F11:F22, ROW(F11:F22)-MIN(ROW(F11:F22))+1, ""), ROW() -10 )), "")</f>
        <v>Bethel University (TN)</v>
      </c>
      <c r="AC16" s="13">
        <f t="array" ref="AC16">IFERROR(INDEX(C11:C22, SMALL(IF("V"=F11:F22, ROW(F11:F22)-MIN(ROW(F11:F22))+1, ""), ROW() -10 )), "")</f>
        <v>0</v>
      </c>
      <c r="AD16" s="13" t="str">
        <f t="array" ref="AD16">IFERROR(INDEX(D11:D22, SMALL(IF("V"=F11:F22, ROW(F11:F22)-MIN(ROW(F11:F22))+1, ""), ROW() -10 )), "")</f>
        <v>11-398807</v>
      </c>
      <c r="AE16" s="13" t="str">
        <f t="array" ref="AE16">IFERROR(INDEX(E11:E22, SMALL(IF("V"=F11:F22, ROW(F11:F22)-MIN(ROW(F11:F22))+1, ""), ROW() -10 )), "")</f>
        <v>Richard (Trey) Martin</v>
      </c>
      <c r="AF16" s="13" t="str">
        <f t="array" ref="AF16">IFERROR(INDEX(B11:B22, SMALL(IF(ISNUMBER(SEARCH("JV1",F11:F22)), ROW(F11:F22)-MIN(ROW(F11:F22))+1, ""), ROW() -10 )), "")</f>
        <v/>
      </c>
      <c r="AG16" s="13" t="str">
        <f t="array" ref="AG16">IFERROR(INDEX(C11:C22, SMALL(IF(ISNUMBER(SEARCH("JV1",F11:F22)), ROW(F11:F22)-MIN(ROW(F11:F22))+1, ""), ROW() -10 )), "")</f>
        <v/>
      </c>
      <c r="AH16" s="13" t="str">
        <f t="array" ref="AH16">IFERROR(INDEX(D11:D22, SMALL(IF(ISNUMBER(SEARCH("JV1",F11:F22)), ROW(F11:F22)-MIN(ROW(F11:F22))+1, ""), ROW() -10 )), "")</f>
        <v/>
      </c>
      <c r="AI16" s="13" t="str">
        <f t="array" ref="AI16">IFERROR(INDEX(E11:E22, SMALL(IF(ISNUMBER(SEARCH("JV1",F11:F22)), ROW(F11:F22)-MIN(ROW(F11:F22))+1, ""), ROW() -10 )), "")</f>
        <v/>
      </c>
      <c r="AJ16" s="13" t="str">
        <f t="array" ref="AJ16">IFERROR(INDEX(B11:B22, SMALL(IF(ISNUMBER(SEARCH("JV2",F11:F22)), ROW(F11:F22)-MIN(ROW(F11:F22))+1, ""), ROW() -10 )), "")</f>
        <v/>
      </c>
      <c r="AK16" s="13" t="str">
        <f t="array" ref="AK16">IFERROR(INDEX(C11:C22, SMALL(IF(ISNUMBER(SEARCH("JV2",F11:F22)), ROW(F11:F22)-MIN(ROW(F11:F22))+1, ""), ROW() -10 )), "")</f>
        <v/>
      </c>
      <c r="AL16" s="13" t="str">
        <f t="array" ref="AL16">IFERROR(INDEX(D11:D22, SMALL(IF(ISNUMBER(SEARCH("JV2",F11:F22)), ROW(F11:F22)-MIN(ROW(F11:F22))+1, ""), ROW() -10 )), "")</f>
        <v/>
      </c>
      <c r="AM16" s="13" t="str">
        <f t="array" ref="AM16">IFERROR(INDEX(E11:E22, SMALL(IF(ISNUMBER(SEARCH("JV2",F11:F22)), ROW(F11:F22)-MIN(ROW(F11:F22))+1, ""), ROW() -10 )), "")</f>
        <v/>
      </c>
    </row>
    <row r="17" spans="2:39" s="13" customFormat="1" ht="15" customHeight="1">
      <c r="B17" s="21" t="s">
        <v>26</v>
      </c>
      <c r="C17" s="1"/>
      <c r="D17" s="22" t="s">
        <v>40</v>
      </c>
      <c r="E17" s="1" t="s">
        <v>41</v>
      </c>
      <c r="F17" s="91" t="s">
        <v>29</v>
      </c>
      <c r="G17" s="24"/>
      <c r="H17" s="25">
        <v>3453</v>
      </c>
      <c r="I17" s="24"/>
      <c r="J17" s="25" t="b">
        <v>0</v>
      </c>
      <c r="K17" s="19"/>
      <c r="L17" s="26"/>
      <c r="M17" s="27"/>
      <c r="AB17" s="13" t="str">
        <f t="array" ref="AB17">IFERROR(INDEX(B11:B22, SMALL(IF("V"=F11:F22, ROW(F11:F22)-MIN(ROW(F11:F22))+1, ""), ROW() -10 )), "")</f>
        <v>Bethel University (TN)</v>
      </c>
      <c r="AC17" s="13">
        <f t="array" ref="AC17">IFERROR(INDEX(C11:C22, SMALL(IF("V"=F11:F22, ROW(F11:F22)-MIN(ROW(F11:F22))+1, ""), ROW() -10 )), "")</f>
        <v>0</v>
      </c>
      <c r="AD17" s="13" t="str">
        <f t="array" ref="AD17">IFERROR(INDEX(D11:D22, SMALL(IF("V"=F11:F22, ROW(F11:F22)-MIN(ROW(F11:F22))+1, ""), ROW() -10 )), "")</f>
        <v>7914-1922</v>
      </c>
      <c r="AE17" s="13" t="str">
        <f t="array" ref="AE17">IFERROR(INDEX(E11:E22, SMALL(IF("V"=F11:F22, ROW(F11:F22)-MIN(ROW(F11:F22))+1, ""), ROW() -10 )), "")</f>
        <v>Tommy Butler</v>
      </c>
      <c r="AF17" s="13" t="str">
        <f t="array" ref="AF17">IFERROR(INDEX(B11:B22, SMALL(IF(ISNUMBER(SEARCH("JV1",F11:F22)), ROW(F11:F22)-MIN(ROW(F11:F22))+1, ""), ROW() -10 )), "")</f>
        <v/>
      </c>
      <c r="AG17" s="13" t="str">
        <f t="array" ref="AG17">IFERROR(INDEX(C11:C22, SMALL(IF(ISNUMBER(SEARCH("JV1",F11:F22)), ROW(F11:F22)-MIN(ROW(F11:F22))+1, ""), ROW() -10 )), "")</f>
        <v/>
      </c>
      <c r="AH17" s="13" t="str">
        <f t="array" ref="AH17">IFERROR(INDEX(D11:D22, SMALL(IF(ISNUMBER(SEARCH("JV1",F11:F22)), ROW(F11:F22)-MIN(ROW(F11:F22))+1, ""), ROW() -10 )), "")</f>
        <v/>
      </c>
      <c r="AI17" s="13" t="str">
        <f t="array" ref="AI17">IFERROR(INDEX(E11:E22, SMALL(IF(ISNUMBER(SEARCH("JV1",F11:F22)), ROW(F11:F22)-MIN(ROW(F11:F22))+1, ""), ROW() -10 )), "")</f>
        <v/>
      </c>
      <c r="AJ17" s="13" t="str">
        <f t="array" ref="AJ17">IFERROR(INDEX(B11:B22, SMALL(IF(ISNUMBER(SEARCH("JV2",F11:F22)), ROW(F11:F22)-MIN(ROW(F11:F22))+1, ""), ROW() -10 )), "")</f>
        <v/>
      </c>
      <c r="AK17" s="13" t="str">
        <f t="array" ref="AK17">IFERROR(INDEX(C11:C22, SMALL(IF(ISNUMBER(SEARCH("JV2",F11:F22)), ROW(F11:F22)-MIN(ROW(F11:F22))+1, ""), ROW() -10 )), "")</f>
        <v/>
      </c>
      <c r="AL17" s="13" t="str">
        <f t="array" ref="AL17">IFERROR(INDEX(D11:D22, SMALL(IF(ISNUMBER(SEARCH("JV2",F11:F22)), ROW(F11:F22)-MIN(ROW(F11:F22))+1, ""), ROW() -10 )), "")</f>
        <v/>
      </c>
      <c r="AM17" s="13" t="str">
        <f t="array" ref="AM17">IFERROR(INDEX(E11:E22, SMALL(IF(ISNUMBER(SEARCH("JV2",F11:F22)), ROW(F11:F22)-MIN(ROW(F11:F22))+1, ""), ROW() -10 )), "")</f>
        <v/>
      </c>
    </row>
    <row r="18" spans="2:39" s="13" customFormat="1" ht="15" customHeight="1">
      <c r="B18" s="21" t="s">
        <v>26</v>
      </c>
      <c r="C18" s="1"/>
      <c r="D18" s="22" t="s">
        <v>42</v>
      </c>
      <c r="E18" s="1" t="s">
        <v>43</v>
      </c>
      <c r="F18" s="91" t="s">
        <v>13</v>
      </c>
      <c r="G18" s="24"/>
      <c r="H18" s="25">
        <v>3453</v>
      </c>
      <c r="I18" s="24"/>
      <c r="J18" s="25" t="b">
        <v>0</v>
      </c>
      <c r="K18" s="19"/>
      <c r="L18" s="26"/>
      <c r="M18" s="27"/>
      <c r="AB18" s="13" t="str">
        <f t="array" ref="AB18">IFERROR(INDEX(B11:B22, SMALL(IF("V"=F11:F22, ROW(F11:F22)-MIN(ROW(F11:F22))+1, ""), ROW() -10 )), "")</f>
        <v/>
      </c>
      <c r="AC18" s="13" t="str">
        <f t="array" ref="AC18">IFERROR(INDEX(C11:C22, SMALL(IF("V"=F11:F22, ROW(F11:F22)-MIN(ROW(F11:F22))+1, ""), ROW() -10 )), "")</f>
        <v/>
      </c>
      <c r="AD18" s="13" t="str">
        <f t="array" ref="AD18">IFERROR(INDEX(D11:D22, SMALL(IF("V"=F11:F22, ROW(F11:F22)-MIN(ROW(F11:F22))+1, ""), ROW() -10 )), "")</f>
        <v/>
      </c>
      <c r="AE18" s="13" t="str">
        <f t="array" ref="AE18">IFERROR(INDEX(E11:E22, SMALL(IF("V"=F11:F22, ROW(F11:F22)-MIN(ROW(F11:F22))+1, ""), ROW() -10 )), "")</f>
        <v/>
      </c>
      <c r="AF18" s="13" t="str">
        <f t="array" ref="AF18">IFERROR(INDEX(B11:B22, SMALL(IF(ISNUMBER(SEARCH("JV1",F11:F22)), ROW(F11:F22)-MIN(ROW(F11:F22))+1, ""), ROW() -10 )), "")</f>
        <v/>
      </c>
      <c r="AG18" s="13" t="str">
        <f t="array" ref="AG18">IFERROR(INDEX(C11:C22, SMALL(IF(ISNUMBER(SEARCH("JV1",F11:F22)), ROW(F11:F22)-MIN(ROW(F11:F22))+1, ""), ROW() -10 )), "")</f>
        <v/>
      </c>
      <c r="AH18" s="13" t="str">
        <f t="array" ref="AH18">IFERROR(INDEX(D11:D22, SMALL(IF(ISNUMBER(SEARCH("JV1",F11:F22)), ROW(F11:F22)-MIN(ROW(F11:F22))+1, ""), ROW() -10 )), "")</f>
        <v/>
      </c>
      <c r="AI18" s="13" t="str">
        <f t="array" ref="AI18">IFERROR(INDEX(E11:E22, SMALL(IF(ISNUMBER(SEARCH("JV1",F11:F22)), ROW(F11:F22)-MIN(ROW(F11:F22))+1, ""), ROW() -10 )), "")</f>
        <v/>
      </c>
      <c r="AJ18" s="13" t="str">
        <f t="array" ref="AJ18">IFERROR(INDEX(B11:B22, SMALL(IF(ISNUMBER(SEARCH("JV2",F11:F22)), ROW(F11:F22)-MIN(ROW(F11:F22))+1, ""), ROW() -10 )), "")</f>
        <v/>
      </c>
      <c r="AK18" s="13" t="str">
        <f t="array" ref="AK18">IFERROR(INDEX(C11:C22, SMALL(IF(ISNUMBER(SEARCH("JV2",F11:F22)), ROW(F11:F22)-MIN(ROW(F11:F22))+1, ""), ROW() -10 )), "")</f>
        <v/>
      </c>
      <c r="AL18" s="13" t="str">
        <f t="array" ref="AL18">IFERROR(INDEX(D11:D22, SMALL(IF(ISNUMBER(SEARCH("JV2",F11:F22)), ROW(F11:F22)-MIN(ROW(F11:F22))+1, ""), ROW() -10 )), "")</f>
        <v/>
      </c>
      <c r="AM18" s="13" t="str">
        <f t="array" ref="AM18">IFERROR(INDEX(E11:E22, SMALL(IF(ISNUMBER(SEARCH("JV2",F11:F22)), ROW(F11:F22)-MIN(ROW(F11:F22))+1, ""), ROW() -10 )), "")</f>
        <v/>
      </c>
    </row>
    <row r="19" spans="2:39" s="13" customFormat="1" ht="15" customHeight="1">
      <c r="B19" s="21" t="s">
        <v>26</v>
      </c>
      <c r="C19" s="1"/>
      <c r="D19" s="22" t="s">
        <v>44</v>
      </c>
      <c r="E19" s="1" t="s">
        <v>45</v>
      </c>
      <c r="F19" s="91" t="s">
        <v>13</v>
      </c>
      <c r="G19" s="24"/>
      <c r="H19" s="25">
        <v>3453</v>
      </c>
      <c r="I19" s="24"/>
      <c r="J19" s="25" t="b">
        <v>0</v>
      </c>
      <c r="K19" s="19"/>
      <c r="L19" s="26"/>
      <c r="M19" s="27"/>
    </row>
    <row r="20" spans="2:39" s="13" customFormat="1" ht="15" customHeight="1">
      <c r="B20" s="21" t="s">
        <v>26</v>
      </c>
      <c r="C20" s="1"/>
      <c r="D20" s="22" t="s">
        <v>46</v>
      </c>
      <c r="E20" s="1" t="s">
        <v>47</v>
      </c>
      <c r="F20" s="91" t="s">
        <v>13</v>
      </c>
      <c r="G20" s="24"/>
      <c r="H20" s="25">
        <v>3453</v>
      </c>
      <c r="I20" s="24"/>
      <c r="J20" s="25" t="b">
        <v>0</v>
      </c>
      <c r="K20" s="19"/>
      <c r="L20" s="26"/>
      <c r="M20" s="27"/>
    </row>
    <row r="21" spans="2:39" s="13" customFormat="1" ht="15" customHeight="1">
      <c r="B21" s="21" t="s">
        <v>26</v>
      </c>
      <c r="C21" s="1"/>
      <c r="D21" s="22" t="s">
        <v>48</v>
      </c>
      <c r="E21" s="1" t="s">
        <v>49</v>
      </c>
      <c r="F21" s="91" t="s">
        <v>13</v>
      </c>
      <c r="G21" s="24"/>
      <c r="H21" s="25">
        <v>3453</v>
      </c>
      <c r="I21" s="24"/>
      <c r="J21" s="25" t="b">
        <v>0</v>
      </c>
      <c r="K21" s="19"/>
      <c r="L21" s="26"/>
      <c r="M21" s="27"/>
    </row>
    <row r="22" spans="2:39" s="13" customFormat="1" ht="15" customHeight="1">
      <c r="B22" s="21" t="s">
        <v>26</v>
      </c>
      <c r="C22" s="1"/>
      <c r="D22" s="22" t="s">
        <v>50</v>
      </c>
      <c r="E22" s="1" t="s">
        <v>51</v>
      </c>
      <c r="F22" s="23" t="s">
        <v>29</v>
      </c>
      <c r="G22" s="24"/>
      <c r="H22" s="25">
        <v>3453</v>
      </c>
      <c r="I22" s="24"/>
      <c r="J22" s="25" t="b">
        <v>0</v>
      </c>
      <c r="K22" s="19"/>
      <c r="L22" s="26"/>
      <c r="M22" s="27"/>
    </row>
    <row r="23" spans="2:39" s="13" customFormat="1" ht="15" customHeight="1">
      <c r="B23" s="21" t="s">
        <v>52</v>
      </c>
      <c r="C23" s="1"/>
      <c r="D23" s="22" t="s">
        <v>53</v>
      </c>
      <c r="E23" s="1" t="s">
        <v>54</v>
      </c>
      <c r="F23" s="91" t="s">
        <v>29</v>
      </c>
      <c r="G23" s="24"/>
      <c r="H23" s="25">
        <v>4417</v>
      </c>
      <c r="I23" s="24"/>
      <c r="J23" s="25" t="b">
        <v>0</v>
      </c>
      <c r="K23" s="19"/>
      <c r="L23" s="26"/>
      <c r="M23" s="27"/>
      <c r="AB23" s="13" t="str">
        <f t="array" ref="AB23">IFERROR(INDEX(B23:B33, SMALL(IF("V"=F23:F33, ROW(F23:F33)-MIN(ROW(F23:F33))+1, ""), ROW() -22 )), "")</f>
        <v>Blue Mountain College</v>
      </c>
      <c r="AC23" s="13">
        <f t="array" ref="AC23">IFERROR(INDEX(C23:C33, SMALL(IF("V"=F23:F33, ROW(F23:F33)-MIN(ROW(F23:F33))+1, ""), ROW() -22 )), "")</f>
        <v>0</v>
      </c>
      <c r="AD23" s="13" t="str">
        <f t="array" ref="AD23">IFERROR(INDEX(D23:D33, SMALL(IF("V"=F23:F33, ROW(F23:F33)-MIN(ROW(F23:F33))+1, ""), ROW() -22 )), "")</f>
        <v>6114-221</v>
      </c>
      <c r="AE23" s="13" t="str">
        <f t="array" ref="AE23">IFERROR(INDEX(E23:E33, SMALL(IF("V"=F23:F33, ROW(F23:F33)-MIN(ROW(F23:F33))+1, ""), ROW() -22 )), "")</f>
        <v>Drew Turberville</v>
      </c>
      <c r="AF23" s="13" t="str">
        <f t="array" ref="AF23">IFERROR(INDEX(B23:B33, SMALL(IF(ISNUMBER(SEARCH("JV1",F23:F33)), ROW(F23:F33)-MIN(ROW(F23:F33))+1, ""), ROW() -22 )), "")</f>
        <v/>
      </c>
      <c r="AG23" s="13" t="str">
        <f t="array" ref="AG23">IFERROR(INDEX(C23:C33, SMALL(IF(ISNUMBER(SEARCH("JV1",F23:F33)), ROW(F23:F33)-MIN(ROW(F23:F33))+1, ""), ROW() -22 )), "")</f>
        <v/>
      </c>
      <c r="AH23" s="13" t="str">
        <f t="array" ref="AH23">IFERROR(INDEX(D23:D33, SMALL(IF(ISNUMBER(SEARCH("JV1",F23:F33)), ROW(F23:F33)-MIN(ROW(F23:F33))+1, ""), ROW() -22 )), "")</f>
        <v/>
      </c>
      <c r="AI23" s="13" t="str">
        <f t="array" ref="AI23">IFERROR(INDEX(E23:E33, SMALL(IF(ISNUMBER(SEARCH("JV1",F23:F33)), ROW(F23:F33)-MIN(ROW(F23:F33))+1, ""), ROW() -22 )), "")</f>
        <v/>
      </c>
      <c r="AJ23" s="13" t="str">
        <f t="array" ref="AJ23">IFERROR(INDEX(B23:B33, SMALL(IF(ISNUMBER(SEARCH("JV2",F23:F33)), ROW(F23:F33)-MIN(ROW(F23:F33))+1, ""), ROW() -22 )), "")</f>
        <v/>
      </c>
      <c r="AK23" s="13" t="str">
        <f t="array" ref="AK23">IFERROR(INDEX(C23:C33, SMALL(IF(ISNUMBER(SEARCH("JV2",F23:F33)), ROW(F23:F33)-MIN(ROW(F23:F33))+1, ""), ROW() -22 )), "")</f>
        <v/>
      </c>
      <c r="AL23" s="13" t="str">
        <f t="array" ref="AL23">IFERROR(INDEX(D23:D33, SMALL(IF(ISNUMBER(SEARCH("JV2",F23:F33)), ROW(F23:F33)-MIN(ROW(F23:F33))+1, ""), ROW() -22 )), "")</f>
        <v/>
      </c>
      <c r="AM23" s="13" t="str">
        <f t="array" ref="AM23">IFERROR(INDEX(E23:E33, SMALL(IF(ISNUMBER(SEARCH("JV2",F23:F33)), ROW(F23:F33)-MIN(ROW(F23:F33))+1, ""), ROW() -22 )), "")</f>
        <v/>
      </c>
    </row>
    <row r="24" spans="2:39" s="13" customFormat="1" ht="15" customHeight="1">
      <c r="B24" s="21" t="s">
        <v>52</v>
      </c>
      <c r="C24" s="1"/>
      <c r="D24" s="22" t="s">
        <v>55</v>
      </c>
      <c r="E24" s="1" t="s">
        <v>56</v>
      </c>
      <c r="F24" s="91" t="s">
        <v>13</v>
      </c>
      <c r="G24" s="24"/>
      <c r="H24" s="25">
        <v>4417</v>
      </c>
      <c r="I24" s="24"/>
      <c r="J24" s="25" t="b">
        <v>0</v>
      </c>
      <c r="K24" s="19"/>
      <c r="L24" s="26"/>
      <c r="M24" s="27"/>
      <c r="AB24" s="13" t="str">
        <f t="array" ref="AB24">IFERROR(INDEX(B23:B33, SMALL(IF("V"=F23:F33, ROW(F23:F33)-MIN(ROW(F23:F33))+1, ""), ROW() -22 )), "")</f>
        <v>Blue Mountain College</v>
      </c>
      <c r="AC24" s="13">
        <f t="array" ref="AC24">IFERROR(INDEX(C23:C33, SMALL(IF("V"=F23:F33, ROW(F23:F33)-MIN(ROW(F23:F33))+1, ""), ROW() -22 )), "")</f>
        <v>0</v>
      </c>
      <c r="AD24" s="13" t="str">
        <f t="array" ref="AD24">IFERROR(INDEX(D23:D33, SMALL(IF("V"=F23:F33, ROW(F23:F33)-MIN(ROW(F23:F33))+1, ""), ROW() -22 )), "")</f>
        <v>19-42959</v>
      </c>
      <c r="AE24" s="13" t="str">
        <f t="array" ref="AE24">IFERROR(INDEX(E23:E33, SMALL(IF("V"=F23:F33, ROW(F23:F33)-MIN(ROW(F23:F33))+1, ""), ROW() -22 )), "")</f>
        <v>Greyson Blair</v>
      </c>
      <c r="AF24" s="13" t="str">
        <f t="array" ref="AF24">IFERROR(INDEX(B23:B33, SMALL(IF(ISNUMBER(SEARCH("JV1",F23:F33)), ROW(F23:F33)-MIN(ROW(F23:F33))+1, ""), ROW() -22 )), "")</f>
        <v/>
      </c>
      <c r="AG24" s="13" t="str">
        <f t="array" ref="AG24">IFERROR(INDEX(C23:C33, SMALL(IF(ISNUMBER(SEARCH("JV1",F23:F33)), ROW(F23:F33)-MIN(ROW(F23:F33))+1, ""), ROW() -22 )), "")</f>
        <v/>
      </c>
      <c r="AH24" s="13" t="str">
        <f t="array" ref="AH24">IFERROR(INDEX(D23:D33, SMALL(IF(ISNUMBER(SEARCH("JV1",F23:F33)), ROW(F23:F33)-MIN(ROW(F23:F33))+1, ""), ROW() -22 )), "")</f>
        <v/>
      </c>
      <c r="AI24" s="13" t="str">
        <f t="array" ref="AI24">IFERROR(INDEX(E23:E33, SMALL(IF(ISNUMBER(SEARCH("JV1",F23:F33)), ROW(F23:F33)-MIN(ROW(F23:F33))+1, ""), ROW() -22 )), "")</f>
        <v/>
      </c>
      <c r="AJ24" s="13" t="str">
        <f t="array" ref="AJ24">IFERROR(INDEX(B23:B33, SMALL(IF(ISNUMBER(SEARCH("JV2",F23:F33)), ROW(F23:F33)-MIN(ROW(F23:F33))+1, ""), ROW() -22 )), "")</f>
        <v/>
      </c>
      <c r="AK24" s="13" t="str">
        <f t="array" ref="AK24">IFERROR(INDEX(C23:C33, SMALL(IF(ISNUMBER(SEARCH("JV2",F23:F33)), ROW(F23:F33)-MIN(ROW(F23:F33))+1, ""), ROW() -22 )), "")</f>
        <v/>
      </c>
      <c r="AL24" s="13" t="str">
        <f t="array" ref="AL24">IFERROR(INDEX(D23:D33, SMALL(IF(ISNUMBER(SEARCH("JV2",F23:F33)), ROW(F23:F33)-MIN(ROW(F23:F33))+1, ""), ROW() -22 )), "")</f>
        <v/>
      </c>
      <c r="AM24" s="13" t="str">
        <f t="array" ref="AM24">IFERROR(INDEX(E23:E33, SMALL(IF(ISNUMBER(SEARCH("JV2",F23:F33)), ROW(F23:F33)-MIN(ROW(F23:F33))+1, ""), ROW() -22 )), "")</f>
        <v/>
      </c>
    </row>
    <row r="25" spans="2:39" s="13" customFormat="1" ht="15" customHeight="1">
      <c r="B25" s="21" t="s">
        <v>52</v>
      </c>
      <c r="C25" s="1"/>
      <c r="D25" s="22" t="s">
        <v>57</v>
      </c>
      <c r="E25" s="1" t="s">
        <v>58</v>
      </c>
      <c r="F25" s="91" t="s">
        <v>13</v>
      </c>
      <c r="G25" s="24"/>
      <c r="H25" s="25">
        <v>4417</v>
      </c>
      <c r="I25" s="24"/>
      <c r="J25" s="25" t="b">
        <v>0</v>
      </c>
      <c r="K25" s="19"/>
      <c r="L25" s="26"/>
      <c r="M25" s="27"/>
      <c r="AB25" s="13" t="str">
        <f t="array" ref="AB25">IFERROR(INDEX(B23:B33, SMALL(IF("V"=F23:F33, ROW(F23:F33)-MIN(ROW(F23:F33))+1, ""), ROW() -22 )), "")</f>
        <v>Blue Mountain College</v>
      </c>
      <c r="AC25" s="13">
        <f t="array" ref="AC25">IFERROR(INDEX(C23:C33, SMALL(IF("V"=F23:F33, ROW(F23:F33)-MIN(ROW(F23:F33))+1, ""), ROW() -22 )), "")</f>
        <v>0</v>
      </c>
      <c r="AD25" s="13" t="str">
        <f t="array" ref="AD25">IFERROR(INDEX(D23:D33, SMALL(IF("V"=F23:F33, ROW(F23:F33)-MIN(ROW(F23:F33))+1, ""), ROW() -22 )), "")</f>
        <v>7914-26916</v>
      </c>
      <c r="AE25" s="13" t="str">
        <f t="array" ref="AE25">IFERROR(INDEX(E23:E33, SMALL(IF("V"=F23:F33, ROW(F23:F33)-MIN(ROW(F23:F33))+1, ""), ROW() -22 )), "")</f>
        <v>Jay Henderson</v>
      </c>
      <c r="AF25" s="13" t="str">
        <f t="array" ref="AF25">IFERROR(INDEX(B23:B33, SMALL(IF(ISNUMBER(SEARCH("JV1",F23:F33)), ROW(F23:F33)-MIN(ROW(F23:F33))+1, ""), ROW() -22 )), "")</f>
        <v/>
      </c>
      <c r="AG25" s="13" t="str">
        <f t="array" ref="AG25">IFERROR(INDEX(C23:C33, SMALL(IF(ISNUMBER(SEARCH("JV1",F23:F33)), ROW(F23:F33)-MIN(ROW(F23:F33))+1, ""), ROW() -22 )), "")</f>
        <v/>
      </c>
      <c r="AH25" s="13" t="str">
        <f t="array" ref="AH25">IFERROR(INDEX(D23:D33, SMALL(IF(ISNUMBER(SEARCH("JV1",F23:F33)), ROW(F23:F33)-MIN(ROW(F23:F33))+1, ""), ROW() -22 )), "")</f>
        <v/>
      </c>
      <c r="AI25" s="13" t="str">
        <f t="array" ref="AI25">IFERROR(INDEX(E23:E33, SMALL(IF(ISNUMBER(SEARCH("JV1",F23:F33)), ROW(F23:F33)-MIN(ROW(F23:F33))+1, ""), ROW() -22 )), "")</f>
        <v/>
      </c>
      <c r="AJ25" s="13" t="str">
        <f t="array" ref="AJ25">IFERROR(INDEX(B23:B33, SMALL(IF(ISNUMBER(SEARCH("JV2",F23:F33)), ROW(F23:F33)-MIN(ROW(F23:F33))+1, ""), ROW() -22 )), "")</f>
        <v/>
      </c>
      <c r="AK25" s="13" t="str">
        <f t="array" ref="AK25">IFERROR(INDEX(C23:C33, SMALL(IF(ISNUMBER(SEARCH("JV2",F23:F33)), ROW(F23:F33)-MIN(ROW(F23:F33))+1, ""), ROW() -22 )), "")</f>
        <v/>
      </c>
      <c r="AL25" s="13" t="str">
        <f t="array" ref="AL25">IFERROR(INDEX(D23:D33, SMALL(IF(ISNUMBER(SEARCH("JV2",F23:F33)), ROW(F23:F33)-MIN(ROW(F23:F33))+1, ""), ROW() -22 )), "")</f>
        <v/>
      </c>
      <c r="AM25" s="13" t="str">
        <f t="array" ref="AM25">IFERROR(INDEX(E23:E33, SMALL(IF(ISNUMBER(SEARCH("JV2",F23:F33)), ROW(F23:F33)-MIN(ROW(F23:F33))+1, ""), ROW() -22 )), "")</f>
        <v/>
      </c>
    </row>
    <row r="26" spans="2:39" s="13" customFormat="1" ht="15" customHeight="1">
      <c r="B26" s="21" t="s">
        <v>52</v>
      </c>
      <c r="C26" s="1"/>
      <c r="D26" s="22" t="s">
        <v>59</v>
      </c>
      <c r="E26" s="1" t="s">
        <v>60</v>
      </c>
      <c r="F26" s="91" t="s">
        <v>13</v>
      </c>
      <c r="G26" s="24"/>
      <c r="H26" s="25">
        <v>4417</v>
      </c>
      <c r="I26" s="24"/>
      <c r="J26" s="25" t="b">
        <v>0</v>
      </c>
      <c r="K26" s="19"/>
      <c r="L26" s="26"/>
      <c r="M26" s="27"/>
      <c r="AB26" s="13" t="str">
        <f t="array" ref="AB26">IFERROR(INDEX(B23:B33, SMALL(IF("V"=F23:F33, ROW(F23:F33)-MIN(ROW(F23:F33))+1, ""), ROW() -22 )), "")</f>
        <v>Blue Mountain College</v>
      </c>
      <c r="AC26" s="13">
        <f t="array" ref="AC26">IFERROR(INDEX(C23:C33, SMALL(IF("V"=F23:F33, ROW(F23:F33)-MIN(ROW(F23:F33))+1, ""), ROW() -22 )), "")</f>
        <v>0</v>
      </c>
      <c r="AD26" s="13" t="str">
        <f t="array" ref="AD26">IFERROR(INDEX(D23:D33, SMALL(IF("V"=F23:F33, ROW(F23:F33)-MIN(ROW(F23:F33))+1, ""), ROW() -22 )), "")</f>
        <v>8577-2986</v>
      </c>
      <c r="AE26" s="13" t="str">
        <f t="array" ref="AE26">IFERROR(INDEX(E23:E33, SMALL(IF("V"=F23:F33, ROW(F23:F33)-MIN(ROW(F23:F33))+1, ""), ROW() -22 )), "")</f>
        <v>Logan Akins</v>
      </c>
      <c r="AF26" s="13" t="str">
        <f t="array" ref="AF26">IFERROR(INDEX(B23:B33, SMALL(IF(ISNUMBER(SEARCH("JV1",F23:F33)), ROW(F23:F33)-MIN(ROW(F23:F33))+1, ""), ROW() -22 )), "")</f>
        <v/>
      </c>
      <c r="AG26" s="13" t="str">
        <f t="array" ref="AG26">IFERROR(INDEX(C23:C33, SMALL(IF(ISNUMBER(SEARCH("JV1",F23:F33)), ROW(F23:F33)-MIN(ROW(F23:F33))+1, ""), ROW() -22 )), "")</f>
        <v/>
      </c>
      <c r="AH26" s="13" t="str">
        <f t="array" ref="AH26">IFERROR(INDEX(D23:D33, SMALL(IF(ISNUMBER(SEARCH("JV1",F23:F33)), ROW(F23:F33)-MIN(ROW(F23:F33))+1, ""), ROW() -22 )), "")</f>
        <v/>
      </c>
      <c r="AI26" s="13" t="str">
        <f t="array" ref="AI26">IFERROR(INDEX(E23:E33, SMALL(IF(ISNUMBER(SEARCH("JV1",F23:F33)), ROW(F23:F33)-MIN(ROW(F23:F33))+1, ""), ROW() -22 )), "")</f>
        <v/>
      </c>
      <c r="AJ26" s="13" t="str">
        <f t="array" ref="AJ26">IFERROR(INDEX(B23:B33, SMALL(IF(ISNUMBER(SEARCH("JV2",F23:F33)), ROW(F23:F33)-MIN(ROW(F23:F33))+1, ""), ROW() -22 )), "")</f>
        <v/>
      </c>
      <c r="AK26" s="13" t="str">
        <f t="array" ref="AK26">IFERROR(INDEX(C23:C33, SMALL(IF(ISNUMBER(SEARCH("JV2",F23:F33)), ROW(F23:F33)-MIN(ROW(F23:F33))+1, ""), ROW() -22 )), "")</f>
        <v/>
      </c>
      <c r="AL26" s="13" t="str">
        <f t="array" ref="AL26">IFERROR(INDEX(D23:D33, SMALL(IF(ISNUMBER(SEARCH("JV2",F23:F33)), ROW(F23:F33)-MIN(ROW(F23:F33))+1, ""), ROW() -22 )), "")</f>
        <v/>
      </c>
      <c r="AM26" s="13" t="str">
        <f t="array" ref="AM26">IFERROR(INDEX(E23:E33, SMALL(IF(ISNUMBER(SEARCH("JV2",F23:F33)), ROW(F23:F33)-MIN(ROW(F23:F33))+1, ""), ROW() -22 )), "")</f>
        <v/>
      </c>
    </row>
    <row r="27" spans="2:39" s="13" customFormat="1" ht="15" customHeight="1">
      <c r="B27" s="21" t="s">
        <v>52</v>
      </c>
      <c r="C27" s="1"/>
      <c r="D27" s="22" t="s">
        <v>61</v>
      </c>
      <c r="E27" s="1" t="s">
        <v>62</v>
      </c>
      <c r="F27" s="91"/>
      <c r="G27" s="24"/>
      <c r="H27" s="25">
        <v>4417</v>
      </c>
      <c r="I27" s="24"/>
      <c r="J27" s="25" t="b">
        <v>0</v>
      </c>
      <c r="K27" s="19"/>
      <c r="L27" s="26"/>
      <c r="M27" s="27"/>
      <c r="AB27" s="13" t="str">
        <f t="array" ref="AB27">IFERROR(INDEX(B23:B33, SMALL(IF("V"=F23:F33, ROW(F23:F33)-MIN(ROW(F23:F33))+1, ""), ROW() -22 )), "")</f>
        <v>Blue Mountain College</v>
      </c>
      <c r="AC27" s="13">
        <f t="array" ref="AC27">IFERROR(INDEX(C23:C33, SMALL(IF("V"=F23:F33, ROW(F23:F33)-MIN(ROW(F23:F33))+1, ""), ROW() -22 )), "")</f>
        <v>0</v>
      </c>
      <c r="AD27" s="13" t="str">
        <f t="array" ref="AD27">IFERROR(INDEX(D23:D33, SMALL(IF("V"=F23:F33, ROW(F23:F33)-MIN(ROW(F23:F33))+1, ""), ROW() -22 )), "")</f>
        <v>6114-203</v>
      </c>
      <c r="AE27" s="13" t="str">
        <f t="array" ref="AE27">IFERROR(INDEX(E23:E33, SMALL(IF("V"=F23:F33, ROW(F23:F33)-MIN(ROW(F23:F33))+1, ""), ROW() -22 )), "")</f>
        <v>Lucas Hartigan</v>
      </c>
      <c r="AF27" s="13" t="str">
        <f t="array" ref="AF27">IFERROR(INDEX(B23:B33, SMALL(IF(ISNUMBER(SEARCH("JV1",F23:F33)), ROW(F23:F33)-MIN(ROW(F23:F33))+1, ""), ROW() -22 )), "")</f>
        <v/>
      </c>
      <c r="AG27" s="13" t="str">
        <f t="array" ref="AG27">IFERROR(INDEX(C23:C33, SMALL(IF(ISNUMBER(SEARCH("JV1",F23:F33)), ROW(F23:F33)-MIN(ROW(F23:F33))+1, ""), ROW() -22 )), "")</f>
        <v/>
      </c>
      <c r="AH27" s="13" t="str">
        <f t="array" ref="AH27">IFERROR(INDEX(D23:D33, SMALL(IF(ISNUMBER(SEARCH("JV1",F23:F33)), ROW(F23:F33)-MIN(ROW(F23:F33))+1, ""), ROW() -22 )), "")</f>
        <v/>
      </c>
      <c r="AI27" s="13" t="str">
        <f t="array" ref="AI27">IFERROR(INDEX(E23:E33, SMALL(IF(ISNUMBER(SEARCH("JV1",F23:F33)), ROW(F23:F33)-MIN(ROW(F23:F33))+1, ""), ROW() -22 )), "")</f>
        <v/>
      </c>
      <c r="AJ27" s="13" t="str">
        <f t="array" ref="AJ27">IFERROR(INDEX(B23:B33, SMALL(IF(ISNUMBER(SEARCH("JV2",F23:F33)), ROW(F23:F33)-MIN(ROW(F23:F33))+1, ""), ROW() -22 )), "")</f>
        <v/>
      </c>
      <c r="AK27" s="13" t="str">
        <f t="array" ref="AK27">IFERROR(INDEX(C23:C33, SMALL(IF(ISNUMBER(SEARCH("JV2",F23:F33)), ROW(F23:F33)-MIN(ROW(F23:F33))+1, ""), ROW() -22 )), "")</f>
        <v/>
      </c>
      <c r="AL27" s="13" t="str">
        <f t="array" ref="AL27">IFERROR(INDEX(D23:D33, SMALL(IF(ISNUMBER(SEARCH("JV2",F23:F33)), ROW(F23:F33)-MIN(ROW(F23:F33))+1, ""), ROW() -22 )), "")</f>
        <v/>
      </c>
      <c r="AM27" s="13" t="str">
        <f t="array" ref="AM27">IFERROR(INDEX(E23:E33, SMALL(IF(ISNUMBER(SEARCH("JV2",F23:F33)), ROW(F23:F33)-MIN(ROW(F23:F33))+1, ""), ROW() -22 )), "")</f>
        <v/>
      </c>
    </row>
    <row r="28" spans="2:39" s="13" customFormat="1" ht="15" customHeight="1">
      <c r="B28" s="21" t="s">
        <v>52</v>
      </c>
      <c r="C28" s="1"/>
      <c r="D28" s="22" t="s">
        <v>63</v>
      </c>
      <c r="E28" s="1" t="s">
        <v>64</v>
      </c>
      <c r="F28" s="91" t="s">
        <v>13</v>
      </c>
      <c r="G28" s="24"/>
      <c r="H28" s="25">
        <v>4417</v>
      </c>
      <c r="I28" s="24"/>
      <c r="J28" s="25" t="b">
        <v>0</v>
      </c>
      <c r="K28" s="19"/>
      <c r="L28" s="26"/>
      <c r="M28" s="27"/>
      <c r="AB28" s="13" t="str">
        <f t="array" ref="AB28">IFERROR(INDEX(B23:B33, SMALL(IF("V"=F23:F33, ROW(F23:F33)-MIN(ROW(F23:F33))+1, ""), ROW() -22 )), "")</f>
        <v>Blue Mountain College</v>
      </c>
      <c r="AC28" s="13">
        <f t="array" ref="AC28">IFERROR(INDEX(C23:C33, SMALL(IF("V"=F23:F33, ROW(F23:F33)-MIN(ROW(F23:F33))+1, ""), ROW() -22 )), "")</f>
        <v>0</v>
      </c>
      <c r="AD28" s="13" t="str">
        <f t="array" ref="AD28">IFERROR(INDEX(D23:D33, SMALL(IF("V"=F23:F33, ROW(F23:F33)-MIN(ROW(F23:F33))+1, ""), ROW() -22 )), "")</f>
        <v>20-20285</v>
      </c>
      <c r="AE28" s="13" t="str">
        <f t="array" ref="AE28">IFERROR(INDEX(E23:E33, SMALL(IF("V"=F23:F33, ROW(F23:F33)-MIN(ROW(F23:F33))+1, ""), ROW() -22 )), "")</f>
        <v>Nikolas Wilcher</v>
      </c>
      <c r="AF28" s="13" t="str">
        <f t="array" ref="AF28">IFERROR(INDEX(B23:B33, SMALL(IF(ISNUMBER(SEARCH("JV1",F23:F33)), ROW(F23:F33)-MIN(ROW(F23:F33))+1, ""), ROW() -22 )), "")</f>
        <v/>
      </c>
      <c r="AG28" s="13" t="str">
        <f t="array" ref="AG28">IFERROR(INDEX(C23:C33, SMALL(IF(ISNUMBER(SEARCH("JV1",F23:F33)), ROW(F23:F33)-MIN(ROW(F23:F33))+1, ""), ROW() -22 )), "")</f>
        <v/>
      </c>
      <c r="AH28" s="13" t="str">
        <f t="array" ref="AH28">IFERROR(INDEX(D23:D33, SMALL(IF(ISNUMBER(SEARCH("JV1",F23:F33)), ROW(F23:F33)-MIN(ROW(F23:F33))+1, ""), ROW() -22 )), "")</f>
        <v/>
      </c>
      <c r="AI28" s="13" t="str">
        <f t="array" ref="AI28">IFERROR(INDEX(E23:E33, SMALL(IF(ISNUMBER(SEARCH("JV1",F23:F33)), ROW(F23:F33)-MIN(ROW(F23:F33))+1, ""), ROW() -22 )), "")</f>
        <v/>
      </c>
      <c r="AJ28" s="13" t="str">
        <f t="array" ref="AJ28">IFERROR(INDEX(B23:B33, SMALL(IF(ISNUMBER(SEARCH("JV2",F23:F33)), ROW(F23:F33)-MIN(ROW(F23:F33))+1, ""), ROW() -22 )), "")</f>
        <v/>
      </c>
      <c r="AK28" s="13" t="str">
        <f t="array" ref="AK28">IFERROR(INDEX(C23:C33, SMALL(IF(ISNUMBER(SEARCH("JV2",F23:F33)), ROW(F23:F33)-MIN(ROW(F23:F33))+1, ""), ROW() -22 )), "")</f>
        <v/>
      </c>
      <c r="AL28" s="13" t="str">
        <f t="array" ref="AL28">IFERROR(INDEX(D23:D33, SMALL(IF(ISNUMBER(SEARCH("JV2",F23:F33)), ROW(F23:F33)-MIN(ROW(F23:F33))+1, ""), ROW() -22 )), "")</f>
        <v/>
      </c>
      <c r="AM28" s="13" t="str">
        <f t="array" ref="AM28">IFERROR(INDEX(E23:E33, SMALL(IF(ISNUMBER(SEARCH("JV2",F23:F33)), ROW(F23:F33)-MIN(ROW(F23:F33))+1, ""), ROW() -22 )), "")</f>
        <v/>
      </c>
    </row>
    <row r="29" spans="2:39" s="13" customFormat="1" ht="15" customHeight="1">
      <c r="B29" s="21" t="s">
        <v>52</v>
      </c>
      <c r="C29" s="1"/>
      <c r="D29" s="22" t="s">
        <v>65</v>
      </c>
      <c r="E29" s="1" t="s">
        <v>66</v>
      </c>
      <c r="F29" s="91" t="s">
        <v>13</v>
      </c>
      <c r="G29" s="24"/>
      <c r="H29" s="25">
        <v>4417</v>
      </c>
      <c r="I29" s="24"/>
      <c r="J29" s="25" t="b">
        <v>0</v>
      </c>
      <c r="K29" s="19"/>
      <c r="L29" s="26"/>
      <c r="M29" s="27"/>
      <c r="AB29" s="13" t="str">
        <f t="array" ref="AB29">IFERROR(INDEX(B23:B33, SMALL(IF("V"=F23:F33, ROW(F23:F33)-MIN(ROW(F23:F33))+1, ""), ROW() -22 )), "")</f>
        <v>Blue Mountain College</v>
      </c>
      <c r="AC29" s="13">
        <f t="array" ref="AC29">IFERROR(INDEX(C23:C33, SMALL(IF("V"=F23:F33, ROW(F23:F33)-MIN(ROW(F23:F33))+1, ""), ROW() -22 )), "")</f>
        <v>0</v>
      </c>
      <c r="AD29" s="13" t="str">
        <f t="array" ref="AD29">IFERROR(INDEX(D23:D33, SMALL(IF("V"=F23:F33, ROW(F23:F33)-MIN(ROW(F23:F33))+1, ""), ROW() -22 )), "")</f>
        <v>17-23688</v>
      </c>
      <c r="AE29" s="13" t="str">
        <f t="array" ref="AE29">IFERROR(INDEX(E23:E33, SMALL(IF("V"=F23:F33, ROW(F23:F33)-MIN(ROW(F23:F33))+1, ""), ROW() -22 )), "")</f>
        <v>Peter Moore</v>
      </c>
      <c r="AF29" s="13" t="str">
        <f t="array" ref="AF29">IFERROR(INDEX(B23:B33, SMALL(IF(ISNUMBER(SEARCH("JV1",F23:F33)), ROW(F23:F33)-MIN(ROW(F23:F33))+1, ""), ROW() -22 )), "")</f>
        <v/>
      </c>
      <c r="AG29" s="13" t="str">
        <f t="array" ref="AG29">IFERROR(INDEX(C23:C33, SMALL(IF(ISNUMBER(SEARCH("JV1",F23:F33)), ROW(F23:F33)-MIN(ROW(F23:F33))+1, ""), ROW() -22 )), "")</f>
        <v/>
      </c>
      <c r="AH29" s="13" t="str">
        <f t="array" ref="AH29">IFERROR(INDEX(D23:D33, SMALL(IF(ISNUMBER(SEARCH("JV1",F23:F33)), ROW(F23:F33)-MIN(ROW(F23:F33))+1, ""), ROW() -22 )), "")</f>
        <v/>
      </c>
      <c r="AI29" s="13" t="str">
        <f t="array" ref="AI29">IFERROR(INDEX(E23:E33, SMALL(IF(ISNUMBER(SEARCH("JV1",F23:F33)), ROW(F23:F33)-MIN(ROW(F23:F33))+1, ""), ROW() -22 )), "")</f>
        <v/>
      </c>
      <c r="AJ29" s="13" t="str">
        <f t="array" ref="AJ29">IFERROR(INDEX(B23:B33, SMALL(IF(ISNUMBER(SEARCH("JV2",F23:F33)), ROW(F23:F33)-MIN(ROW(F23:F33))+1, ""), ROW() -22 )), "")</f>
        <v/>
      </c>
      <c r="AK29" s="13" t="str">
        <f t="array" ref="AK29">IFERROR(INDEX(C23:C33, SMALL(IF(ISNUMBER(SEARCH("JV2",F23:F33)), ROW(F23:F33)-MIN(ROW(F23:F33))+1, ""), ROW() -22 )), "")</f>
        <v/>
      </c>
      <c r="AL29" s="13" t="str">
        <f t="array" ref="AL29">IFERROR(INDEX(D23:D33, SMALL(IF(ISNUMBER(SEARCH("JV2",F23:F33)), ROW(F23:F33)-MIN(ROW(F23:F33))+1, ""), ROW() -22 )), "")</f>
        <v/>
      </c>
      <c r="AM29" s="13" t="str">
        <f t="array" ref="AM29">IFERROR(INDEX(E23:E33, SMALL(IF(ISNUMBER(SEARCH("JV2",F23:F33)), ROW(F23:F33)-MIN(ROW(F23:F33))+1, ""), ROW() -22 )), "")</f>
        <v/>
      </c>
    </row>
    <row r="30" spans="2:39" s="13" customFormat="1" ht="15" customHeight="1">
      <c r="B30" s="21" t="s">
        <v>52</v>
      </c>
      <c r="C30" s="1"/>
      <c r="D30" s="22" t="s">
        <v>67</v>
      </c>
      <c r="E30" s="1" t="s">
        <v>68</v>
      </c>
      <c r="F30" s="91" t="s">
        <v>29</v>
      </c>
      <c r="G30" s="24"/>
      <c r="H30" s="25">
        <v>4417</v>
      </c>
      <c r="I30" s="24"/>
      <c r="J30" s="25" t="b">
        <v>0</v>
      </c>
      <c r="K30" s="19"/>
      <c r="L30" s="26"/>
      <c r="M30" s="27"/>
      <c r="AB30" s="13" t="str">
        <f t="array" ref="AB30">IFERROR(INDEX(B23:B33, SMALL(IF("V"=F23:F33, ROW(F23:F33)-MIN(ROW(F23:F33))+1, ""), ROW() -22 )), "")</f>
        <v>Blue Mountain College</v>
      </c>
      <c r="AC30" s="13">
        <f t="array" ref="AC30">IFERROR(INDEX(C23:C33, SMALL(IF("V"=F23:F33, ROW(F23:F33)-MIN(ROW(F23:F33))+1, ""), ROW() -22 )), "")</f>
        <v>0</v>
      </c>
      <c r="AD30" s="13" t="str">
        <f t="array" ref="AD30">IFERROR(INDEX(D23:D33, SMALL(IF("V"=F23:F33, ROW(F23:F33)-MIN(ROW(F23:F33))+1, ""), ROW() -22 )), "")</f>
        <v>20-20298</v>
      </c>
      <c r="AE30" s="13" t="str">
        <f t="array" ref="AE30">IFERROR(INDEX(E23:E33, SMALL(IF("V"=F23:F33, ROW(F23:F33)-MIN(ROW(F23:F33))+1, ""), ROW() -22 )), "")</f>
        <v>William Porter</v>
      </c>
      <c r="AF30" s="13" t="str">
        <f t="array" ref="AF30">IFERROR(INDEX(B23:B33, SMALL(IF(ISNUMBER(SEARCH("JV1",F23:F33)), ROW(F23:F33)-MIN(ROW(F23:F33))+1, ""), ROW() -22 )), "")</f>
        <v/>
      </c>
      <c r="AG30" s="13" t="str">
        <f t="array" ref="AG30">IFERROR(INDEX(C23:C33, SMALL(IF(ISNUMBER(SEARCH("JV1",F23:F33)), ROW(F23:F33)-MIN(ROW(F23:F33))+1, ""), ROW() -22 )), "")</f>
        <v/>
      </c>
      <c r="AH30" s="13" t="str">
        <f t="array" ref="AH30">IFERROR(INDEX(D23:D33, SMALL(IF(ISNUMBER(SEARCH("JV1",F23:F33)), ROW(F23:F33)-MIN(ROW(F23:F33))+1, ""), ROW() -22 )), "")</f>
        <v/>
      </c>
      <c r="AI30" s="13" t="str">
        <f t="array" ref="AI30">IFERROR(INDEX(E23:E33, SMALL(IF(ISNUMBER(SEARCH("JV1",F23:F33)), ROW(F23:F33)-MIN(ROW(F23:F33))+1, ""), ROW() -22 )), "")</f>
        <v/>
      </c>
      <c r="AJ30" s="13" t="str">
        <f t="array" ref="AJ30">IFERROR(INDEX(B23:B33, SMALL(IF(ISNUMBER(SEARCH("JV2",F23:F33)), ROW(F23:F33)-MIN(ROW(F23:F33))+1, ""), ROW() -22 )), "")</f>
        <v/>
      </c>
      <c r="AK30" s="13" t="str">
        <f t="array" ref="AK30">IFERROR(INDEX(C23:C33, SMALL(IF(ISNUMBER(SEARCH("JV2",F23:F33)), ROW(F23:F33)-MIN(ROW(F23:F33))+1, ""), ROW() -22 )), "")</f>
        <v/>
      </c>
      <c r="AL30" s="13" t="str">
        <f t="array" ref="AL30">IFERROR(INDEX(D23:D33, SMALL(IF(ISNUMBER(SEARCH("JV2",F23:F33)), ROW(F23:F33)-MIN(ROW(F23:F33))+1, ""), ROW() -22 )), "")</f>
        <v/>
      </c>
      <c r="AM30" s="13" t="str">
        <f t="array" ref="AM30">IFERROR(INDEX(E23:E33, SMALL(IF(ISNUMBER(SEARCH("JV2",F23:F33)), ROW(F23:F33)-MIN(ROW(F23:F33))+1, ""), ROW() -22 )), "")</f>
        <v/>
      </c>
    </row>
    <row r="31" spans="2:39" s="13" customFormat="1" ht="15" customHeight="1">
      <c r="B31" s="21" t="s">
        <v>52</v>
      </c>
      <c r="C31" s="1"/>
      <c r="D31" s="22" t="s">
        <v>69</v>
      </c>
      <c r="E31" s="1" t="s">
        <v>70</v>
      </c>
      <c r="F31" s="91" t="s">
        <v>13</v>
      </c>
      <c r="G31" s="24"/>
      <c r="H31" s="25">
        <v>4417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52</v>
      </c>
      <c r="C32" s="1"/>
      <c r="D32" s="22" t="s">
        <v>71</v>
      </c>
      <c r="E32" s="1" t="s">
        <v>72</v>
      </c>
      <c r="F32" s="91" t="s">
        <v>13</v>
      </c>
      <c r="G32" s="24"/>
      <c r="H32" s="25">
        <v>4417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52</v>
      </c>
      <c r="C33" s="1"/>
      <c r="D33" s="22" t="s">
        <v>73</v>
      </c>
      <c r="E33" s="1" t="s">
        <v>74</v>
      </c>
      <c r="F33" s="91" t="s">
        <v>13</v>
      </c>
      <c r="G33" s="24"/>
      <c r="H33" s="25">
        <v>4417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75</v>
      </c>
      <c r="C34" s="1"/>
      <c r="D34" s="22" t="s">
        <v>76</v>
      </c>
      <c r="E34" s="1" t="s">
        <v>77</v>
      </c>
      <c r="F34" s="91" t="s">
        <v>13</v>
      </c>
      <c r="G34" s="24"/>
      <c r="H34" s="25">
        <v>3225</v>
      </c>
      <c r="I34" s="24"/>
      <c r="J34" s="25" t="b">
        <v>0</v>
      </c>
      <c r="K34" s="19"/>
      <c r="L34" s="26"/>
      <c r="M34" s="27"/>
      <c r="AB34" s="13" t="str">
        <f t="array" ref="AB34">IFERROR(INDEX(B34:B46, SMALL(IF("V"=F34:F46, ROW(F34:F46)-MIN(ROW(F34:F46))+1, ""), ROW() -33 )), "")</f>
        <v>Campbellsville University</v>
      </c>
      <c r="AC34" s="13">
        <f t="array" ref="AC34">IFERROR(INDEX(C34:C46, SMALL(IF("V"=F34:F46, ROW(F34:F46)-MIN(ROW(F34:F46))+1, ""), ROW() -33 )), "")</f>
        <v>0</v>
      </c>
      <c r="AD34" s="13" t="str">
        <f t="array" ref="AD34">IFERROR(INDEX(D34:D46, SMALL(IF("V"=F34:F46, ROW(F34:F46)-MIN(ROW(F34:F46))+1, ""), ROW() -33 )), "")</f>
        <v>8985-5022</v>
      </c>
      <c r="AE34" s="13" t="str">
        <f t="array" ref="AE34">IFERROR(INDEX(E34:E46, SMALL(IF("V"=F34:F46, ROW(F34:F46)-MIN(ROW(F34:F46))+1, ""), ROW() -33 )), "")</f>
        <v>Ambrose Shirk</v>
      </c>
      <c r="AF34" s="13" t="str">
        <f t="array" ref="AF34">IFERROR(INDEX(B34:B46, SMALL(IF(ISNUMBER(SEARCH("JV1",F34:F46)), ROW(F34:F46)-MIN(ROW(F34:F46))+1, ""), ROW() -33 )), "")</f>
        <v>Campbellsville University</v>
      </c>
      <c r="AG34" s="13">
        <f t="array" ref="AG34">IFERROR(INDEX(C34:C46, SMALL(IF(ISNUMBER(SEARCH("JV1",F34:F46)), ROW(F34:F46)-MIN(ROW(F34:F46))+1, ""), ROW() -33 )), "")</f>
        <v>0</v>
      </c>
      <c r="AH34" s="13" t="str">
        <f t="array" ref="AH34">IFERROR(INDEX(D34:D46, SMALL(IF(ISNUMBER(SEARCH("JV1",F34:F46)), ROW(F34:F46)-MIN(ROW(F34:F46))+1, ""), ROW() -33 )), "")</f>
        <v>16-42449</v>
      </c>
      <c r="AI34" s="13" t="str">
        <f t="array" ref="AI34">IFERROR(INDEX(E34:E46, SMALL(IF(ISNUMBER(SEARCH("JV1",F34:F46)), ROW(F34:F46)-MIN(ROW(F34:F46))+1, ""), ROW() -33 )), "")</f>
        <v>Kiel Mayer</v>
      </c>
      <c r="AJ34" s="13" t="str">
        <f t="array" ref="AJ34">IFERROR(INDEX(B34:B46, SMALL(IF(ISNUMBER(SEARCH("JV2",F34:F46)), ROW(F34:F46)-MIN(ROW(F34:F46))+1, ""), ROW() -33 )), "")</f>
        <v/>
      </c>
      <c r="AK34" s="13" t="str">
        <f t="array" ref="AK34">IFERROR(INDEX(C34:C46, SMALL(IF(ISNUMBER(SEARCH("JV2",F34:F46)), ROW(F34:F46)-MIN(ROW(F34:F46))+1, ""), ROW() -33 )), "")</f>
        <v/>
      </c>
      <c r="AL34" s="13" t="str">
        <f t="array" ref="AL34">IFERROR(INDEX(D34:D46, SMALL(IF(ISNUMBER(SEARCH("JV2",F34:F46)), ROW(F34:F46)-MIN(ROW(F34:F46))+1, ""), ROW() -33 )), "")</f>
        <v/>
      </c>
      <c r="AM34" s="13" t="str">
        <f t="array" ref="AM34">IFERROR(INDEX(E34:E46, SMALL(IF(ISNUMBER(SEARCH("JV2",F34:F46)), ROW(F34:F46)-MIN(ROW(F34:F46))+1, ""), ROW() -33 )), "")</f>
        <v/>
      </c>
    </row>
    <row r="35" spans="2:39" s="13" customFormat="1" ht="15" customHeight="1">
      <c r="B35" s="21" t="s">
        <v>75</v>
      </c>
      <c r="C35" s="1"/>
      <c r="D35" s="22" t="s">
        <v>78</v>
      </c>
      <c r="E35" s="1" t="s">
        <v>79</v>
      </c>
      <c r="F35" s="91" t="s">
        <v>13</v>
      </c>
      <c r="G35" s="24"/>
      <c r="H35" s="25">
        <v>3225</v>
      </c>
      <c r="I35" s="24"/>
      <c r="J35" s="25" t="b">
        <v>0</v>
      </c>
      <c r="K35" s="19"/>
      <c r="L35" s="26"/>
      <c r="M35" s="27"/>
      <c r="AB35" s="13" t="str">
        <f t="array" ref="AB35">IFERROR(INDEX(B34:B46, SMALL(IF("V"=F34:F46, ROW(F34:F46)-MIN(ROW(F34:F46))+1, ""), ROW() -33 )), "")</f>
        <v>Campbellsville University</v>
      </c>
      <c r="AC35" s="13">
        <f t="array" ref="AC35">IFERROR(INDEX(C34:C46, SMALL(IF("V"=F34:F46, ROW(F34:F46)-MIN(ROW(F34:F46))+1, ""), ROW() -33 )), "")</f>
        <v>0</v>
      </c>
      <c r="AD35" s="13" t="str">
        <f t="array" ref="AD35">IFERROR(INDEX(D34:D46, SMALL(IF("V"=F34:F46, ROW(F34:F46)-MIN(ROW(F34:F46))+1, ""), ROW() -33 )), "")</f>
        <v>17-69158</v>
      </c>
      <c r="AE35" s="13" t="str">
        <f t="array" ref="AE35">IFERROR(INDEX(E34:E46, SMALL(IF("V"=F34:F46, ROW(F34:F46)-MIN(ROW(F34:F46))+1, ""), ROW() -33 )), "")</f>
        <v>Andrew McWhorter</v>
      </c>
      <c r="AF35" s="13" t="str">
        <f t="array" ref="AF35">IFERROR(INDEX(B34:B46, SMALL(IF(ISNUMBER(SEARCH("JV1",F34:F46)), ROW(F34:F46)-MIN(ROW(F34:F46))+1, ""), ROW() -33 )), "")</f>
        <v>Campbellsville University</v>
      </c>
      <c r="AG35" s="13">
        <f t="array" ref="AG35">IFERROR(INDEX(C34:C46, SMALL(IF(ISNUMBER(SEARCH("JV1",F34:F46)), ROW(F34:F46)-MIN(ROW(F34:F46))+1, ""), ROW() -33 )), "")</f>
        <v>0</v>
      </c>
      <c r="AH35" s="13" t="str">
        <f t="array" ref="AH35">IFERROR(INDEX(D34:D46, SMALL(IF(ISNUMBER(SEARCH("JV1",F34:F46)), ROW(F34:F46)-MIN(ROW(F34:F46))+1, ""), ROW() -33 )), "")</f>
        <v>15-181729</v>
      </c>
      <c r="AI35" s="13" t="str">
        <f t="array" ref="AI35">IFERROR(INDEX(E34:E46, SMALL(IF(ISNUMBER(SEARCH("JV1",F34:F46)), ROW(F34:F46)-MIN(ROW(F34:F46))+1, ""), ROW() -33 )), "")</f>
        <v>Noah Mardis</v>
      </c>
      <c r="AJ35" s="13" t="str">
        <f t="array" ref="AJ35">IFERROR(INDEX(B34:B46, SMALL(IF(ISNUMBER(SEARCH("JV2",F34:F46)), ROW(F34:F46)-MIN(ROW(F34:F46))+1, ""), ROW() -33 )), "")</f>
        <v/>
      </c>
      <c r="AK35" s="13" t="str">
        <f t="array" ref="AK35">IFERROR(INDEX(C34:C46, SMALL(IF(ISNUMBER(SEARCH("JV2",F34:F46)), ROW(F34:F46)-MIN(ROW(F34:F46))+1, ""), ROW() -33 )), "")</f>
        <v/>
      </c>
      <c r="AL35" s="13" t="str">
        <f t="array" ref="AL35">IFERROR(INDEX(D34:D46, SMALL(IF(ISNUMBER(SEARCH("JV2",F34:F46)), ROW(F34:F46)-MIN(ROW(F34:F46))+1, ""), ROW() -33 )), "")</f>
        <v/>
      </c>
      <c r="AM35" s="13" t="str">
        <f t="array" ref="AM35">IFERROR(INDEX(E34:E46, SMALL(IF(ISNUMBER(SEARCH("JV2",F34:F46)), ROW(F34:F46)-MIN(ROW(F34:F46))+1, ""), ROW() -33 )), "")</f>
        <v/>
      </c>
    </row>
    <row r="36" spans="2:39" s="13" customFormat="1" ht="15" customHeight="1">
      <c r="B36" s="21" t="s">
        <v>75</v>
      </c>
      <c r="C36" s="1"/>
      <c r="D36" s="22" t="s">
        <v>80</v>
      </c>
      <c r="E36" s="1" t="s">
        <v>81</v>
      </c>
      <c r="F36" s="91" t="s">
        <v>13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IFERROR(INDEX(B34:B46, SMALL(IF("V"=F34:F46, ROW(F34:F46)-MIN(ROW(F34:F46))+1, ""), ROW() -33 )), "")</f>
        <v>Campbellsville University</v>
      </c>
      <c r="AC36" s="13">
        <f t="array" ref="AC36">IFERROR(INDEX(C34:C46, SMALL(IF("V"=F34:F46, ROW(F34:F46)-MIN(ROW(F34:F46))+1, ""), ROW() -33 )), "")</f>
        <v>0</v>
      </c>
      <c r="AD36" s="13" t="str">
        <f t="array" ref="AD36">IFERROR(INDEX(D34:D46, SMALL(IF("V"=F34:F46, ROW(F34:F46)-MIN(ROW(F34:F46))+1, ""), ROW() -33 )), "")</f>
        <v>18-86967</v>
      </c>
      <c r="AE36" s="13" t="str">
        <f t="array" ref="AE36">IFERROR(INDEX(E34:E46, SMALL(IF("V"=F34:F46, ROW(F34:F46)-MIN(ROW(F34:F46))+1, ""), ROW() -33 )), "")</f>
        <v>Andrew Swift</v>
      </c>
      <c r="AF36" s="13" t="str">
        <f t="array" ref="AF36">IFERROR(INDEX(B34:B46, SMALL(IF(ISNUMBER(SEARCH("JV1",F34:F46)), ROW(F34:F46)-MIN(ROW(F34:F46))+1, ""), ROW() -33 )), "")</f>
        <v>Campbellsville University</v>
      </c>
      <c r="AG36" s="13">
        <f t="array" ref="AG36">IFERROR(INDEX(C34:C46, SMALL(IF(ISNUMBER(SEARCH("JV1",F34:F46)), ROW(F34:F46)-MIN(ROW(F34:F46))+1, ""), ROW() -33 )), "")</f>
        <v>0</v>
      </c>
      <c r="AH36" s="13" t="str">
        <f t="array" ref="AH36">IFERROR(INDEX(D34:D46, SMALL(IF(ISNUMBER(SEARCH("JV1",F34:F46)), ROW(F34:F46)-MIN(ROW(F34:F46))+1, ""), ROW() -33 )), "")</f>
        <v>15-135768</v>
      </c>
      <c r="AI36" s="13" t="str">
        <f t="array" ref="AI36">IFERROR(INDEX(E34:E46, SMALL(IF(ISNUMBER(SEARCH("JV1",F34:F46)), ROW(F34:F46)-MIN(ROW(F34:F46))+1, ""), ROW() -33 )), "")</f>
        <v>Zach Currie</v>
      </c>
      <c r="AJ36" s="13" t="str">
        <f t="array" ref="AJ36">IFERROR(INDEX(B34:B46, SMALL(IF(ISNUMBER(SEARCH("JV2",F34:F46)), ROW(F34:F46)-MIN(ROW(F34:F46))+1, ""), ROW() -33 )), "")</f>
        <v/>
      </c>
      <c r="AK36" s="13" t="str">
        <f t="array" ref="AK36">IFERROR(INDEX(C34:C46, SMALL(IF(ISNUMBER(SEARCH("JV2",F34:F46)), ROW(F34:F46)-MIN(ROW(F34:F46))+1, ""), ROW() -33 )), "")</f>
        <v/>
      </c>
      <c r="AL36" s="13" t="str">
        <f t="array" ref="AL36">IFERROR(INDEX(D34:D46, SMALL(IF(ISNUMBER(SEARCH("JV2",F34:F46)), ROW(F34:F46)-MIN(ROW(F34:F46))+1, ""), ROW() -33 )), "")</f>
        <v/>
      </c>
      <c r="AM36" s="13" t="str">
        <f t="array" ref="AM36">IFERROR(INDEX(E34:E46, SMALL(IF(ISNUMBER(SEARCH("JV2",F34:F46)), ROW(F34:F46)-MIN(ROW(F34:F46))+1, ""), ROW() -33 )), "")</f>
        <v/>
      </c>
    </row>
    <row r="37" spans="2:39" s="13" customFormat="1" ht="15" customHeight="1">
      <c r="B37" s="21" t="s">
        <v>75</v>
      </c>
      <c r="C37" s="1"/>
      <c r="D37" s="22" t="s">
        <v>82</v>
      </c>
      <c r="E37" s="1" t="s">
        <v>83</v>
      </c>
      <c r="F37" s="91" t="s">
        <v>13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IFERROR(INDEX(B34:B46, SMALL(IF("V"=F34:F46, ROW(F34:F46)-MIN(ROW(F34:F46))+1, ""), ROW() -33 )), "")</f>
        <v>Campbellsville University</v>
      </c>
      <c r="AC37" s="13">
        <f t="array" ref="AC37">IFERROR(INDEX(C34:C46, SMALL(IF("V"=F34:F46, ROW(F34:F46)-MIN(ROW(F34:F46))+1, ""), ROW() -33 )), "")</f>
        <v>0</v>
      </c>
      <c r="AD37" s="13" t="str">
        <f t="array" ref="AD37">IFERROR(INDEX(D34:D46, SMALL(IF("V"=F34:F46, ROW(F34:F46)-MIN(ROW(F34:F46))+1, ""), ROW() -33 )), "")</f>
        <v>7914-11696</v>
      </c>
      <c r="AE37" s="13" t="str">
        <f t="array" ref="AE37">IFERROR(INDEX(E34:E46, SMALL(IF("V"=F34:F46, ROW(F34:F46)-MIN(ROW(F34:F46))+1, ""), ROW() -33 )), "")</f>
        <v>Blake Roberts</v>
      </c>
      <c r="AF37" s="13" t="str">
        <f t="array" ref="AF37">IFERROR(INDEX(B34:B46, SMALL(IF(ISNUMBER(SEARCH("JV1",F34:F46)), ROW(F34:F46)-MIN(ROW(F34:F46))+1, ""), ROW() -33 )), "")</f>
        <v>Campbellsville University</v>
      </c>
      <c r="AG37" s="13">
        <f t="array" ref="AG37">IFERROR(INDEX(C34:C46, SMALL(IF(ISNUMBER(SEARCH("JV1",F34:F46)), ROW(F34:F46)-MIN(ROW(F34:F46))+1, ""), ROW() -33 )), "")</f>
        <v>0</v>
      </c>
      <c r="AH37" s="13" t="str">
        <f t="array" ref="AH37">IFERROR(INDEX(D34:D46, SMALL(IF(ISNUMBER(SEARCH("JV1",F34:F46)), ROW(F34:F46)-MIN(ROW(F34:F46))+1, ""), ROW() -33 )), "")</f>
        <v>19-5596</v>
      </c>
      <c r="AI37" s="13" t="str">
        <f t="array" ref="AI37">IFERROR(INDEX(E34:E46, SMALL(IF(ISNUMBER(SEARCH("JV1",F34:F46)), ROW(F34:F46)-MIN(ROW(F34:F46))+1, ""), ROW() -33 )), "")</f>
        <v>Zachary Budd</v>
      </c>
      <c r="AJ37" s="13" t="str">
        <f t="array" ref="AJ37">IFERROR(INDEX(B34:B46, SMALL(IF(ISNUMBER(SEARCH("JV2",F34:F46)), ROW(F34:F46)-MIN(ROW(F34:F46))+1, ""), ROW() -33 )), "")</f>
        <v/>
      </c>
      <c r="AK37" s="13" t="str">
        <f t="array" ref="AK37">IFERROR(INDEX(C34:C46, SMALL(IF(ISNUMBER(SEARCH("JV2",F34:F46)), ROW(F34:F46)-MIN(ROW(F34:F46))+1, ""), ROW() -33 )), "")</f>
        <v/>
      </c>
      <c r="AL37" s="13" t="str">
        <f t="array" ref="AL37">IFERROR(INDEX(D34:D46, SMALL(IF(ISNUMBER(SEARCH("JV2",F34:F46)), ROW(F34:F46)-MIN(ROW(F34:F46))+1, ""), ROW() -33 )), "")</f>
        <v/>
      </c>
      <c r="AM37" s="13" t="str">
        <f t="array" ref="AM37">IFERROR(INDEX(E34:E46, SMALL(IF(ISNUMBER(SEARCH("JV2",F34:F46)), ROW(F34:F46)-MIN(ROW(F34:F46))+1, ""), ROW() -33 )), "")</f>
        <v/>
      </c>
    </row>
    <row r="38" spans="2:39" s="13" customFormat="1" ht="15" customHeight="1">
      <c r="B38" s="21" t="s">
        <v>75</v>
      </c>
      <c r="C38" s="1"/>
      <c r="D38" s="22" t="s">
        <v>84</v>
      </c>
      <c r="E38" s="1" t="s">
        <v>85</v>
      </c>
      <c r="F38" s="91" t="s">
        <v>13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IFERROR(INDEX(B34:B46, SMALL(IF("V"=F34:F46, ROW(F34:F46)-MIN(ROW(F34:F46))+1, ""), ROW() -33 )), "")</f>
        <v>Campbellsville University</v>
      </c>
      <c r="AC38" s="13">
        <f t="array" ref="AC38">IFERROR(INDEX(C34:C46, SMALL(IF("V"=F34:F46, ROW(F34:F46)-MIN(ROW(F34:F46))+1, ""), ROW() -33 )), "")</f>
        <v>0</v>
      </c>
      <c r="AD38" s="13" t="str">
        <f t="array" ref="AD38">IFERROR(INDEX(D34:D46, SMALL(IF("V"=F34:F46, ROW(F34:F46)-MIN(ROW(F34:F46))+1, ""), ROW() -33 )), "")</f>
        <v>7914-43718</v>
      </c>
      <c r="AE38" s="13" t="str">
        <f t="array" ref="AE38">IFERROR(INDEX(E34:E46, SMALL(IF("V"=F34:F46, ROW(F34:F46)-MIN(ROW(F34:F46))+1, ""), ROW() -33 )), "")</f>
        <v>Emanuel Casillas</v>
      </c>
      <c r="AF38" s="13" t="str">
        <f t="array" ref="AF38">IFERROR(INDEX(B34:B46, SMALL(IF(ISNUMBER(SEARCH("JV1",F34:F46)), ROW(F34:F46)-MIN(ROW(F34:F46))+1, ""), ROW() -33 )), "")</f>
        <v>Campbellsville University</v>
      </c>
      <c r="AG38" s="13">
        <f t="array" ref="AG38">IFERROR(INDEX(C34:C46, SMALL(IF(ISNUMBER(SEARCH("JV1",F34:F46)), ROW(F34:F46)-MIN(ROW(F34:F46))+1, ""), ROW() -33 )), "")</f>
        <v>0</v>
      </c>
      <c r="AH38" s="13" t="str">
        <f t="array" ref="AH38">IFERROR(INDEX(D34:D46, SMALL(IF(ISNUMBER(SEARCH("JV1",F34:F46)), ROW(F34:F46)-MIN(ROW(F34:F46))+1, ""), ROW() -33 )), "")</f>
        <v>11-689585</v>
      </c>
      <c r="AI38" s="13" t="str">
        <f t="array" ref="AI38">IFERROR(INDEX(E34:E46, SMALL(IF(ISNUMBER(SEARCH("JV1",F34:F46)), ROW(F34:F46)-MIN(ROW(F34:F46))+1, ""), ROW() -33 )), "")</f>
        <v>Zachery McCoy</v>
      </c>
      <c r="AJ38" s="13" t="str">
        <f t="array" ref="AJ38">IFERROR(INDEX(B34:B46, SMALL(IF(ISNUMBER(SEARCH("JV2",F34:F46)), ROW(F34:F46)-MIN(ROW(F34:F46))+1, ""), ROW() -33 )), "")</f>
        <v/>
      </c>
      <c r="AK38" s="13" t="str">
        <f t="array" ref="AK38">IFERROR(INDEX(C34:C46, SMALL(IF(ISNUMBER(SEARCH("JV2",F34:F46)), ROW(F34:F46)-MIN(ROW(F34:F46))+1, ""), ROW() -33 )), "")</f>
        <v/>
      </c>
      <c r="AL38" s="13" t="str">
        <f t="array" ref="AL38">IFERROR(INDEX(D34:D46, SMALL(IF(ISNUMBER(SEARCH("JV2",F34:F46)), ROW(F34:F46)-MIN(ROW(F34:F46))+1, ""), ROW() -33 )), "")</f>
        <v/>
      </c>
      <c r="AM38" s="13" t="str">
        <f t="array" ref="AM38">IFERROR(INDEX(E34:E46, SMALL(IF(ISNUMBER(SEARCH("JV2",F34:F46)), ROW(F34:F46)-MIN(ROW(F34:F46))+1, ""), ROW() -33 )), "")</f>
        <v/>
      </c>
    </row>
    <row r="39" spans="2:39" s="13" customFormat="1" ht="15" customHeight="1">
      <c r="B39" s="21" t="s">
        <v>75</v>
      </c>
      <c r="C39" s="1"/>
      <c r="D39" s="22" t="s">
        <v>86</v>
      </c>
      <c r="E39" s="1" t="s">
        <v>87</v>
      </c>
      <c r="F39" s="91" t="s">
        <v>16</v>
      </c>
      <c r="G39" s="24"/>
      <c r="H39" s="25">
        <v>3225</v>
      </c>
      <c r="I39" s="24"/>
      <c r="J39" s="25" t="b">
        <v>0</v>
      </c>
      <c r="K39" s="19"/>
      <c r="L39" s="26"/>
      <c r="M39" s="27"/>
      <c r="AB39" s="13" t="str">
        <f t="array" ref="AB39">IFERROR(INDEX(B34:B46, SMALL(IF("V"=F34:F46, ROW(F34:F46)-MIN(ROW(F34:F46))+1, ""), ROW() -33 )), "")</f>
        <v>Campbellsville University</v>
      </c>
      <c r="AC39" s="13">
        <f t="array" ref="AC39">IFERROR(INDEX(C34:C46, SMALL(IF("V"=F34:F46, ROW(F34:F46)-MIN(ROW(F34:F46))+1, ""), ROW() -33 )), "")</f>
        <v>0</v>
      </c>
      <c r="AD39" s="13" t="str">
        <f t="array" ref="AD39">IFERROR(INDEX(D34:D46, SMALL(IF("V"=F34:F46, ROW(F34:F46)-MIN(ROW(F34:F46))+1, ""), ROW() -33 )), "")</f>
        <v>15-117269</v>
      </c>
      <c r="AE39" s="13" t="str">
        <f t="array" ref="AE39">IFERROR(INDEX(E34:E46, SMALL(IF("V"=F34:F46, ROW(F34:F46)-MIN(ROW(F34:F46))+1, ""), ROW() -33 )), "")</f>
        <v>Michael Kendrick</v>
      </c>
      <c r="AF39" s="13" t="str">
        <f t="array" ref="AF39">IFERROR(INDEX(B34:B46, SMALL(IF(ISNUMBER(SEARCH("JV1",F34:F46)), ROW(F34:F46)-MIN(ROW(F34:F46))+1, ""), ROW() -33 )), "")</f>
        <v/>
      </c>
      <c r="AG39" s="13" t="str">
        <f t="array" ref="AG39">IFERROR(INDEX(C34:C46, SMALL(IF(ISNUMBER(SEARCH("JV1",F34:F46)), ROW(F34:F46)-MIN(ROW(F34:F46))+1, ""), ROW() -33 )), "")</f>
        <v/>
      </c>
      <c r="AH39" s="13" t="str">
        <f t="array" ref="AH39">IFERROR(INDEX(D34:D46, SMALL(IF(ISNUMBER(SEARCH("JV1",F34:F46)), ROW(F34:F46)-MIN(ROW(F34:F46))+1, ""), ROW() -33 )), "")</f>
        <v/>
      </c>
      <c r="AI39" s="13" t="str">
        <f t="array" ref="AI39">IFERROR(INDEX(E34:E46, SMALL(IF(ISNUMBER(SEARCH("JV1",F34:F46)), ROW(F34:F46)-MIN(ROW(F34:F46))+1, ""), ROW() -33 )), "")</f>
        <v/>
      </c>
      <c r="AJ39" s="13" t="str">
        <f t="array" ref="AJ39">IFERROR(INDEX(B34:B46, SMALL(IF(ISNUMBER(SEARCH("JV2",F34:F46)), ROW(F34:F46)-MIN(ROW(F34:F46))+1, ""), ROW() -33 )), "")</f>
        <v/>
      </c>
      <c r="AK39" s="13" t="str">
        <f t="array" ref="AK39">IFERROR(INDEX(C34:C46, SMALL(IF(ISNUMBER(SEARCH("JV2",F34:F46)), ROW(F34:F46)-MIN(ROW(F34:F46))+1, ""), ROW() -33 )), "")</f>
        <v/>
      </c>
      <c r="AL39" s="13" t="str">
        <f t="array" ref="AL39">IFERROR(INDEX(D34:D46, SMALL(IF(ISNUMBER(SEARCH("JV2",F34:F46)), ROW(F34:F46)-MIN(ROW(F34:F46))+1, ""), ROW() -33 )), "")</f>
        <v/>
      </c>
      <c r="AM39" s="13" t="str">
        <f t="array" ref="AM39">IFERROR(INDEX(E34:E46, SMALL(IF(ISNUMBER(SEARCH("JV2",F34:F46)), ROW(F34:F46)-MIN(ROW(F34:F46))+1, ""), ROW() -33 )), "")</f>
        <v/>
      </c>
    </row>
    <row r="40" spans="2:39" s="13" customFormat="1" ht="15" customHeight="1">
      <c r="B40" s="21" t="s">
        <v>75</v>
      </c>
      <c r="C40" s="1"/>
      <c r="D40" s="22" t="s">
        <v>88</v>
      </c>
      <c r="E40" s="1" t="s">
        <v>89</v>
      </c>
      <c r="F40" s="91" t="s">
        <v>13</v>
      </c>
      <c r="G40" s="24"/>
      <c r="H40" s="25">
        <v>3225</v>
      </c>
      <c r="I40" s="24"/>
      <c r="J40" s="25" t="b">
        <v>0</v>
      </c>
      <c r="K40" s="19"/>
      <c r="L40" s="26"/>
      <c r="M40" s="27"/>
      <c r="AB40" s="13" t="str">
        <f t="array" ref="AB40">IFERROR(INDEX(B34:B46, SMALL(IF("V"=F34:F46, ROW(F34:F46)-MIN(ROW(F34:F46))+1, ""), ROW() -33 )), "")</f>
        <v>Campbellsville University</v>
      </c>
      <c r="AC40" s="13">
        <f t="array" ref="AC40">IFERROR(INDEX(C34:C46, SMALL(IF("V"=F34:F46, ROW(F34:F46)-MIN(ROW(F34:F46))+1, ""), ROW() -33 )), "")</f>
        <v>0</v>
      </c>
      <c r="AD40" s="13" t="str">
        <f t="array" ref="AD40">IFERROR(INDEX(D34:D46, SMALL(IF("V"=F34:F46, ROW(F34:F46)-MIN(ROW(F34:F46))+1, ""), ROW() -33 )), "")</f>
        <v>11-591918</v>
      </c>
      <c r="AE40" s="13" t="str">
        <f t="array" ref="AE40">IFERROR(INDEX(E34:E46, SMALL(IF("V"=F34:F46, ROW(F34:F46)-MIN(ROW(F34:F46))+1, ""), ROW() -33 )), "")</f>
        <v>Nathan Whaley</v>
      </c>
      <c r="AF40" s="13" t="str">
        <f t="array" ref="AF40">IFERROR(INDEX(B34:B46, SMALL(IF(ISNUMBER(SEARCH("JV1",F34:F46)), ROW(F34:F46)-MIN(ROW(F34:F46))+1, ""), ROW() -33 )), "")</f>
        <v/>
      </c>
      <c r="AG40" s="13" t="str">
        <f t="array" ref="AG40">IFERROR(INDEX(C34:C46, SMALL(IF(ISNUMBER(SEARCH("JV1",F34:F46)), ROW(F34:F46)-MIN(ROW(F34:F46))+1, ""), ROW() -33 )), "")</f>
        <v/>
      </c>
      <c r="AH40" s="13" t="str">
        <f t="array" ref="AH40">IFERROR(INDEX(D34:D46, SMALL(IF(ISNUMBER(SEARCH("JV1",F34:F46)), ROW(F34:F46)-MIN(ROW(F34:F46))+1, ""), ROW() -33 )), "")</f>
        <v/>
      </c>
      <c r="AI40" s="13" t="str">
        <f t="array" ref="AI40">IFERROR(INDEX(E34:E46, SMALL(IF(ISNUMBER(SEARCH("JV1",F34:F46)), ROW(F34:F46)-MIN(ROW(F34:F46))+1, ""), ROW() -33 )), "")</f>
        <v/>
      </c>
      <c r="AJ40" s="13" t="str">
        <f t="array" ref="AJ40">IFERROR(INDEX(B34:B46, SMALL(IF(ISNUMBER(SEARCH("JV2",F34:F46)), ROW(F34:F46)-MIN(ROW(F34:F46))+1, ""), ROW() -33 )), "")</f>
        <v/>
      </c>
      <c r="AK40" s="13" t="str">
        <f t="array" ref="AK40">IFERROR(INDEX(C34:C46, SMALL(IF(ISNUMBER(SEARCH("JV2",F34:F46)), ROW(F34:F46)-MIN(ROW(F34:F46))+1, ""), ROW() -33 )), "")</f>
        <v/>
      </c>
      <c r="AL40" s="13" t="str">
        <f t="array" ref="AL40">IFERROR(INDEX(D34:D46, SMALL(IF(ISNUMBER(SEARCH("JV2",F34:F46)), ROW(F34:F46)-MIN(ROW(F34:F46))+1, ""), ROW() -33 )), "")</f>
        <v/>
      </c>
      <c r="AM40" s="13" t="str">
        <f t="array" ref="AM40">IFERROR(INDEX(E34:E46, SMALL(IF(ISNUMBER(SEARCH("JV2",F34:F46)), ROW(F34:F46)-MIN(ROW(F34:F46))+1, ""), ROW() -33 )), "")</f>
        <v/>
      </c>
    </row>
    <row r="41" spans="2:39" s="13" customFormat="1" ht="15" customHeight="1">
      <c r="B41" s="21" t="s">
        <v>75</v>
      </c>
      <c r="C41" s="1"/>
      <c r="D41" s="22" t="s">
        <v>90</v>
      </c>
      <c r="E41" s="1" t="s">
        <v>91</v>
      </c>
      <c r="F41" s="91" t="s">
        <v>13</v>
      </c>
      <c r="G41" s="24"/>
      <c r="H41" s="25">
        <v>3225</v>
      </c>
      <c r="I41" s="24"/>
      <c r="J41" s="25" t="b">
        <v>0</v>
      </c>
      <c r="K41" s="19"/>
      <c r="L41" s="26"/>
      <c r="M41" s="27"/>
      <c r="AB41" s="13" t="str">
        <f t="array" ref="AB41">IFERROR(INDEX(B34:B46, SMALL(IF("V"=F34:F46, ROW(F34:F46)-MIN(ROW(F34:F46))+1, ""), ROW() -33 )), "")</f>
        <v/>
      </c>
      <c r="AC41" s="13" t="str">
        <f t="array" ref="AC41">IFERROR(INDEX(C34:C46, SMALL(IF("V"=F34:F46, ROW(F34:F46)-MIN(ROW(F34:F46))+1, ""), ROW() -33 )), "")</f>
        <v/>
      </c>
      <c r="AD41" s="13" t="str">
        <f t="array" ref="AD41">IFERROR(INDEX(D34:D46, SMALL(IF("V"=F34:F46, ROW(F34:F46)-MIN(ROW(F34:F46))+1, ""), ROW() -33 )), "")</f>
        <v/>
      </c>
      <c r="AE41" s="13" t="str">
        <f t="array" ref="AE41">IFERROR(INDEX(E34:E46, SMALL(IF("V"=F34:F46, ROW(F34:F46)-MIN(ROW(F34:F46))+1, ""), ROW() -33 )), "")</f>
        <v/>
      </c>
      <c r="AF41" s="13" t="str">
        <f t="array" ref="AF41">IFERROR(INDEX(B34:B46, SMALL(IF(ISNUMBER(SEARCH("JV1",F34:F46)), ROW(F34:F46)-MIN(ROW(F34:F46))+1, ""), ROW() -33 )), "")</f>
        <v/>
      </c>
      <c r="AG41" s="13" t="str">
        <f t="array" ref="AG41">IFERROR(INDEX(C34:C46, SMALL(IF(ISNUMBER(SEARCH("JV1",F34:F46)), ROW(F34:F46)-MIN(ROW(F34:F46))+1, ""), ROW() -33 )), "")</f>
        <v/>
      </c>
      <c r="AH41" s="13" t="str">
        <f t="array" ref="AH41">IFERROR(INDEX(D34:D46, SMALL(IF(ISNUMBER(SEARCH("JV1",F34:F46)), ROW(F34:F46)-MIN(ROW(F34:F46))+1, ""), ROW() -33 )), "")</f>
        <v/>
      </c>
      <c r="AI41" s="13" t="str">
        <f t="array" ref="AI41">IFERROR(INDEX(E34:E46, SMALL(IF(ISNUMBER(SEARCH("JV1",F34:F46)), ROW(F34:F46)-MIN(ROW(F34:F46))+1, ""), ROW() -33 )), "")</f>
        <v/>
      </c>
      <c r="AJ41" s="13" t="str">
        <f t="array" ref="AJ41">IFERROR(INDEX(B34:B46, SMALL(IF(ISNUMBER(SEARCH("JV2",F34:F46)), ROW(F34:F46)-MIN(ROW(F34:F46))+1, ""), ROW() -33 )), "")</f>
        <v/>
      </c>
      <c r="AK41" s="13" t="str">
        <f t="array" ref="AK41">IFERROR(INDEX(C34:C46, SMALL(IF(ISNUMBER(SEARCH("JV2",F34:F46)), ROW(F34:F46)-MIN(ROW(F34:F46))+1, ""), ROW() -33 )), "")</f>
        <v/>
      </c>
      <c r="AL41" s="13" t="str">
        <f t="array" ref="AL41">IFERROR(INDEX(D34:D46, SMALL(IF(ISNUMBER(SEARCH("JV2",F34:F46)), ROW(F34:F46)-MIN(ROW(F34:F46))+1, ""), ROW() -33 )), "")</f>
        <v/>
      </c>
      <c r="AM41" s="13" t="str">
        <f t="array" ref="AM41">IFERROR(INDEX(E34:E46, SMALL(IF(ISNUMBER(SEARCH("JV2",F34:F46)), ROW(F34:F46)-MIN(ROW(F34:F46))+1, ""), ROW() -33 )), "")</f>
        <v/>
      </c>
    </row>
    <row r="42" spans="2:39" s="13" customFormat="1" ht="15" customHeight="1">
      <c r="B42" s="21" t="s">
        <v>75</v>
      </c>
      <c r="C42" s="1"/>
      <c r="D42" s="22" t="s">
        <v>92</v>
      </c>
      <c r="E42" s="1" t="s">
        <v>93</v>
      </c>
      <c r="F42" s="91" t="s">
        <v>16</v>
      </c>
      <c r="G42" s="24"/>
      <c r="H42" s="25">
        <v>3225</v>
      </c>
      <c r="I42" s="24"/>
      <c r="J42" s="25" t="b">
        <v>0</v>
      </c>
      <c r="K42" s="19"/>
      <c r="L42" s="26"/>
      <c r="M42" s="27"/>
    </row>
    <row r="43" spans="2:39" s="13" customFormat="1" ht="15" customHeight="1">
      <c r="B43" s="21" t="s">
        <v>75</v>
      </c>
      <c r="C43" s="1"/>
      <c r="D43" s="22" t="s">
        <v>94</v>
      </c>
      <c r="E43" s="1" t="s">
        <v>95</v>
      </c>
      <c r="F43" s="91" t="s">
        <v>29</v>
      </c>
      <c r="G43" s="24"/>
      <c r="H43" s="25">
        <v>3225</v>
      </c>
      <c r="I43" s="24"/>
      <c r="J43" s="25" t="b">
        <v>0</v>
      </c>
      <c r="K43" s="19"/>
      <c r="L43" s="26"/>
      <c r="M43" s="27"/>
    </row>
    <row r="44" spans="2:39" s="13" customFormat="1" ht="15" customHeight="1">
      <c r="B44" s="21" t="s">
        <v>75</v>
      </c>
      <c r="C44" s="1"/>
      <c r="D44" s="22" t="s">
        <v>96</v>
      </c>
      <c r="E44" s="1" t="s">
        <v>97</v>
      </c>
      <c r="F44" s="91" t="s">
        <v>16</v>
      </c>
      <c r="G44" s="24"/>
      <c r="H44" s="25">
        <v>3225</v>
      </c>
      <c r="I44" s="24"/>
      <c r="J44" s="25" t="b">
        <v>0</v>
      </c>
      <c r="K44" s="19"/>
      <c r="L44" s="26"/>
      <c r="M44" s="27"/>
    </row>
    <row r="45" spans="2:39" s="13" customFormat="1" ht="15" customHeight="1">
      <c r="B45" s="21" t="s">
        <v>75</v>
      </c>
      <c r="C45" s="1"/>
      <c r="D45" s="22" t="s">
        <v>98</v>
      </c>
      <c r="E45" s="1" t="s">
        <v>99</v>
      </c>
      <c r="F45" s="91" t="s">
        <v>16</v>
      </c>
      <c r="G45" s="24"/>
      <c r="H45" s="25">
        <v>3225</v>
      </c>
      <c r="I45" s="24"/>
      <c r="J45" s="25" t="b">
        <v>0</v>
      </c>
      <c r="K45" s="19"/>
      <c r="L45" s="26"/>
      <c r="M45" s="27"/>
    </row>
    <row r="46" spans="2:39" s="13" customFormat="1" ht="15" customHeight="1">
      <c r="B46" s="21" t="s">
        <v>75</v>
      </c>
      <c r="C46" s="1"/>
      <c r="D46" s="22" t="s">
        <v>100</v>
      </c>
      <c r="E46" s="1" t="s">
        <v>101</v>
      </c>
      <c r="F46" s="91" t="s">
        <v>16</v>
      </c>
      <c r="G46" s="24"/>
      <c r="H46" s="25">
        <v>3225</v>
      </c>
      <c r="I46" s="24"/>
      <c r="J46" s="25" t="b">
        <v>0</v>
      </c>
      <c r="K46" s="19"/>
      <c r="L46" s="26"/>
      <c r="M46" s="27"/>
    </row>
    <row r="47" spans="2:39" s="13" customFormat="1" ht="15" customHeight="1">
      <c r="B47" s="21" t="s">
        <v>102</v>
      </c>
      <c r="C47" s="1"/>
      <c r="D47" s="22" t="s">
        <v>103</v>
      </c>
      <c r="E47" s="1" t="s">
        <v>104</v>
      </c>
      <c r="F47" s="91" t="s">
        <v>13</v>
      </c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IFERROR(INDEX(B47:B58, SMALL(IF("V"=F47:F58, ROW(F47:F58)-MIN(ROW(F47:F58))+1, ""), ROW() -46 )), "")</f>
        <v>Cumberland University</v>
      </c>
      <c r="AC47" s="13">
        <f t="array" ref="AC47">IFERROR(INDEX(C47:C58, SMALL(IF("V"=F47:F58, ROW(F47:F58)-MIN(ROW(F47:F58))+1, ""), ROW() -46 )), "")</f>
        <v>0</v>
      </c>
      <c r="AD47" s="13" t="str">
        <f t="array" ref="AD47">IFERROR(INDEX(D47:D58, SMALL(IF("V"=F47:F58, ROW(F47:F58)-MIN(ROW(F47:F58))+1, ""), ROW() -46 )), "")</f>
        <v>19-71543</v>
      </c>
      <c r="AE47" s="13" t="str">
        <f t="array" ref="AE47">IFERROR(INDEX(E47:E58, SMALL(IF("V"=F47:F58, ROW(F47:F58)-MIN(ROW(F47:F58))+1, ""), ROW() -46 )), "")</f>
        <v>Alex Barlow</v>
      </c>
      <c r="AF47" s="13" t="str">
        <f t="array" ref="AF47">IFERROR(INDEX(B47:B58, SMALL(IF(ISNUMBER(SEARCH("JV1",F47:F58)), ROW(F47:F58)-MIN(ROW(F47:F58))+1, ""), ROW() -46 )), "")</f>
        <v>Cumberland University</v>
      </c>
      <c r="AG47" s="13">
        <f t="array" ref="AG47">IFERROR(INDEX(C47:C58, SMALL(IF(ISNUMBER(SEARCH("JV1",F47:F58)), ROW(F47:F58)-MIN(ROW(F47:F58))+1, ""), ROW() -46 )), "")</f>
        <v>0</v>
      </c>
      <c r="AH47" s="13" t="str">
        <f t="array" ref="AH47">IFERROR(INDEX(D47:D58, SMALL(IF(ISNUMBER(SEARCH("JV1",F47:F58)), ROW(F47:F58)-MIN(ROW(F47:F58))+1, ""), ROW() -46 )), "")</f>
        <v>6684-301</v>
      </c>
      <c r="AI47" s="13" t="str">
        <f t="array" ref="AI47">IFERROR(INDEX(E47:E58, SMALL(IF(ISNUMBER(SEARCH("JV1",F47:F58)), ROW(F47:F58)-MIN(ROW(F47:F58))+1, ""), ROW() -46 )), "")</f>
        <v>Andrew Scantland</v>
      </c>
      <c r="AJ47" s="13" t="str">
        <f t="array" ref="AJ47">IFERROR(INDEX(B47:B58, SMALL(IF(ISNUMBER(SEARCH("JV2",F47:F58)), ROW(F47:F58)-MIN(ROW(F47:F58))+1, ""), ROW() -46 )), "")</f>
        <v/>
      </c>
      <c r="AK47" s="13" t="str">
        <f t="array" ref="AK47">IFERROR(INDEX(C47:C58, SMALL(IF(ISNUMBER(SEARCH("JV2",F47:F58)), ROW(F47:F58)-MIN(ROW(F47:F58))+1, ""), ROW() -46 )), "")</f>
        <v/>
      </c>
      <c r="AL47" s="13" t="str">
        <f t="array" ref="AL47">IFERROR(INDEX(D47:D58, SMALL(IF(ISNUMBER(SEARCH("JV2",F47:F58)), ROW(F47:F58)-MIN(ROW(F47:F58))+1, ""), ROW() -46 )), "")</f>
        <v/>
      </c>
      <c r="AM47" s="13" t="str">
        <f t="array" ref="AM47">IFERROR(INDEX(E47:E58, SMALL(IF(ISNUMBER(SEARCH("JV2",F47:F58)), ROW(F47:F58)-MIN(ROW(F47:F58))+1, ""), ROW() -46 )), "")</f>
        <v/>
      </c>
    </row>
    <row r="48" spans="2:39" s="13" customFormat="1" ht="15" customHeight="1">
      <c r="B48" s="21" t="s">
        <v>102</v>
      </c>
      <c r="C48" s="1"/>
      <c r="D48" s="22" t="s">
        <v>105</v>
      </c>
      <c r="E48" s="1" t="s">
        <v>106</v>
      </c>
      <c r="F48" s="91" t="s">
        <v>16</v>
      </c>
      <c r="G48" s="24"/>
      <c r="H48" s="25">
        <v>3434</v>
      </c>
      <c r="I48" s="24"/>
      <c r="J48" s="25" t="b">
        <v>0</v>
      </c>
      <c r="K48" s="19"/>
      <c r="L48" s="26"/>
      <c r="M48" s="27"/>
      <c r="AB48" s="13" t="str">
        <f t="array" ref="AB48">IFERROR(INDEX(B47:B58, SMALL(IF("V"=F47:F58, ROW(F47:F58)-MIN(ROW(F47:F58))+1, ""), ROW() -46 )), "")</f>
        <v>Cumberland University</v>
      </c>
      <c r="AC48" s="13">
        <f t="array" ref="AC48">IFERROR(INDEX(C47:C58, SMALL(IF("V"=F47:F58, ROW(F47:F58)-MIN(ROW(F47:F58))+1, ""), ROW() -46 )), "")</f>
        <v>0</v>
      </c>
      <c r="AD48" s="13" t="str">
        <f t="array" ref="AD48">IFERROR(INDEX(D47:D58, SMALL(IF("V"=F47:F58, ROW(F47:F58)-MIN(ROW(F47:F58))+1, ""), ROW() -46 )), "")</f>
        <v>18-52843</v>
      </c>
      <c r="AE48" s="13" t="str">
        <f t="array" ref="AE48">IFERROR(INDEX(E47:E58, SMALL(IF("V"=F47:F58, ROW(F47:F58)-MIN(ROW(F47:F58))+1, ""), ROW() -46 )), "")</f>
        <v>Grayson Hemontolor</v>
      </c>
      <c r="AF48" s="13" t="str">
        <f t="array" ref="AF48">IFERROR(INDEX(B47:B58, SMALL(IF(ISNUMBER(SEARCH("JV1",F47:F58)), ROW(F47:F58)-MIN(ROW(F47:F58))+1, ""), ROW() -46 )), "")</f>
        <v>Cumberland University</v>
      </c>
      <c r="AG48" s="13">
        <f t="array" ref="AG48">IFERROR(INDEX(C47:C58, SMALL(IF(ISNUMBER(SEARCH("JV1",F47:F58)), ROW(F47:F58)-MIN(ROW(F47:F58))+1, ""), ROW() -46 )), "")</f>
        <v>0</v>
      </c>
      <c r="AH48" s="13" t="str">
        <f t="array" ref="AH48">IFERROR(INDEX(D47:D58, SMALL(IF(ISNUMBER(SEARCH("JV1",F47:F58)), ROW(F47:F58)-MIN(ROW(F47:F58))+1, ""), ROW() -46 )), "")</f>
        <v>8546-1764</v>
      </c>
      <c r="AI48" s="13" t="str">
        <f t="array" ref="AI48">IFERROR(INDEX(E47:E58, SMALL(IF(ISNUMBER(SEARCH("JV1",F47:F58)), ROW(F47:F58)-MIN(ROW(F47:F58))+1, ""), ROW() -46 )), "")</f>
        <v>Caleb Gregory</v>
      </c>
      <c r="AJ48" s="13" t="str">
        <f t="array" ref="AJ48">IFERROR(INDEX(B47:B58, SMALL(IF(ISNUMBER(SEARCH("JV2",F47:F58)), ROW(F47:F58)-MIN(ROW(F47:F58))+1, ""), ROW() -46 )), "")</f>
        <v/>
      </c>
      <c r="AK48" s="13" t="str">
        <f t="array" ref="AK48">IFERROR(INDEX(C47:C58, SMALL(IF(ISNUMBER(SEARCH("JV2",F47:F58)), ROW(F47:F58)-MIN(ROW(F47:F58))+1, ""), ROW() -46 )), "")</f>
        <v/>
      </c>
      <c r="AL48" s="13" t="str">
        <f t="array" ref="AL48">IFERROR(INDEX(D47:D58, SMALL(IF(ISNUMBER(SEARCH("JV2",F47:F58)), ROW(F47:F58)-MIN(ROW(F47:F58))+1, ""), ROW() -46 )), "")</f>
        <v/>
      </c>
      <c r="AM48" s="13" t="str">
        <f t="array" ref="AM48">IFERROR(INDEX(E47:E58, SMALL(IF(ISNUMBER(SEARCH("JV2",F47:F58)), ROW(F47:F58)-MIN(ROW(F47:F58))+1, ""), ROW() -46 )), "")</f>
        <v/>
      </c>
    </row>
    <row r="49" spans="2:39" s="13" customFormat="1" ht="15" customHeight="1">
      <c r="B49" s="21" t="s">
        <v>102</v>
      </c>
      <c r="C49" s="1"/>
      <c r="D49" s="22" t="s">
        <v>107</v>
      </c>
      <c r="E49" s="1" t="s">
        <v>108</v>
      </c>
      <c r="F49" s="91" t="s">
        <v>16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IFERROR(INDEX(B47:B58, SMALL(IF("V"=F47:F58, ROW(F47:F58)-MIN(ROW(F47:F58))+1, ""), ROW() -46 )), "")</f>
        <v>Cumberland University</v>
      </c>
      <c r="AC49" s="13">
        <f t="array" ref="AC49">IFERROR(INDEX(C47:C58, SMALL(IF("V"=F47:F58, ROW(F47:F58)-MIN(ROW(F47:F58))+1, ""), ROW() -46 )), "")</f>
        <v>0</v>
      </c>
      <c r="AD49" s="13" t="str">
        <f t="array" ref="AD49">IFERROR(INDEX(D47:D58, SMALL(IF("V"=F47:F58, ROW(F47:F58)-MIN(ROW(F47:F58))+1, ""), ROW() -46 )), "")</f>
        <v>11-359779</v>
      </c>
      <c r="AE49" s="13" t="str">
        <f t="array" ref="AE49">IFERROR(INDEX(E47:E58, SMALL(IF("V"=F47:F58, ROW(F47:F58)-MIN(ROW(F47:F58))+1, ""), ROW() -46 )), "")</f>
        <v>Logan Estep</v>
      </c>
      <c r="AF49" s="13" t="str">
        <f t="array" ref="AF49">IFERROR(INDEX(B47:B58, SMALL(IF(ISNUMBER(SEARCH("JV1",F47:F58)), ROW(F47:F58)-MIN(ROW(F47:F58))+1, ""), ROW() -46 )), "")</f>
        <v>Cumberland University</v>
      </c>
      <c r="AG49" s="13">
        <f t="array" ref="AG49">IFERROR(INDEX(C47:C58, SMALL(IF(ISNUMBER(SEARCH("JV1",F47:F58)), ROW(F47:F58)-MIN(ROW(F47:F58))+1, ""), ROW() -46 )), "")</f>
        <v>0</v>
      </c>
      <c r="AH49" s="13" t="str">
        <f t="array" ref="AH49">IFERROR(INDEX(D47:D58, SMALL(IF(ISNUMBER(SEARCH("JV1",F47:F58)), ROW(F47:F58)-MIN(ROW(F47:F58))+1, ""), ROW() -46 )), "")</f>
        <v>11-359781</v>
      </c>
      <c r="AI49" s="13" t="str">
        <f t="array" ref="AI49">IFERROR(INDEX(E47:E58, SMALL(IF(ISNUMBER(SEARCH("JV1",F47:F58)), ROW(F47:F58)-MIN(ROW(F47:F58))+1, ""), ROW() -46 )), "")</f>
        <v>Casey Estep</v>
      </c>
      <c r="AJ49" s="13" t="str">
        <f t="array" ref="AJ49">IFERROR(INDEX(B47:B58, SMALL(IF(ISNUMBER(SEARCH("JV2",F47:F58)), ROW(F47:F58)-MIN(ROW(F47:F58))+1, ""), ROW() -46 )), "")</f>
        <v/>
      </c>
      <c r="AK49" s="13" t="str">
        <f t="array" ref="AK49">IFERROR(INDEX(C47:C58, SMALL(IF(ISNUMBER(SEARCH("JV2",F47:F58)), ROW(F47:F58)-MIN(ROW(F47:F58))+1, ""), ROW() -46 )), "")</f>
        <v/>
      </c>
      <c r="AL49" s="13" t="str">
        <f t="array" ref="AL49">IFERROR(INDEX(D47:D58, SMALL(IF(ISNUMBER(SEARCH("JV2",F47:F58)), ROW(F47:F58)-MIN(ROW(F47:F58))+1, ""), ROW() -46 )), "")</f>
        <v/>
      </c>
      <c r="AM49" s="13" t="str">
        <f t="array" ref="AM49">IFERROR(INDEX(E47:E58, SMALL(IF(ISNUMBER(SEARCH("JV2",F47:F58)), ROW(F47:F58)-MIN(ROW(F47:F58))+1, ""), ROW() -46 )), "")</f>
        <v/>
      </c>
    </row>
    <row r="50" spans="2:39" s="13" customFormat="1" ht="15" customHeight="1">
      <c r="B50" s="21" t="s">
        <v>102</v>
      </c>
      <c r="C50" s="1"/>
      <c r="D50" s="22" t="s">
        <v>109</v>
      </c>
      <c r="E50" s="1" t="s">
        <v>110</v>
      </c>
      <c r="F50" s="91" t="s">
        <v>16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IFERROR(INDEX(B47:B58, SMALL(IF("V"=F47:F58, ROW(F47:F58)-MIN(ROW(F47:F58))+1, ""), ROW() -46 )), "")</f>
        <v>Cumberland University</v>
      </c>
      <c r="AC50" s="13">
        <f t="array" ref="AC50">IFERROR(INDEX(C47:C58, SMALL(IF("V"=F47:F58, ROW(F47:F58)-MIN(ROW(F47:F58))+1, ""), ROW() -46 )), "")</f>
        <v>0</v>
      </c>
      <c r="AD50" s="13" t="str">
        <f t="array" ref="AD50">IFERROR(INDEX(D47:D58, SMALL(IF("V"=F47:F58, ROW(F47:F58)-MIN(ROW(F47:F58))+1, ""), ROW() -46 )), "")</f>
        <v>17-77117</v>
      </c>
      <c r="AE50" s="13" t="str">
        <f t="array" ref="AE50">IFERROR(INDEX(E47:E58, SMALL(IF("V"=F47:F58, ROW(F47:F58)-MIN(ROW(F47:F58))+1, ""), ROW() -46 )), "")</f>
        <v>Matthew Charlton</v>
      </c>
      <c r="AF50" s="13" t="str">
        <f t="array" ref="AF50">IFERROR(INDEX(B47:B58, SMALL(IF(ISNUMBER(SEARCH("JV1",F47:F58)), ROW(F47:F58)-MIN(ROW(F47:F58))+1, ""), ROW() -46 )), "")</f>
        <v>Cumberland University</v>
      </c>
      <c r="AG50" s="13">
        <f t="array" ref="AG50">IFERROR(INDEX(C47:C58, SMALL(IF(ISNUMBER(SEARCH("JV1",F47:F58)), ROW(F47:F58)-MIN(ROW(F47:F58))+1, ""), ROW() -46 )), "")</f>
        <v>0</v>
      </c>
      <c r="AH50" s="13" t="str">
        <f t="array" ref="AH50">IFERROR(INDEX(D47:D58, SMALL(IF(ISNUMBER(SEARCH("JV1",F47:F58)), ROW(F47:F58)-MIN(ROW(F47:F58))+1, ""), ROW() -46 )), "")</f>
        <v>20-33136</v>
      </c>
      <c r="AI50" s="13" t="str">
        <f t="array" ref="AI50">IFERROR(INDEX(E47:E58, SMALL(IF(ISNUMBER(SEARCH("JV1",F47:F58)), ROW(F47:F58)-MIN(ROW(F47:F58))+1, ""), ROW() -46 )), "")</f>
        <v>Mason Adcok</v>
      </c>
      <c r="AJ50" s="13" t="str">
        <f t="array" ref="AJ50">IFERROR(INDEX(B47:B58, SMALL(IF(ISNUMBER(SEARCH("JV2",F47:F58)), ROW(F47:F58)-MIN(ROW(F47:F58))+1, ""), ROW() -46 )), "")</f>
        <v/>
      </c>
      <c r="AK50" s="13" t="str">
        <f t="array" ref="AK50">IFERROR(INDEX(C47:C58, SMALL(IF(ISNUMBER(SEARCH("JV2",F47:F58)), ROW(F47:F58)-MIN(ROW(F47:F58))+1, ""), ROW() -46 )), "")</f>
        <v/>
      </c>
      <c r="AL50" s="13" t="str">
        <f t="array" ref="AL50">IFERROR(INDEX(D47:D58, SMALL(IF(ISNUMBER(SEARCH("JV2",F47:F58)), ROW(F47:F58)-MIN(ROW(F47:F58))+1, ""), ROW() -46 )), "")</f>
        <v/>
      </c>
      <c r="AM50" s="13" t="str">
        <f t="array" ref="AM50">IFERROR(INDEX(E47:E58, SMALL(IF(ISNUMBER(SEARCH("JV2",F47:F58)), ROW(F47:F58)-MIN(ROW(F47:F58))+1, ""), ROW() -46 )), "")</f>
        <v/>
      </c>
    </row>
    <row r="51" spans="2:39" s="13" customFormat="1" ht="15" customHeight="1">
      <c r="B51" s="21" t="s">
        <v>102</v>
      </c>
      <c r="C51" s="1"/>
      <c r="D51" s="22" t="s">
        <v>111</v>
      </c>
      <c r="E51" s="1" t="s">
        <v>112</v>
      </c>
      <c r="F51" s="91" t="s">
        <v>13</v>
      </c>
      <c r="G51" s="24"/>
      <c r="H51" s="25">
        <v>3434</v>
      </c>
      <c r="I51" s="24"/>
      <c r="J51" s="25" t="b">
        <v>0</v>
      </c>
      <c r="K51" s="19"/>
      <c r="L51" s="26"/>
      <c r="M51" s="27"/>
      <c r="AB51" s="13" t="str">
        <f t="array" ref="AB51">IFERROR(INDEX(B47:B58, SMALL(IF("V"=F47:F58, ROW(F47:F58)-MIN(ROW(F47:F58))+1, ""), ROW() -46 )), "")</f>
        <v>Cumberland University</v>
      </c>
      <c r="AC51" s="13">
        <f t="array" ref="AC51">IFERROR(INDEX(C47:C58, SMALL(IF("V"=F47:F58, ROW(F47:F58)-MIN(ROW(F47:F58))+1, ""), ROW() -46 )), "")</f>
        <v>0</v>
      </c>
      <c r="AD51" s="13" t="str">
        <f t="array" ref="AD51">IFERROR(INDEX(D47:D58, SMALL(IF("V"=F47:F58, ROW(F47:F58)-MIN(ROW(F47:F58))+1, ""), ROW() -46 )), "")</f>
        <v>19-6124</v>
      </c>
      <c r="AE51" s="13" t="str">
        <f t="array" ref="AE51">IFERROR(INDEX(E47:E58, SMALL(IF("V"=F47:F58, ROW(F47:F58)-MIN(ROW(F47:F58))+1, ""), ROW() -46 )), "")</f>
        <v>Matthew Dominey</v>
      </c>
      <c r="AF51" s="13" t="str">
        <f t="array" ref="AF51">IFERROR(INDEX(B47:B58, SMALL(IF(ISNUMBER(SEARCH("JV1",F47:F58)), ROW(F47:F58)-MIN(ROW(F47:F58))+1, ""), ROW() -46 )), "")</f>
        <v>Cumberland University</v>
      </c>
      <c r="AG51" s="13">
        <f t="array" ref="AG51">IFERROR(INDEX(C47:C58, SMALL(IF(ISNUMBER(SEARCH("JV1",F47:F58)), ROW(F47:F58)-MIN(ROW(F47:F58))+1, ""), ROW() -46 )), "")</f>
        <v>0</v>
      </c>
      <c r="AH51" s="13" t="str">
        <f t="array" ref="AH51">IFERROR(INDEX(D47:D58, SMALL(IF(ISNUMBER(SEARCH("JV1",F47:F58)), ROW(F47:F58)-MIN(ROW(F47:F58))+1, ""), ROW() -46 )), "")</f>
        <v>11-360522</v>
      </c>
      <c r="AI51" s="13" t="str">
        <f t="array" ref="AI51">IFERROR(INDEX(E47:E58, SMALL(IF(ISNUMBER(SEARCH("JV1",F47:F58)), ROW(F47:F58)-MIN(ROW(F47:F58))+1, ""), ROW() -46 )), "")</f>
        <v>Wesley Estep</v>
      </c>
      <c r="AJ51" s="13" t="str">
        <f t="array" ref="AJ51">IFERROR(INDEX(B47:B58, SMALL(IF(ISNUMBER(SEARCH("JV2",F47:F58)), ROW(F47:F58)-MIN(ROW(F47:F58))+1, ""), ROW() -46 )), "")</f>
        <v/>
      </c>
      <c r="AK51" s="13" t="str">
        <f t="array" ref="AK51">IFERROR(INDEX(C47:C58, SMALL(IF(ISNUMBER(SEARCH("JV2",F47:F58)), ROW(F47:F58)-MIN(ROW(F47:F58))+1, ""), ROW() -46 )), "")</f>
        <v/>
      </c>
      <c r="AL51" s="13" t="str">
        <f t="array" ref="AL51">IFERROR(INDEX(D47:D58, SMALL(IF(ISNUMBER(SEARCH("JV2",F47:F58)), ROW(F47:F58)-MIN(ROW(F47:F58))+1, ""), ROW() -46 )), "")</f>
        <v/>
      </c>
      <c r="AM51" s="13" t="str">
        <f t="array" ref="AM51">IFERROR(INDEX(E47:E58, SMALL(IF(ISNUMBER(SEARCH("JV2",F47:F58)), ROW(F47:F58)-MIN(ROW(F47:F58))+1, ""), ROW() -46 )), "")</f>
        <v/>
      </c>
    </row>
    <row r="52" spans="2:39" s="13" customFormat="1" ht="15" customHeight="1">
      <c r="B52" s="21" t="s">
        <v>102</v>
      </c>
      <c r="C52" s="1"/>
      <c r="D52" s="22" t="s">
        <v>113</v>
      </c>
      <c r="E52" s="1" t="s">
        <v>114</v>
      </c>
      <c r="F52" s="91" t="s">
        <v>13</v>
      </c>
      <c r="G52" s="24"/>
      <c r="H52" s="25">
        <v>3434</v>
      </c>
      <c r="I52" s="24"/>
      <c r="J52" s="25" t="b">
        <v>0</v>
      </c>
      <c r="K52" s="19"/>
      <c r="L52" s="26"/>
      <c r="M52" s="27"/>
      <c r="AB52" s="13" t="str">
        <f t="array" ref="AB52">IFERROR(INDEX(B47:B58, SMALL(IF("V"=F47:F58, ROW(F47:F58)-MIN(ROW(F47:F58))+1, ""), ROW() -46 )), "")</f>
        <v>Cumberland University</v>
      </c>
      <c r="AC52" s="13">
        <f t="array" ref="AC52">IFERROR(INDEX(C47:C58, SMALL(IF("V"=F47:F58, ROW(F47:F58)-MIN(ROW(F47:F58))+1, ""), ROW() -46 )), "")</f>
        <v>0</v>
      </c>
      <c r="AD52" s="13" t="str">
        <f t="array" ref="AD52">IFERROR(INDEX(D47:D58, SMALL(IF("V"=F47:F58, ROW(F47:F58)-MIN(ROW(F47:F58))+1, ""), ROW() -46 )), "")</f>
        <v>8252-21992</v>
      </c>
      <c r="AE52" s="13" t="str">
        <f t="array" ref="AE52">IFERROR(INDEX(E47:E58, SMALL(IF("V"=F47:F58, ROW(F47:F58)-MIN(ROW(F47:F58))+1, ""), ROW() -46 )), "")</f>
        <v>Nathan Parrott</v>
      </c>
      <c r="AF52" s="13" t="str">
        <f t="array" ref="AF52">IFERROR(INDEX(B47:B58, SMALL(IF(ISNUMBER(SEARCH("JV1",F47:F58)), ROW(F47:F58)-MIN(ROW(F47:F58))+1, ""), ROW() -46 )), "")</f>
        <v/>
      </c>
      <c r="AG52" s="13" t="str">
        <f t="array" ref="AG52">IFERROR(INDEX(C47:C58, SMALL(IF(ISNUMBER(SEARCH("JV1",F47:F58)), ROW(F47:F58)-MIN(ROW(F47:F58))+1, ""), ROW() -46 )), "")</f>
        <v/>
      </c>
      <c r="AH52" s="13" t="str">
        <f t="array" ref="AH52">IFERROR(INDEX(D47:D58, SMALL(IF(ISNUMBER(SEARCH("JV1",F47:F58)), ROW(F47:F58)-MIN(ROW(F47:F58))+1, ""), ROW() -46 )), "")</f>
        <v/>
      </c>
      <c r="AI52" s="13" t="str">
        <f t="array" ref="AI52">IFERROR(INDEX(E47:E58, SMALL(IF(ISNUMBER(SEARCH("JV1",F47:F58)), ROW(F47:F58)-MIN(ROW(F47:F58))+1, ""), ROW() -46 )), "")</f>
        <v/>
      </c>
      <c r="AJ52" s="13" t="str">
        <f t="array" ref="AJ52">IFERROR(INDEX(B47:B58, SMALL(IF(ISNUMBER(SEARCH("JV2",F47:F58)), ROW(F47:F58)-MIN(ROW(F47:F58))+1, ""), ROW() -46 )), "")</f>
        <v/>
      </c>
      <c r="AK52" s="13" t="str">
        <f t="array" ref="AK52">IFERROR(INDEX(C47:C58, SMALL(IF(ISNUMBER(SEARCH("JV2",F47:F58)), ROW(F47:F58)-MIN(ROW(F47:F58))+1, ""), ROW() -46 )), "")</f>
        <v/>
      </c>
      <c r="AL52" s="13" t="str">
        <f t="array" ref="AL52">IFERROR(INDEX(D47:D58, SMALL(IF(ISNUMBER(SEARCH("JV2",F47:F58)), ROW(F47:F58)-MIN(ROW(F47:F58))+1, ""), ROW() -46 )), "")</f>
        <v/>
      </c>
      <c r="AM52" s="13" t="str">
        <f t="array" ref="AM52">IFERROR(INDEX(E47:E58, SMALL(IF(ISNUMBER(SEARCH("JV2",F47:F58)), ROW(F47:F58)-MIN(ROW(F47:F58))+1, ""), ROW() -46 )), "")</f>
        <v/>
      </c>
    </row>
    <row r="53" spans="2:39" s="13" customFormat="1" ht="15" customHeight="1">
      <c r="B53" s="21" t="s">
        <v>102</v>
      </c>
      <c r="C53" s="1"/>
      <c r="D53" s="22" t="s">
        <v>115</v>
      </c>
      <c r="E53" s="1" t="s">
        <v>116</v>
      </c>
      <c r="F53" s="91" t="s">
        <v>16</v>
      </c>
      <c r="G53" s="24"/>
      <c r="H53" s="25">
        <v>3434</v>
      </c>
      <c r="I53" s="24"/>
      <c r="J53" s="25" t="b">
        <v>0</v>
      </c>
      <c r="K53" s="19"/>
      <c r="L53" s="26"/>
      <c r="M53" s="27"/>
      <c r="AB53" s="13" t="str">
        <f t="array" ref="AB53">IFERROR(INDEX(B47:B58, SMALL(IF("V"=F47:F58, ROW(F47:F58)-MIN(ROW(F47:F58))+1, ""), ROW() -46 )), "")</f>
        <v>Cumberland University</v>
      </c>
      <c r="AC53" s="13">
        <f t="array" ref="AC53">IFERROR(INDEX(C47:C58, SMALL(IF("V"=F47:F58, ROW(F47:F58)-MIN(ROW(F47:F58))+1, ""), ROW() -46 )), "")</f>
        <v>0</v>
      </c>
      <c r="AD53" s="13" t="str">
        <f t="array" ref="AD53">IFERROR(INDEX(D47:D58, SMALL(IF("V"=F47:F58, ROW(F47:F58)-MIN(ROW(F47:F58))+1, ""), ROW() -46 )), "")</f>
        <v>16-99164</v>
      </c>
      <c r="AE53" s="13" t="str">
        <f t="array" ref="AE53">IFERROR(INDEX(E47:E58, SMALL(IF("V"=F47:F58, ROW(F47:F58)-MIN(ROW(F47:F58))+1, ""), ROW() -46 )), "")</f>
        <v>Taylor Fielder</v>
      </c>
      <c r="AF53" s="13" t="str">
        <f t="array" ref="AF53">IFERROR(INDEX(B47:B58, SMALL(IF(ISNUMBER(SEARCH("JV1",F47:F58)), ROW(F47:F58)-MIN(ROW(F47:F58))+1, ""), ROW() -46 )), "")</f>
        <v/>
      </c>
      <c r="AG53" s="13" t="str">
        <f t="array" ref="AG53">IFERROR(INDEX(C47:C58, SMALL(IF(ISNUMBER(SEARCH("JV1",F47:F58)), ROW(F47:F58)-MIN(ROW(F47:F58))+1, ""), ROW() -46 )), "")</f>
        <v/>
      </c>
      <c r="AH53" s="13" t="str">
        <f t="array" ref="AH53">IFERROR(INDEX(D47:D58, SMALL(IF(ISNUMBER(SEARCH("JV1",F47:F58)), ROW(F47:F58)-MIN(ROW(F47:F58))+1, ""), ROW() -46 )), "")</f>
        <v/>
      </c>
      <c r="AI53" s="13" t="str">
        <f t="array" ref="AI53">IFERROR(INDEX(E47:E58, SMALL(IF(ISNUMBER(SEARCH("JV1",F47:F58)), ROW(F47:F58)-MIN(ROW(F47:F58))+1, ""), ROW() -46 )), "")</f>
        <v/>
      </c>
      <c r="AJ53" s="13" t="str">
        <f t="array" ref="AJ53">IFERROR(INDEX(B47:B58, SMALL(IF(ISNUMBER(SEARCH("JV2",F47:F58)), ROW(F47:F58)-MIN(ROW(F47:F58))+1, ""), ROW() -46 )), "")</f>
        <v/>
      </c>
      <c r="AK53" s="13" t="str">
        <f t="array" ref="AK53">IFERROR(INDEX(C47:C58, SMALL(IF(ISNUMBER(SEARCH("JV2",F47:F58)), ROW(F47:F58)-MIN(ROW(F47:F58))+1, ""), ROW() -46 )), "")</f>
        <v/>
      </c>
      <c r="AL53" s="13" t="str">
        <f t="array" ref="AL53">IFERROR(INDEX(D47:D58, SMALL(IF(ISNUMBER(SEARCH("JV2",F47:F58)), ROW(F47:F58)-MIN(ROW(F47:F58))+1, ""), ROW() -46 )), "")</f>
        <v/>
      </c>
      <c r="AM53" s="13" t="str">
        <f t="array" ref="AM53">IFERROR(INDEX(E47:E58, SMALL(IF(ISNUMBER(SEARCH("JV2",F47:F58)), ROW(F47:F58)-MIN(ROW(F47:F58))+1, ""), ROW() -46 )), "")</f>
        <v/>
      </c>
    </row>
    <row r="54" spans="2:39" s="13" customFormat="1" ht="15" customHeight="1">
      <c r="B54" s="21" t="s">
        <v>102</v>
      </c>
      <c r="C54" s="1"/>
      <c r="D54" s="22" t="s">
        <v>117</v>
      </c>
      <c r="E54" s="1" t="s">
        <v>118</v>
      </c>
      <c r="F54" s="91" t="s">
        <v>13</v>
      </c>
      <c r="G54" s="24"/>
      <c r="H54" s="25">
        <v>3434</v>
      </c>
      <c r="I54" s="24"/>
      <c r="J54" s="25" t="b">
        <v>0</v>
      </c>
      <c r="K54" s="19"/>
      <c r="L54" s="26"/>
      <c r="M54" s="27"/>
      <c r="AB54" s="13" t="str">
        <f t="array" ref="AB54">IFERROR(INDEX(B47:B58, SMALL(IF("V"=F47:F58, ROW(F47:F58)-MIN(ROW(F47:F58))+1, ""), ROW() -46 )), "")</f>
        <v/>
      </c>
      <c r="AC54" s="13" t="str">
        <f t="array" ref="AC54">IFERROR(INDEX(C47:C58, SMALL(IF("V"=F47:F58, ROW(F47:F58)-MIN(ROW(F47:F58))+1, ""), ROW() -46 )), "")</f>
        <v/>
      </c>
      <c r="AD54" s="13" t="str">
        <f t="array" ref="AD54">IFERROR(INDEX(D47:D58, SMALL(IF("V"=F47:F58, ROW(F47:F58)-MIN(ROW(F47:F58))+1, ""), ROW() -46 )), "")</f>
        <v/>
      </c>
      <c r="AE54" s="13" t="str">
        <f t="array" ref="AE54">IFERROR(INDEX(E47:E58, SMALL(IF("V"=F47:F58, ROW(F47:F58)-MIN(ROW(F47:F58))+1, ""), ROW() -46 )), "")</f>
        <v/>
      </c>
      <c r="AF54" s="13" t="str">
        <f t="array" ref="AF54">IFERROR(INDEX(B47:B58, SMALL(IF(ISNUMBER(SEARCH("JV1",F47:F58)), ROW(F47:F58)-MIN(ROW(F47:F58))+1, ""), ROW() -46 )), "")</f>
        <v/>
      </c>
      <c r="AG54" s="13" t="str">
        <f t="array" ref="AG54">IFERROR(INDEX(C47:C58, SMALL(IF(ISNUMBER(SEARCH("JV1",F47:F58)), ROW(F47:F58)-MIN(ROW(F47:F58))+1, ""), ROW() -46 )), "")</f>
        <v/>
      </c>
      <c r="AH54" s="13" t="str">
        <f t="array" ref="AH54">IFERROR(INDEX(D47:D58, SMALL(IF(ISNUMBER(SEARCH("JV1",F47:F58)), ROW(F47:F58)-MIN(ROW(F47:F58))+1, ""), ROW() -46 )), "")</f>
        <v/>
      </c>
      <c r="AI54" s="13" t="str">
        <f t="array" ref="AI54">IFERROR(INDEX(E47:E58, SMALL(IF(ISNUMBER(SEARCH("JV1",F47:F58)), ROW(F47:F58)-MIN(ROW(F47:F58))+1, ""), ROW() -46 )), "")</f>
        <v/>
      </c>
      <c r="AJ54" s="13" t="str">
        <f t="array" ref="AJ54">IFERROR(INDEX(B47:B58, SMALL(IF(ISNUMBER(SEARCH("JV2",F47:F58)), ROW(F47:F58)-MIN(ROW(F47:F58))+1, ""), ROW() -46 )), "")</f>
        <v/>
      </c>
      <c r="AK54" s="13" t="str">
        <f t="array" ref="AK54">IFERROR(INDEX(C47:C58, SMALL(IF(ISNUMBER(SEARCH("JV2",F47:F58)), ROW(F47:F58)-MIN(ROW(F47:F58))+1, ""), ROW() -46 )), "")</f>
        <v/>
      </c>
      <c r="AL54" s="13" t="str">
        <f t="array" ref="AL54">IFERROR(INDEX(D47:D58, SMALL(IF(ISNUMBER(SEARCH("JV2",F47:F58)), ROW(F47:F58)-MIN(ROW(F47:F58))+1, ""), ROW() -46 )), "")</f>
        <v/>
      </c>
      <c r="AM54" s="13" t="str">
        <f t="array" ref="AM54">IFERROR(INDEX(E47:E58, SMALL(IF(ISNUMBER(SEARCH("JV2",F47:F58)), ROW(F47:F58)-MIN(ROW(F47:F58))+1, ""), ROW() -46 )), "")</f>
        <v/>
      </c>
    </row>
    <row r="55" spans="2:39" s="13" customFormat="1" ht="15" customHeight="1">
      <c r="B55" s="21" t="s">
        <v>102</v>
      </c>
      <c r="C55" s="1"/>
      <c r="D55" s="22" t="s">
        <v>119</v>
      </c>
      <c r="E55" s="1" t="s">
        <v>120</v>
      </c>
      <c r="F55" s="91" t="s">
        <v>13</v>
      </c>
      <c r="G55" s="24"/>
      <c r="H55" s="25">
        <v>3434</v>
      </c>
      <c r="I55" s="24"/>
      <c r="J55" s="25" t="b">
        <v>0</v>
      </c>
      <c r="K55" s="19"/>
      <c r="L55" s="26"/>
      <c r="M55" s="27"/>
    </row>
    <row r="56" spans="2:39" s="13" customFormat="1" ht="15" customHeight="1">
      <c r="B56" s="21" t="s">
        <v>102</v>
      </c>
      <c r="C56" s="1"/>
      <c r="D56" s="22" t="s">
        <v>121</v>
      </c>
      <c r="E56" s="1" t="s">
        <v>122</v>
      </c>
      <c r="F56" s="91" t="s">
        <v>13</v>
      </c>
      <c r="G56" s="24"/>
      <c r="H56" s="25">
        <v>3434</v>
      </c>
      <c r="I56" s="24"/>
      <c r="J56" s="25" t="b">
        <v>0</v>
      </c>
      <c r="K56" s="19"/>
      <c r="L56" s="26"/>
      <c r="M56" s="27"/>
    </row>
    <row r="57" spans="2:39" s="13" customFormat="1" ht="15" customHeight="1">
      <c r="B57" s="21" t="s">
        <v>102</v>
      </c>
      <c r="C57" s="1"/>
      <c r="D57" s="22" t="s">
        <v>123</v>
      </c>
      <c r="E57" s="1" t="s">
        <v>124</v>
      </c>
      <c r="F57" s="91" t="s">
        <v>13</v>
      </c>
      <c r="G57" s="24"/>
      <c r="H57" s="25">
        <v>3434</v>
      </c>
      <c r="I57" s="24"/>
      <c r="J57" s="25" t="b">
        <v>0</v>
      </c>
      <c r="K57" s="19"/>
      <c r="L57" s="26"/>
      <c r="M57" s="27"/>
    </row>
    <row r="58" spans="2:39" s="13" customFormat="1" ht="15" customHeight="1">
      <c r="B58" s="21" t="s">
        <v>102</v>
      </c>
      <c r="C58" s="1"/>
      <c r="D58" s="22" t="s">
        <v>125</v>
      </c>
      <c r="E58" s="1" t="s">
        <v>126</v>
      </c>
      <c r="F58" s="91" t="s">
        <v>16</v>
      </c>
      <c r="G58" s="24"/>
      <c r="H58" s="25">
        <v>3434</v>
      </c>
      <c r="I58" s="24"/>
      <c r="J58" s="25" t="b">
        <v>0</v>
      </c>
      <c r="K58" s="19"/>
      <c r="L58" s="26"/>
      <c r="M58" s="27"/>
    </row>
    <row r="59" spans="2:39" s="13" customFormat="1" ht="15" customHeight="1">
      <c r="B59" s="21" t="s">
        <v>127</v>
      </c>
      <c r="C59" s="1"/>
      <c r="D59" s="22" t="s">
        <v>128</v>
      </c>
      <c r="E59" s="1" t="s">
        <v>129</v>
      </c>
      <c r="F59" s="23" t="s">
        <v>13</v>
      </c>
      <c r="G59" s="24"/>
      <c r="H59" s="25">
        <v>4336</v>
      </c>
      <c r="I59" s="24"/>
      <c r="J59" s="25" t="b">
        <v>0</v>
      </c>
      <c r="K59" s="19"/>
      <c r="L59" s="26"/>
      <c r="M59" s="27"/>
      <c r="AB59" s="13" t="str">
        <f t="array" ref="AB59">IFERROR(INDEX(B59:B69, SMALL(IF("V"=F59:F69, ROW(F59:F69)-MIN(ROW(F59:F69))+1, ""), ROW() -58 )), "")</f>
        <v>Emmanuel College</v>
      </c>
      <c r="AC59" s="13">
        <f t="array" ref="AC59">IFERROR(INDEX(C59:C69, SMALL(IF("V"=F59:F69, ROW(F59:F69)-MIN(ROW(F59:F69))+1, ""), ROW() -58 )), "")</f>
        <v>0</v>
      </c>
      <c r="AD59" s="13" t="str">
        <f t="array" ref="AD59">IFERROR(INDEX(D59:D69, SMALL(IF("V"=F59:F69, ROW(F59:F69)-MIN(ROW(F59:F69))+1, ""), ROW() -58 )), "")</f>
        <v>9199-12838</v>
      </c>
      <c r="AE59" s="13" t="str">
        <f t="array" ref="AE59">IFERROR(INDEX(E59:E69, SMALL(IF("V"=F59:F69, ROW(F59:F69)-MIN(ROW(F59:F69))+1, ""), ROW() -58 )), "")</f>
        <v>David Hooper</v>
      </c>
      <c r="AF59" s="13" t="str">
        <f t="array" ref="AF59">IFERROR(INDEX(B59:B69, SMALL(IF(ISNUMBER(SEARCH("JV1",F59:F69)), ROW(F59:F69)-MIN(ROW(F59:F69))+1, ""), ROW() -58 )), "")</f>
        <v>Emmanuel College</v>
      </c>
      <c r="AG59" s="13">
        <f t="array" ref="AG59">IFERROR(INDEX(C59:C69, SMALL(IF(ISNUMBER(SEARCH("JV1",F59:F69)), ROW(F59:F69)-MIN(ROW(F59:F69))+1, ""), ROW() -58 )), "")</f>
        <v>0</v>
      </c>
      <c r="AH59" s="13" t="str">
        <f t="array" ref="AH59">IFERROR(INDEX(D59:D69, SMALL(IF(ISNUMBER(SEARCH("JV1",F59:F69)), ROW(F59:F69)-MIN(ROW(F59:F69))+1, ""), ROW() -58 )), "")</f>
        <v>17-17797</v>
      </c>
      <c r="AI59" s="13" t="str">
        <f t="array" ref="AI59">IFERROR(INDEX(E59:E69, SMALL(IF(ISNUMBER(SEARCH("JV1",F59:F69)), ROW(F59:F69)-MIN(ROW(F59:F69))+1, ""), ROW() -58 )), "")</f>
        <v>Dustin Markland</v>
      </c>
      <c r="AJ59" s="13" t="str">
        <f t="array" ref="AJ59">IFERROR(INDEX(B59:B69, SMALL(IF(ISNUMBER(SEARCH("JV2",F59:F69)), ROW(F59:F69)-MIN(ROW(F59:F69))+1, ""), ROW() -58 )), "")</f>
        <v/>
      </c>
      <c r="AK59" s="13" t="str">
        <f t="array" ref="AK59">IFERROR(INDEX(C59:C69, SMALL(IF(ISNUMBER(SEARCH("JV2",F59:F69)), ROW(F59:F69)-MIN(ROW(F59:F69))+1, ""), ROW() -58 )), "")</f>
        <v/>
      </c>
      <c r="AL59" s="13" t="str">
        <f t="array" ref="AL59">IFERROR(INDEX(D59:D69, SMALL(IF(ISNUMBER(SEARCH("JV2",F59:F69)), ROW(F59:F69)-MIN(ROW(F59:F69))+1, ""), ROW() -58 )), "")</f>
        <v/>
      </c>
      <c r="AM59" s="13" t="str">
        <f t="array" ref="AM59">IFERROR(INDEX(E59:E69, SMALL(IF(ISNUMBER(SEARCH("JV2",F59:F69)), ROW(F59:F69)-MIN(ROW(F59:F69))+1, ""), ROW() -58 )), "")</f>
        <v/>
      </c>
    </row>
    <row r="60" spans="2:39" s="13" customFormat="1" ht="15" customHeight="1">
      <c r="B60" s="21" t="s">
        <v>127</v>
      </c>
      <c r="C60" s="1"/>
      <c r="D60" s="22" t="s">
        <v>130</v>
      </c>
      <c r="E60" s="1" t="s">
        <v>131</v>
      </c>
      <c r="F60" s="23" t="s">
        <v>16</v>
      </c>
      <c r="G60" s="24"/>
      <c r="H60" s="25">
        <v>4336</v>
      </c>
      <c r="I60" s="24"/>
      <c r="J60" s="25" t="b">
        <v>0</v>
      </c>
      <c r="K60" s="19"/>
      <c r="L60" s="26"/>
      <c r="M60" s="27"/>
      <c r="AB60" s="13" t="str">
        <f t="array" ref="AB60">IFERROR(INDEX(B59:B69, SMALL(IF("V"=F59:F69, ROW(F59:F69)-MIN(ROW(F59:F69))+1, ""), ROW() -58 )), "")</f>
        <v>Emmanuel College</v>
      </c>
      <c r="AC60" s="13">
        <f t="array" ref="AC60">IFERROR(INDEX(C59:C69, SMALL(IF("V"=F59:F69, ROW(F59:F69)-MIN(ROW(F59:F69))+1, ""), ROW() -58 )), "")</f>
        <v>0</v>
      </c>
      <c r="AD60" s="13" t="str">
        <f t="array" ref="AD60">IFERROR(INDEX(D59:D69, SMALL(IF("V"=F59:F69, ROW(F59:F69)-MIN(ROW(F59:F69))+1, ""), ROW() -58 )), "")</f>
        <v>11-462825</v>
      </c>
      <c r="AE60" s="13" t="str">
        <f t="array" ref="AE60">IFERROR(INDEX(E59:E69, SMALL(IF("V"=F59:F69, ROW(F59:F69)-MIN(ROW(F59:F69))+1, ""), ROW() -58 )), "")</f>
        <v>Joshua Doneghy</v>
      </c>
      <c r="AF60" s="13" t="str">
        <f t="array" ref="AF60">IFERROR(INDEX(B59:B69, SMALL(IF(ISNUMBER(SEARCH("JV1",F59:F69)), ROW(F59:F69)-MIN(ROW(F59:F69))+1, ""), ROW() -58 )), "")</f>
        <v>Emmanuel College</v>
      </c>
      <c r="AG60" s="13">
        <f t="array" ref="AG60">IFERROR(INDEX(C59:C69, SMALL(IF(ISNUMBER(SEARCH("JV1",F59:F69)), ROW(F59:F69)-MIN(ROW(F59:F69))+1, ""), ROW() -58 )), "")</f>
        <v>0</v>
      </c>
      <c r="AH60" s="13" t="str">
        <f t="array" ref="AH60">IFERROR(INDEX(D59:D69, SMALL(IF(ISNUMBER(SEARCH("JV1",F59:F69)), ROW(F59:F69)-MIN(ROW(F59:F69))+1, ""), ROW() -58 )), "")</f>
        <v>6701-3818</v>
      </c>
      <c r="AI60" s="13" t="str">
        <f t="array" ref="AI60">IFERROR(INDEX(E59:E69, SMALL(IF(ISNUMBER(SEARCH("JV1",F59:F69)), ROW(F59:F69)-MIN(ROW(F59:F69))+1, ""), ROW() -58 )), "")</f>
        <v>Logan Mathis</v>
      </c>
      <c r="AJ60" s="13" t="str">
        <f t="array" ref="AJ60">IFERROR(INDEX(B59:B69, SMALL(IF(ISNUMBER(SEARCH("JV2",F59:F69)), ROW(F59:F69)-MIN(ROW(F59:F69))+1, ""), ROW() -58 )), "")</f>
        <v/>
      </c>
      <c r="AK60" s="13" t="str">
        <f t="array" ref="AK60">IFERROR(INDEX(C59:C69, SMALL(IF(ISNUMBER(SEARCH("JV2",F59:F69)), ROW(F59:F69)-MIN(ROW(F59:F69))+1, ""), ROW() -58 )), "")</f>
        <v/>
      </c>
      <c r="AL60" s="13" t="str">
        <f t="array" ref="AL60">IFERROR(INDEX(D59:D69, SMALL(IF(ISNUMBER(SEARCH("JV2",F59:F69)), ROW(F59:F69)-MIN(ROW(F59:F69))+1, ""), ROW() -58 )), "")</f>
        <v/>
      </c>
      <c r="AM60" s="13" t="str">
        <f t="array" ref="AM60">IFERROR(INDEX(E59:E69, SMALL(IF(ISNUMBER(SEARCH("JV2",F59:F69)), ROW(F59:F69)-MIN(ROW(F59:F69))+1, ""), ROW() -58 )), "")</f>
        <v/>
      </c>
    </row>
    <row r="61" spans="2:39" s="13" customFormat="1" ht="15" customHeight="1">
      <c r="B61" s="21" t="s">
        <v>127</v>
      </c>
      <c r="C61" s="1"/>
      <c r="D61" s="22" t="s">
        <v>132</v>
      </c>
      <c r="E61" s="1" t="s">
        <v>133</v>
      </c>
      <c r="F61" s="23" t="s">
        <v>13</v>
      </c>
      <c r="G61" s="24"/>
      <c r="H61" s="25">
        <v>4336</v>
      </c>
      <c r="I61" s="24"/>
      <c r="J61" s="25" t="b">
        <v>0</v>
      </c>
      <c r="K61" s="19"/>
      <c r="L61" s="26"/>
      <c r="M61" s="27"/>
      <c r="AB61" s="13" t="str">
        <f t="array" ref="AB61">IFERROR(INDEX(B59:B69, SMALL(IF("V"=F59:F69, ROW(F59:F69)-MIN(ROW(F59:F69))+1, ""), ROW() -58 )), "")</f>
        <v>Emmanuel College</v>
      </c>
      <c r="AC61" s="13">
        <f t="array" ref="AC61">IFERROR(INDEX(C59:C69, SMALL(IF("V"=F59:F69, ROW(F59:F69)-MIN(ROW(F59:F69))+1, ""), ROW() -58 )), "")</f>
        <v>0</v>
      </c>
      <c r="AD61" s="13" t="str">
        <f t="array" ref="AD61">IFERROR(INDEX(D59:D69, SMALL(IF("V"=F59:F69, ROW(F59:F69)-MIN(ROW(F59:F69))+1, ""), ROW() -58 )), "")</f>
        <v>11-538574</v>
      </c>
      <c r="AE61" s="13" t="str">
        <f t="array" ref="AE61">IFERROR(INDEX(E59:E69, SMALL(IF("V"=F59:F69, ROW(F59:F69)-MIN(ROW(F59:F69))+1, ""), ROW() -58 )), "")</f>
        <v>Nick Dischinger</v>
      </c>
      <c r="AF61" s="13" t="str">
        <f t="array" ref="AF61">IFERROR(INDEX(B59:B69, SMALL(IF(ISNUMBER(SEARCH("JV1",F59:F69)), ROW(F59:F69)-MIN(ROW(F59:F69))+1, ""), ROW() -58 )), "")</f>
        <v>Emmanuel College</v>
      </c>
      <c r="AG61" s="13">
        <f t="array" ref="AG61">IFERROR(INDEX(C59:C69, SMALL(IF(ISNUMBER(SEARCH("JV1",F59:F69)), ROW(F59:F69)-MIN(ROW(F59:F69))+1, ""), ROW() -58 )), "")</f>
        <v>0</v>
      </c>
      <c r="AH61" s="13" t="str">
        <f t="array" ref="AH61">IFERROR(INDEX(D59:D69, SMALL(IF(ISNUMBER(SEARCH("JV1",F59:F69)), ROW(F59:F69)-MIN(ROW(F59:F69))+1, ""), ROW() -58 )), "")</f>
        <v>11-469992</v>
      </c>
      <c r="AI61" s="13" t="str">
        <f t="array" ref="AI61">IFERROR(INDEX(E59:E69, SMALL(IF(ISNUMBER(SEARCH("JV1",F59:F69)), ROW(F59:F69)-MIN(ROW(F59:F69))+1, ""), ROW() -58 )), "")</f>
        <v>Markus Anzola</v>
      </c>
      <c r="AJ61" s="13" t="str">
        <f t="array" ref="AJ61">IFERROR(INDEX(B59:B69, SMALL(IF(ISNUMBER(SEARCH("JV2",F59:F69)), ROW(F59:F69)-MIN(ROW(F59:F69))+1, ""), ROW() -58 )), "")</f>
        <v/>
      </c>
      <c r="AK61" s="13" t="str">
        <f t="array" ref="AK61">IFERROR(INDEX(C59:C69, SMALL(IF(ISNUMBER(SEARCH("JV2",F59:F69)), ROW(F59:F69)-MIN(ROW(F59:F69))+1, ""), ROW() -58 )), "")</f>
        <v/>
      </c>
      <c r="AL61" s="13" t="str">
        <f t="array" ref="AL61">IFERROR(INDEX(D59:D69, SMALL(IF(ISNUMBER(SEARCH("JV2",F59:F69)), ROW(F59:F69)-MIN(ROW(F59:F69))+1, ""), ROW() -58 )), "")</f>
        <v/>
      </c>
      <c r="AM61" s="13" t="str">
        <f t="array" ref="AM61">IFERROR(INDEX(E59:E69, SMALL(IF(ISNUMBER(SEARCH("JV2",F59:F69)), ROW(F59:F69)-MIN(ROW(F59:F69))+1, ""), ROW() -58 )), "")</f>
        <v/>
      </c>
    </row>
    <row r="62" spans="2:39" s="13" customFormat="1" ht="15" customHeight="1">
      <c r="B62" s="21" t="s">
        <v>127</v>
      </c>
      <c r="C62" s="1"/>
      <c r="D62" s="22" t="s">
        <v>134</v>
      </c>
      <c r="E62" s="1" t="s">
        <v>135</v>
      </c>
      <c r="F62" s="23" t="s">
        <v>29</v>
      </c>
      <c r="G62" s="24"/>
      <c r="H62" s="25">
        <v>4336</v>
      </c>
      <c r="I62" s="24"/>
      <c r="J62" s="25" t="b">
        <v>0</v>
      </c>
      <c r="K62" s="19"/>
      <c r="L62" s="26"/>
      <c r="M62" s="27"/>
      <c r="AB62" s="13" t="str">
        <f t="array" ref="AB62">IFERROR(INDEX(B59:B69, SMALL(IF("V"=F59:F69, ROW(F59:F69)-MIN(ROW(F59:F69))+1, ""), ROW() -58 )), "")</f>
        <v>Emmanuel College</v>
      </c>
      <c r="AC62" s="13">
        <f t="array" ref="AC62">IFERROR(INDEX(C59:C69, SMALL(IF("V"=F59:F69, ROW(F59:F69)-MIN(ROW(F59:F69))+1, ""), ROW() -58 )), "")</f>
        <v>0</v>
      </c>
      <c r="AD62" s="13" t="str">
        <f t="array" ref="AD62">IFERROR(INDEX(D59:D69, SMALL(IF("V"=F59:F69, ROW(F59:F69)-MIN(ROW(F59:F69))+1, ""), ROW() -58 )), "")</f>
        <v>11-669551</v>
      </c>
      <c r="AE62" s="13" t="str">
        <f t="array" ref="AE62">IFERROR(INDEX(E59:E69, SMALL(IF("V"=F59:F69, ROW(F59:F69)-MIN(ROW(F59:F69))+1, ""), ROW() -58 )), "")</f>
        <v>Patrick Phillips</v>
      </c>
      <c r="AF62" s="13" t="str">
        <f t="array" ref="AF62">IFERROR(INDEX(B59:B69, SMALL(IF(ISNUMBER(SEARCH("JV1",F59:F69)), ROW(F59:F69)-MIN(ROW(F59:F69))+1, ""), ROW() -58 )), "")</f>
        <v>Emmanuel College</v>
      </c>
      <c r="AG62" s="13">
        <f t="array" ref="AG62">IFERROR(INDEX(C59:C69, SMALL(IF(ISNUMBER(SEARCH("JV1",F59:F69)), ROW(F59:F69)-MIN(ROW(F59:F69))+1, ""), ROW() -58 )), "")</f>
        <v>0</v>
      </c>
      <c r="AH62" s="13" t="str">
        <f t="array" ref="AH62">IFERROR(INDEX(D59:D69, SMALL(IF(ISNUMBER(SEARCH("JV1",F59:F69)), ROW(F59:F69)-MIN(ROW(F59:F69))+1, ""), ROW() -58 )), "")</f>
        <v>11-132590</v>
      </c>
      <c r="AI62" s="13" t="str">
        <f t="array" ref="AI62">IFERROR(INDEX(E59:E69, SMALL(IF(ISNUMBER(SEARCH("JV1",F59:F69)), ROW(F59:F69)-MIN(ROW(F59:F69))+1, ""), ROW() -58 )), "")</f>
        <v>Tristin Davis</v>
      </c>
      <c r="AJ62" s="13" t="str">
        <f t="array" ref="AJ62">IFERROR(INDEX(B59:B69, SMALL(IF(ISNUMBER(SEARCH("JV2",F59:F69)), ROW(F59:F69)-MIN(ROW(F59:F69))+1, ""), ROW() -58 )), "")</f>
        <v/>
      </c>
      <c r="AK62" s="13" t="str">
        <f t="array" ref="AK62">IFERROR(INDEX(C59:C69, SMALL(IF(ISNUMBER(SEARCH("JV2",F59:F69)), ROW(F59:F69)-MIN(ROW(F59:F69))+1, ""), ROW() -58 )), "")</f>
        <v/>
      </c>
      <c r="AL62" s="13" t="str">
        <f t="array" ref="AL62">IFERROR(INDEX(D59:D69, SMALL(IF(ISNUMBER(SEARCH("JV2",F59:F69)), ROW(F59:F69)-MIN(ROW(F59:F69))+1, ""), ROW() -58 )), "")</f>
        <v/>
      </c>
      <c r="AM62" s="13" t="str">
        <f t="array" ref="AM62">IFERROR(INDEX(E59:E69, SMALL(IF(ISNUMBER(SEARCH("JV2",F59:F69)), ROW(F59:F69)-MIN(ROW(F59:F69))+1, ""), ROW() -58 )), "")</f>
        <v/>
      </c>
    </row>
    <row r="63" spans="2:39" s="13" customFormat="1" ht="15" customHeight="1">
      <c r="B63" s="21" t="s">
        <v>127</v>
      </c>
      <c r="C63" s="1"/>
      <c r="D63" s="22" t="s">
        <v>136</v>
      </c>
      <c r="E63" s="1" t="s">
        <v>137</v>
      </c>
      <c r="F63" s="23" t="s">
        <v>16</v>
      </c>
      <c r="G63" s="24"/>
      <c r="H63" s="25">
        <v>4336</v>
      </c>
      <c r="I63" s="24"/>
      <c r="J63" s="25" t="b">
        <v>0</v>
      </c>
      <c r="K63" s="19"/>
      <c r="L63" s="26"/>
      <c r="M63" s="27"/>
      <c r="AB63" s="13" t="str">
        <f t="array" ref="AB63">IFERROR(INDEX(B59:B69, SMALL(IF("V"=F59:F69, ROW(F59:F69)-MIN(ROW(F59:F69))+1, ""), ROW() -58 )), "")</f>
        <v>Emmanuel College</v>
      </c>
      <c r="AC63" s="13">
        <f t="array" ref="AC63">IFERROR(INDEX(C59:C69, SMALL(IF("V"=F59:F69, ROW(F59:F69)-MIN(ROW(F59:F69))+1, ""), ROW() -58 )), "")</f>
        <v>0</v>
      </c>
      <c r="AD63" s="13" t="str">
        <f t="array" ref="AD63">IFERROR(INDEX(D59:D69, SMALL(IF("V"=F59:F69, ROW(F59:F69)-MIN(ROW(F59:F69))+1, ""), ROW() -58 )), "")</f>
        <v>8190-5198</v>
      </c>
      <c r="AE63" s="13" t="str">
        <f t="array" ref="AE63">IFERROR(INDEX(E59:E69, SMALL(IF("V"=F59:F69, ROW(F59:F69)-MIN(ROW(F59:F69))+1, ""), ROW() -58 )), "")</f>
        <v>Stephen Lackey</v>
      </c>
      <c r="AF63" s="13" t="str">
        <f t="array" ref="AF63">IFERROR(INDEX(B59:B69, SMALL(IF(ISNUMBER(SEARCH("JV1",F59:F69)), ROW(F59:F69)-MIN(ROW(F59:F69))+1, ""), ROW() -58 )), "")</f>
        <v>Emmanuel College</v>
      </c>
      <c r="AG63" s="13">
        <f t="array" ref="AG63">IFERROR(INDEX(C59:C69, SMALL(IF(ISNUMBER(SEARCH("JV1",F59:F69)), ROW(F59:F69)-MIN(ROW(F59:F69))+1, ""), ROW() -58 )), "")</f>
        <v>0</v>
      </c>
      <c r="AH63" s="13" t="str">
        <f t="array" ref="AH63">IFERROR(INDEX(D59:D69, SMALL(IF(ISNUMBER(SEARCH("JV1",F59:F69)), ROW(F59:F69)-MIN(ROW(F59:F69))+1, ""), ROW() -58 )), "")</f>
        <v>8190-4737</v>
      </c>
      <c r="AI63" s="13" t="str">
        <f t="array" ref="AI63">IFERROR(INDEX(E59:E69, SMALL(IF(ISNUMBER(SEARCH("JV1",F59:F69)), ROW(F59:F69)-MIN(ROW(F59:F69))+1, ""), ROW() -58 )), "")</f>
        <v>William (Austin) Smith</v>
      </c>
      <c r="AJ63" s="13" t="str">
        <f t="array" ref="AJ63">IFERROR(INDEX(B59:B69, SMALL(IF(ISNUMBER(SEARCH("JV2",F59:F69)), ROW(F59:F69)-MIN(ROW(F59:F69))+1, ""), ROW() -58 )), "")</f>
        <v/>
      </c>
      <c r="AK63" s="13" t="str">
        <f t="array" ref="AK63">IFERROR(INDEX(C59:C69, SMALL(IF(ISNUMBER(SEARCH("JV2",F59:F69)), ROW(F59:F69)-MIN(ROW(F59:F69))+1, ""), ROW() -58 )), "")</f>
        <v/>
      </c>
      <c r="AL63" s="13" t="str">
        <f t="array" ref="AL63">IFERROR(INDEX(D59:D69, SMALL(IF(ISNUMBER(SEARCH("JV2",F59:F69)), ROW(F59:F69)-MIN(ROW(F59:F69))+1, ""), ROW() -58 )), "")</f>
        <v/>
      </c>
      <c r="AM63" s="13" t="str">
        <f t="array" ref="AM63">IFERROR(INDEX(E59:E69, SMALL(IF(ISNUMBER(SEARCH("JV2",F59:F69)), ROW(F59:F69)-MIN(ROW(F59:F69))+1, ""), ROW() -58 )), "")</f>
        <v/>
      </c>
    </row>
    <row r="64" spans="2:39" s="13" customFormat="1" ht="15" customHeight="1">
      <c r="B64" s="21" t="s">
        <v>127</v>
      </c>
      <c r="C64" s="1"/>
      <c r="D64" s="22" t="s">
        <v>138</v>
      </c>
      <c r="E64" s="1" t="s">
        <v>139</v>
      </c>
      <c r="F64" s="23" t="s">
        <v>16</v>
      </c>
      <c r="G64" s="24"/>
      <c r="H64" s="25">
        <v>4336</v>
      </c>
      <c r="I64" s="24"/>
      <c r="J64" s="25" t="b">
        <v>0</v>
      </c>
      <c r="K64" s="19"/>
      <c r="L64" s="26"/>
      <c r="M64" s="27"/>
      <c r="AB64" s="13" t="str">
        <f t="array" ref="AB64">IFERROR(INDEX(B59:B69, SMALL(IF("V"=F59:F69, ROW(F59:F69)-MIN(ROW(F59:F69))+1, ""), ROW() -58 )), "")</f>
        <v/>
      </c>
      <c r="AC64" s="13" t="str">
        <f t="array" ref="AC64">IFERROR(INDEX(C59:C69, SMALL(IF("V"=F59:F69, ROW(F59:F69)-MIN(ROW(F59:F69))+1, ""), ROW() -58 )), "")</f>
        <v/>
      </c>
      <c r="AD64" s="13" t="str">
        <f t="array" ref="AD64">IFERROR(INDEX(D59:D69, SMALL(IF("V"=F59:F69, ROW(F59:F69)-MIN(ROW(F59:F69))+1, ""), ROW() -58 )), "")</f>
        <v/>
      </c>
      <c r="AE64" s="13" t="str">
        <f t="array" ref="AE64">IFERROR(INDEX(E59:E69, SMALL(IF("V"=F59:F69, ROW(F59:F69)-MIN(ROW(F59:F69))+1, ""), ROW() -58 )), "")</f>
        <v/>
      </c>
      <c r="AF64" s="13" t="str">
        <f t="array" ref="AF64">IFERROR(INDEX(B59:B69, SMALL(IF(ISNUMBER(SEARCH("JV1",F59:F69)), ROW(F59:F69)-MIN(ROW(F59:F69))+1, ""), ROW() -58 )), "")</f>
        <v/>
      </c>
      <c r="AG64" s="13" t="str">
        <f t="array" ref="AG64">IFERROR(INDEX(C59:C69, SMALL(IF(ISNUMBER(SEARCH("JV1",F59:F69)), ROW(F59:F69)-MIN(ROW(F59:F69))+1, ""), ROW() -58 )), "")</f>
        <v/>
      </c>
      <c r="AH64" s="13" t="str">
        <f t="array" ref="AH64">IFERROR(INDEX(D59:D69, SMALL(IF(ISNUMBER(SEARCH("JV1",F59:F69)), ROW(F59:F69)-MIN(ROW(F59:F69))+1, ""), ROW() -58 )), "")</f>
        <v/>
      </c>
      <c r="AI64" s="13" t="str">
        <f t="array" ref="AI64">IFERROR(INDEX(E59:E69, SMALL(IF(ISNUMBER(SEARCH("JV1",F59:F69)), ROW(F59:F69)-MIN(ROW(F59:F69))+1, ""), ROW() -58 )), "")</f>
        <v/>
      </c>
      <c r="AJ64" s="13" t="str">
        <f t="array" ref="AJ64">IFERROR(INDEX(B59:B69, SMALL(IF(ISNUMBER(SEARCH("JV2",F59:F69)), ROW(F59:F69)-MIN(ROW(F59:F69))+1, ""), ROW() -58 )), "")</f>
        <v/>
      </c>
      <c r="AK64" s="13" t="str">
        <f t="array" ref="AK64">IFERROR(INDEX(C59:C69, SMALL(IF(ISNUMBER(SEARCH("JV2",F59:F69)), ROW(F59:F69)-MIN(ROW(F59:F69))+1, ""), ROW() -58 )), "")</f>
        <v/>
      </c>
      <c r="AL64" s="13" t="str">
        <f t="array" ref="AL64">IFERROR(INDEX(D59:D69, SMALL(IF(ISNUMBER(SEARCH("JV2",F59:F69)), ROW(F59:F69)-MIN(ROW(F59:F69))+1, ""), ROW() -58 )), "")</f>
        <v/>
      </c>
      <c r="AM64" s="13" t="str">
        <f t="array" ref="AM64">IFERROR(INDEX(E59:E69, SMALL(IF(ISNUMBER(SEARCH("JV2",F59:F69)), ROW(F59:F69)-MIN(ROW(F59:F69))+1, ""), ROW() -58 )), "")</f>
        <v/>
      </c>
    </row>
    <row r="65" spans="2:39" s="13" customFormat="1" ht="15" customHeight="1">
      <c r="B65" s="21" t="s">
        <v>127</v>
      </c>
      <c r="C65" s="1"/>
      <c r="D65" s="22" t="s">
        <v>140</v>
      </c>
      <c r="E65" s="1" t="s">
        <v>141</v>
      </c>
      <c r="F65" s="23" t="s">
        <v>13</v>
      </c>
      <c r="G65" s="24"/>
      <c r="H65" s="25">
        <v>4336</v>
      </c>
      <c r="I65" s="24"/>
      <c r="J65" s="25" t="b">
        <v>0</v>
      </c>
      <c r="K65" s="19"/>
      <c r="L65" s="26"/>
      <c r="M65" s="27"/>
      <c r="AB65" s="13" t="str">
        <f t="array" ref="AB65">IFERROR(INDEX(B59:B69, SMALL(IF("V"=F59:F69, ROW(F59:F69)-MIN(ROW(F59:F69))+1, ""), ROW() -58 )), "")</f>
        <v/>
      </c>
      <c r="AC65" s="13" t="str">
        <f t="array" ref="AC65">IFERROR(INDEX(C59:C69, SMALL(IF("V"=F59:F69, ROW(F59:F69)-MIN(ROW(F59:F69))+1, ""), ROW() -58 )), "")</f>
        <v/>
      </c>
      <c r="AD65" s="13" t="str">
        <f t="array" ref="AD65">IFERROR(INDEX(D59:D69, SMALL(IF("V"=F59:F69, ROW(F59:F69)-MIN(ROW(F59:F69))+1, ""), ROW() -58 )), "")</f>
        <v/>
      </c>
      <c r="AE65" s="13" t="str">
        <f t="array" ref="AE65">IFERROR(INDEX(E59:E69, SMALL(IF("V"=F59:F69, ROW(F59:F69)-MIN(ROW(F59:F69))+1, ""), ROW() -58 )), "")</f>
        <v/>
      </c>
      <c r="AF65" s="13" t="str">
        <f t="array" ref="AF65">IFERROR(INDEX(B59:B69, SMALL(IF(ISNUMBER(SEARCH("JV1",F59:F69)), ROW(F59:F69)-MIN(ROW(F59:F69))+1, ""), ROW() -58 )), "")</f>
        <v/>
      </c>
      <c r="AG65" s="13" t="str">
        <f t="array" ref="AG65">IFERROR(INDEX(C59:C69, SMALL(IF(ISNUMBER(SEARCH("JV1",F59:F69)), ROW(F59:F69)-MIN(ROW(F59:F69))+1, ""), ROW() -58 )), "")</f>
        <v/>
      </c>
      <c r="AH65" s="13" t="str">
        <f t="array" ref="AH65">IFERROR(INDEX(D59:D69, SMALL(IF(ISNUMBER(SEARCH("JV1",F59:F69)), ROW(F59:F69)-MIN(ROW(F59:F69))+1, ""), ROW() -58 )), "")</f>
        <v/>
      </c>
      <c r="AI65" s="13" t="str">
        <f t="array" ref="AI65">IFERROR(INDEX(E59:E69, SMALL(IF(ISNUMBER(SEARCH("JV1",F59:F69)), ROW(F59:F69)-MIN(ROW(F59:F69))+1, ""), ROW() -58 )), "")</f>
        <v/>
      </c>
      <c r="AJ65" s="13" t="str">
        <f t="array" ref="AJ65">IFERROR(INDEX(B59:B69, SMALL(IF(ISNUMBER(SEARCH("JV2",F59:F69)), ROW(F59:F69)-MIN(ROW(F59:F69))+1, ""), ROW() -58 )), "")</f>
        <v/>
      </c>
      <c r="AK65" s="13" t="str">
        <f t="array" ref="AK65">IFERROR(INDEX(C59:C69, SMALL(IF(ISNUMBER(SEARCH("JV2",F59:F69)), ROW(F59:F69)-MIN(ROW(F59:F69))+1, ""), ROW() -58 )), "")</f>
        <v/>
      </c>
      <c r="AL65" s="13" t="str">
        <f t="array" ref="AL65">IFERROR(INDEX(D59:D69, SMALL(IF(ISNUMBER(SEARCH("JV2",F59:F69)), ROW(F59:F69)-MIN(ROW(F59:F69))+1, ""), ROW() -58 )), "")</f>
        <v/>
      </c>
      <c r="AM65" s="13" t="str">
        <f t="array" ref="AM65">IFERROR(INDEX(E59:E69, SMALL(IF(ISNUMBER(SEARCH("JV2",F59:F69)), ROW(F59:F69)-MIN(ROW(F59:F69))+1, ""), ROW() -58 )), "")</f>
        <v/>
      </c>
    </row>
    <row r="66" spans="2:39" s="13" customFormat="1" ht="15" customHeight="1">
      <c r="B66" s="21" t="s">
        <v>127</v>
      </c>
      <c r="C66" s="1"/>
      <c r="D66" s="22" t="s">
        <v>142</v>
      </c>
      <c r="E66" s="1" t="s">
        <v>143</v>
      </c>
      <c r="F66" s="23" t="s">
        <v>13</v>
      </c>
      <c r="G66" s="24"/>
      <c r="H66" s="25">
        <v>4336</v>
      </c>
      <c r="I66" s="24"/>
      <c r="J66" s="25" t="b">
        <v>0</v>
      </c>
      <c r="K66" s="19"/>
      <c r="L66" s="26"/>
      <c r="M66" s="27"/>
      <c r="AB66" s="13" t="str">
        <f t="array" ref="AB66">IFERROR(INDEX(B59:B69, SMALL(IF("V"=F59:F69, ROW(F59:F69)-MIN(ROW(F59:F69))+1, ""), ROW() -58 )), "")</f>
        <v/>
      </c>
      <c r="AC66" s="13" t="str">
        <f t="array" ref="AC66">IFERROR(INDEX(C59:C69, SMALL(IF("V"=F59:F69, ROW(F59:F69)-MIN(ROW(F59:F69))+1, ""), ROW() -58 )), "")</f>
        <v/>
      </c>
      <c r="AD66" s="13" t="str">
        <f t="array" ref="AD66">IFERROR(INDEX(D59:D69, SMALL(IF("V"=F59:F69, ROW(F59:F69)-MIN(ROW(F59:F69))+1, ""), ROW() -58 )), "")</f>
        <v/>
      </c>
      <c r="AE66" s="13" t="str">
        <f t="array" ref="AE66">IFERROR(INDEX(E59:E69, SMALL(IF("V"=F59:F69, ROW(F59:F69)-MIN(ROW(F59:F69))+1, ""), ROW() -58 )), "")</f>
        <v/>
      </c>
      <c r="AF66" s="13" t="str">
        <f t="array" ref="AF66">IFERROR(INDEX(B59:B69, SMALL(IF(ISNUMBER(SEARCH("JV1",F59:F69)), ROW(F59:F69)-MIN(ROW(F59:F69))+1, ""), ROW() -58 )), "")</f>
        <v/>
      </c>
      <c r="AG66" s="13" t="str">
        <f t="array" ref="AG66">IFERROR(INDEX(C59:C69, SMALL(IF(ISNUMBER(SEARCH("JV1",F59:F69)), ROW(F59:F69)-MIN(ROW(F59:F69))+1, ""), ROW() -58 )), "")</f>
        <v/>
      </c>
      <c r="AH66" s="13" t="str">
        <f t="array" ref="AH66">IFERROR(INDEX(D59:D69, SMALL(IF(ISNUMBER(SEARCH("JV1",F59:F69)), ROW(F59:F69)-MIN(ROW(F59:F69))+1, ""), ROW() -58 )), "")</f>
        <v/>
      </c>
      <c r="AI66" s="13" t="str">
        <f t="array" ref="AI66">IFERROR(INDEX(E59:E69, SMALL(IF(ISNUMBER(SEARCH("JV1",F59:F69)), ROW(F59:F69)-MIN(ROW(F59:F69))+1, ""), ROW() -58 )), "")</f>
        <v/>
      </c>
      <c r="AJ66" s="13" t="str">
        <f t="array" ref="AJ66">IFERROR(INDEX(B59:B69, SMALL(IF(ISNUMBER(SEARCH("JV2",F59:F69)), ROW(F59:F69)-MIN(ROW(F59:F69))+1, ""), ROW() -58 )), "")</f>
        <v/>
      </c>
      <c r="AK66" s="13" t="str">
        <f t="array" ref="AK66">IFERROR(INDEX(C59:C69, SMALL(IF(ISNUMBER(SEARCH("JV2",F59:F69)), ROW(F59:F69)-MIN(ROW(F59:F69))+1, ""), ROW() -58 )), "")</f>
        <v/>
      </c>
      <c r="AL66" s="13" t="str">
        <f t="array" ref="AL66">IFERROR(INDEX(D59:D69, SMALL(IF(ISNUMBER(SEARCH("JV2",F59:F69)), ROW(F59:F69)-MIN(ROW(F59:F69))+1, ""), ROW() -58 )), "")</f>
        <v/>
      </c>
      <c r="AM66" s="13" t="str">
        <f t="array" ref="AM66">IFERROR(INDEX(E59:E69, SMALL(IF(ISNUMBER(SEARCH("JV2",F59:F69)), ROW(F59:F69)-MIN(ROW(F59:F69))+1, ""), ROW() -58 )), "")</f>
        <v/>
      </c>
    </row>
    <row r="67" spans="2:39" s="13" customFormat="1" ht="15" customHeight="1">
      <c r="B67" s="21" t="s">
        <v>127</v>
      </c>
      <c r="C67" s="1"/>
      <c r="D67" s="22" t="s">
        <v>144</v>
      </c>
      <c r="E67" s="1" t="s">
        <v>145</v>
      </c>
      <c r="F67" s="23" t="s">
        <v>13</v>
      </c>
      <c r="G67" s="24"/>
      <c r="H67" s="25">
        <v>4336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127</v>
      </c>
      <c r="C68" s="1"/>
      <c r="D68" s="22" t="s">
        <v>146</v>
      </c>
      <c r="E68" s="1" t="s">
        <v>147</v>
      </c>
      <c r="F68" s="23" t="s">
        <v>16</v>
      </c>
      <c r="G68" s="24"/>
      <c r="H68" s="25">
        <v>4336</v>
      </c>
      <c r="I68" s="24"/>
      <c r="J68" s="25" t="b">
        <v>0</v>
      </c>
      <c r="K68" s="19"/>
      <c r="L68" s="26"/>
      <c r="M68" s="27"/>
    </row>
    <row r="69" spans="2:39" s="13" customFormat="1" ht="15" customHeight="1">
      <c r="B69" s="21" t="s">
        <v>127</v>
      </c>
      <c r="C69" s="1"/>
      <c r="D69" s="22" t="s">
        <v>148</v>
      </c>
      <c r="E69" s="1" t="s">
        <v>149</v>
      </c>
      <c r="F69" s="23" t="s">
        <v>16</v>
      </c>
      <c r="G69" s="24"/>
      <c r="H69" s="25">
        <v>4336</v>
      </c>
      <c r="I69" s="24"/>
      <c r="J69" s="25" t="b">
        <v>0</v>
      </c>
      <c r="K69" s="19"/>
      <c r="L69" s="26"/>
      <c r="M69" s="27"/>
    </row>
    <row r="70" spans="2:39" s="13" customFormat="1" ht="15" customHeight="1">
      <c r="B70" s="21" t="s">
        <v>150</v>
      </c>
      <c r="C70" s="1"/>
      <c r="D70" s="22" t="s">
        <v>151</v>
      </c>
      <c r="E70" s="1" t="s">
        <v>152</v>
      </c>
      <c r="F70" s="91" t="s">
        <v>29</v>
      </c>
      <c r="G70" s="24"/>
      <c r="H70" s="25">
        <v>4393</v>
      </c>
      <c r="I70" s="24"/>
      <c r="J70" s="25" t="b">
        <v>0</v>
      </c>
      <c r="K70" s="19"/>
      <c r="L70" s="26"/>
      <c r="M70" s="27"/>
      <c r="AB70" s="13" t="str">
        <f t="array" ref="AB70">IFERROR(INDEX(B70:B81, SMALL(IF("V"=F70:F81, ROW(F70:F81)-MIN(ROW(F70:F81))+1, ""), ROW() -69 )), "")</f>
        <v>Life University</v>
      </c>
      <c r="AC70" s="13">
        <f t="array" ref="AC70">IFERROR(INDEX(C70:C81, SMALL(IF("V"=F70:F81, ROW(F70:F81)-MIN(ROW(F70:F81))+1, ""), ROW() -69 )), "")</f>
        <v>0</v>
      </c>
      <c r="AD70" s="13" t="str">
        <f t="array" ref="AD70">IFERROR(INDEX(D70:D81, SMALL(IF("V"=F70:F81, ROW(F70:F81)-MIN(ROW(F70:F81))+1, ""), ROW() -69 )), "")</f>
        <v>15-5216</v>
      </c>
      <c r="AE70" s="13" t="str">
        <f t="array" ref="AE70">IFERROR(INDEX(E70:E81, SMALL(IF("V"=F70:F81, ROW(F70:F81)-MIN(ROW(F70:F81))+1, ""), ROW() -69 )), "")</f>
        <v>Andrew Martin</v>
      </c>
      <c r="AF70" s="13" t="str">
        <f t="array" ref="AF70">IFERROR(INDEX(B70:B81, SMALL(IF(ISNUMBER(SEARCH("JV1",F70:F81)), ROW(F70:F81)-MIN(ROW(F70:F81))+1, ""), ROW() -69 )), "")</f>
        <v/>
      </c>
      <c r="AG70" s="13" t="str">
        <f t="array" ref="AG70">IFERROR(INDEX(C70:C81, SMALL(IF(ISNUMBER(SEARCH("JV1",F70:F81)), ROW(F70:F81)-MIN(ROW(F70:F81))+1, ""), ROW() -69 )), "")</f>
        <v/>
      </c>
      <c r="AH70" s="13" t="str">
        <f t="array" ref="AH70">IFERROR(INDEX(D70:D81, SMALL(IF(ISNUMBER(SEARCH("JV1",F70:F81)), ROW(F70:F81)-MIN(ROW(F70:F81))+1, ""), ROW() -69 )), "")</f>
        <v/>
      </c>
      <c r="AI70" s="13" t="str">
        <f t="array" ref="AI70">IFERROR(INDEX(E70:E81, SMALL(IF(ISNUMBER(SEARCH("JV1",F70:F81)), ROW(F70:F81)-MIN(ROW(F70:F81))+1, ""), ROW() -69 )), "")</f>
        <v/>
      </c>
      <c r="AJ70" s="13" t="str">
        <f t="array" ref="AJ70">IFERROR(INDEX(B70:B81, SMALL(IF(ISNUMBER(SEARCH("JV2",F70:F81)), ROW(F70:F81)-MIN(ROW(F70:F81))+1, ""), ROW() -69 )), "")</f>
        <v/>
      </c>
      <c r="AK70" s="13" t="str">
        <f t="array" ref="AK70">IFERROR(INDEX(C70:C81, SMALL(IF(ISNUMBER(SEARCH("JV2",F70:F81)), ROW(F70:F81)-MIN(ROW(F70:F81))+1, ""), ROW() -69 )), "")</f>
        <v/>
      </c>
      <c r="AL70" s="13" t="str">
        <f t="array" ref="AL70">IFERROR(INDEX(D70:D81, SMALL(IF(ISNUMBER(SEARCH("JV2",F70:F81)), ROW(F70:F81)-MIN(ROW(F70:F81))+1, ""), ROW() -69 )), "")</f>
        <v/>
      </c>
      <c r="AM70" s="13" t="str">
        <f t="array" ref="AM70">IFERROR(INDEX(E70:E81, SMALL(IF(ISNUMBER(SEARCH("JV2",F70:F81)), ROW(F70:F81)-MIN(ROW(F70:F81))+1, ""), ROW() -69 )), "")</f>
        <v/>
      </c>
    </row>
    <row r="71" spans="2:39" s="13" customFormat="1" ht="15" customHeight="1">
      <c r="B71" s="21" t="s">
        <v>150</v>
      </c>
      <c r="C71" s="1"/>
      <c r="D71" s="22" t="s">
        <v>153</v>
      </c>
      <c r="E71" s="1" t="s">
        <v>154</v>
      </c>
      <c r="F71" s="91" t="s">
        <v>13</v>
      </c>
      <c r="G71" s="24"/>
      <c r="H71" s="25">
        <v>4393</v>
      </c>
      <c r="I71" s="24"/>
      <c r="J71" s="25" t="b">
        <v>0</v>
      </c>
      <c r="K71" s="19"/>
      <c r="L71" s="26"/>
      <c r="M71" s="27"/>
      <c r="AB71" s="13" t="str">
        <f t="array" ref="AB71">IFERROR(INDEX(B70:B81, SMALL(IF("V"=F70:F81, ROW(F70:F81)-MIN(ROW(F70:F81))+1, ""), ROW() -69 )), "")</f>
        <v>Life University</v>
      </c>
      <c r="AC71" s="13">
        <f t="array" ref="AC71">IFERROR(INDEX(C70:C81, SMALL(IF("V"=F70:F81, ROW(F70:F81)-MIN(ROW(F70:F81))+1, ""), ROW() -69 )), "")</f>
        <v>0</v>
      </c>
      <c r="AD71" s="13" t="str">
        <f t="array" ref="AD71">IFERROR(INDEX(D70:D81, SMALL(IF("V"=F70:F81, ROW(F70:F81)-MIN(ROW(F70:F81))+1, ""), ROW() -69 )), "")</f>
        <v>9782-2698</v>
      </c>
      <c r="AE71" s="13" t="str">
        <f t="array" ref="AE71">IFERROR(INDEX(E70:E81, SMALL(IF("V"=F70:F81, ROW(F70:F81)-MIN(ROW(F70:F81))+1, ""), ROW() -69 )), "")</f>
        <v>Bryan Holcomb</v>
      </c>
      <c r="AF71" s="13" t="str">
        <f t="array" ref="AF71">IFERROR(INDEX(B70:B81, SMALL(IF(ISNUMBER(SEARCH("JV1",F70:F81)), ROW(F70:F81)-MIN(ROW(F70:F81))+1, ""), ROW() -69 )), "")</f>
        <v/>
      </c>
      <c r="AG71" s="13" t="str">
        <f t="array" ref="AG71">IFERROR(INDEX(C70:C81, SMALL(IF(ISNUMBER(SEARCH("JV1",F70:F81)), ROW(F70:F81)-MIN(ROW(F70:F81))+1, ""), ROW() -69 )), "")</f>
        <v/>
      </c>
      <c r="AH71" s="13" t="str">
        <f t="array" ref="AH71">IFERROR(INDEX(D70:D81, SMALL(IF(ISNUMBER(SEARCH("JV1",F70:F81)), ROW(F70:F81)-MIN(ROW(F70:F81))+1, ""), ROW() -69 )), "")</f>
        <v/>
      </c>
      <c r="AI71" s="13" t="str">
        <f t="array" ref="AI71">IFERROR(INDEX(E70:E81, SMALL(IF(ISNUMBER(SEARCH("JV1",F70:F81)), ROW(F70:F81)-MIN(ROW(F70:F81))+1, ""), ROW() -69 )), "")</f>
        <v/>
      </c>
      <c r="AJ71" s="13" t="str">
        <f t="array" ref="AJ71">IFERROR(INDEX(B70:B81, SMALL(IF(ISNUMBER(SEARCH("JV2",F70:F81)), ROW(F70:F81)-MIN(ROW(F70:F81))+1, ""), ROW() -69 )), "")</f>
        <v/>
      </c>
      <c r="AK71" s="13" t="str">
        <f t="array" ref="AK71">IFERROR(INDEX(C70:C81, SMALL(IF(ISNUMBER(SEARCH("JV2",F70:F81)), ROW(F70:F81)-MIN(ROW(F70:F81))+1, ""), ROW() -69 )), "")</f>
        <v/>
      </c>
      <c r="AL71" s="13" t="str">
        <f t="array" ref="AL71">IFERROR(INDEX(D70:D81, SMALL(IF(ISNUMBER(SEARCH("JV2",F70:F81)), ROW(F70:F81)-MIN(ROW(F70:F81))+1, ""), ROW() -69 )), "")</f>
        <v/>
      </c>
      <c r="AM71" s="13" t="str">
        <f t="array" ref="AM71">IFERROR(INDEX(E70:E81, SMALL(IF(ISNUMBER(SEARCH("JV2",F70:F81)), ROW(F70:F81)-MIN(ROW(F70:F81))+1, ""), ROW() -69 )), "")</f>
        <v/>
      </c>
    </row>
    <row r="72" spans="2:39" s="13" customFormat="1" ht="15" customHeight="1">
      <c r="B72" s="21" t="s">
        <v>150</v>
      </c>
      <c r="C72" s="1"/>
      <c r="D72" s="22" t="s">
        <v>155</v>
      </c>
      <c r="E72" s="1" t="s">
        <v>156</v>
      </c>
      <c r="F72" s="91" t="s">
        <v>13</v>
      </c>
      <c r="G72" s="24"/>
      <c r="H72" s="25">
        <v>4393</v>
      </c>
      <c r="I72" s="24"/>
      <c r="J72" s="25" t="b">
        <v>0</v>
      </c>
      <c r="K72" s="19"/>
      <c r="L72" s="26"/>
      <c r="M72" s="27"/>
      <c r="AB72" s="13" t="str">
        <f t="array" ref="AB72">IFERROR(INDEX(B70:B81, SMALL(IF("V"=F70:F81, ROW(F70:F81)-MIN(ROW(F70:F81))+1, ""), ROW() -69 )), "")</f>
        <v>Life University</v>
      </c>
      <c r="AC72" s="13">
        <f t="array" ref="AC72">IFERROR(INDEX(C70:C81, SMALL(IF("V"=F70:F81, ROW(F70:F81)-MIN(ROW(F70:F81))+1, ""), ROW() -69 )), "")</f>
        <v>0</v>
      </c>
      <c r="AD72" s="13" t="str">
        <f t="array" ref="AD72">IFERROR(INDEX(D70:D81, SMALL(IF("V"=F70:F81, ROW(F70:F81)-MIN(ROW(F70:F81))+1, ""), ROW() -69 )), "")</f>
        <v>18-12290</v>
      </c>
      <c r="AE72" s="13" t="str">
        <f t="array" ref="AE72">IFERROR(INDEX(E70:E81, SMALL(IF("V"=F70:F81, ROW(F70:F81)-MIN(ROW(F70:F81))+1, ""), ROW() -69 )), "")</f>
        <v>Colby Hagemoser</v>
      </c>
      <c r="AF72" s="13" t="str">
        <f t="array" ref="AF72">IFERROR(INDEX(B70:B81, SMALL(IF(ISNUMBER(SEARCH("JV1",F70:F81)), ROW(F70:F81)-MIN(ROW(F70:F81))+1, ""), ROW() -69 )), "")</f>
        <v/>
      </c>
      <c r="AG72" s="13" t="str">
        <f t="array" ref="AG72">IFERROR(INDEX(C70:C81, SMALL(IF(ISNUMBER(SEARCH("JV1",F70:F81)), ROW(F70:F81)-MIN(ROW(F70:F81))+1, ""), ROW() -69 )), "")</f>
        <v/>
      </c>
      <c r="AH72" s="13" t="str">
        <f t="array" ref="AH72">IFERROR(INDEX(D70:D81, SMALL(IF(ISNUMBER(SEARCH("JV1",F70:F81)), ROW(F70:F81)-MIN(ROW(F70:F81))+1, ""), ROW() -69 )), "")</f>
        <v/>
      </c>
      <c r="AI72" s="13" t="str">
        <f t="array" ref="AI72">IFERROR(INDEX(E70:E81, SMALL(IF(ISNUMBER(SEARCH("JV1",F70:F81)), ROW(F70:F81)-MIN(ROW(F70:F81))+1, ""), ROW() -69 )), "")</f>
        <v/>
      </c>
      <c r="AJ72" s="13" t="str">
        <f t="array" ref="AJ72">IFERROR(INDEX(B70:B81, SMALL(IF(ISNUMBER(SEARCH("JV2",F70:F81)), ROW(F70:F81)-MIN(ROW(F70:F81))+1, ""), ROW() -69 )), "")</f>
        <v/>
      </c>
      <c r="AK72" s="13" t="str">
        <f t="array" ref="AK72">IFERROR(INDEX(C70:C81, SMALL(IF(ISNUMBER(SEARCH("JV2",F70:F81)), ROW(F70:F81)-MIN(ROW(F70:F81))+1, ""), ROW() -69 )), "")</f>
        <v/>
      </c>
      <c r="AL72" s="13" t="str">
        <f t="array" ref="AL72">IFERROR(INDEX(D70:D81, SMALL(IF(ISNUMBER(SEARCH("JV2",F70:F81)), ROW(F70:F81)-MIN(ROW(F70:F81))+1, ""), ROW() -69 )), "")</f>
        <v/>
      </c>
      <c r="AM72" s="13" t="str">
        <f t="array" ref="AM72">IFERROR(INDEX(E70:E81, SMALL(IF(ISNUMBER(SEARCH("JV2",F70:F81)), ROW(F70:F81)-MIN(ROW(F70:F81))+1, ""), ROW() -69 )), "")</f>
        <v/>
      </c>
    </row>
    <row r="73" spans="2:39" s="13" customFormat="1" ht="15" customHeight="1">
      <c r="B73" s="21" t="s">
        <v>150</v>
      </c>
      <c r="C73" s="1"/>
      <c r="D73" s="22" t="s">
        <v>157</v>
      </c>
      <c r="E73" s="1" t="s">
        <v>158</v>
      </c>
      <c r="F73" s="91" t="s">
        <v>13</v>
      </c>
      <c r="G73" s="24"/>
      <c r="H73" s="25">
        <v>4393</v>
      </c>
      <c r="I73" s="24"/>
      <c r="J73" s="25" t="b">
        <v>0</v>
      </c>
      <c r="K73" s="19"/>
      <c r="L73" s="26"/>
      <c r="M73" s="27"/>
      <c r="AB73" s="13" t="str">
        <f t="array" ref="AB73">IFERROR(INDEX(B70:B81, SMALL(IF("V"=F70:F81, ROW(F70:F81)-MIN(ROW(F70:F81))+1, ""), ROW() -69 )), "")</f>
        <v>Life University</v>
      </c>
      <c r="AC73" s="13">
        <f t="array" ref="AC73">IFERROR(INDEX(C70:C81, SMALL(IF("V"=F70:F81, ROW(F70:F81)-MIN(ROW(F70:F81))+1, ""), ROW() -69 )), "")</f>
        <v>0</v>
      </c>
      <c r="AD73" s="13" t="str">
        <f t="array" ref="AD73">IFERROR(INDEX(D70:D81, SMALL(IF("V"=F70:F81, ROW(F70:F81)-MIN(ROW(F70:F81))+1, ""), ROW() -69 )), "")</f>
        <v>11-349432</v>
      </c>
      <c r="AE73" s="13" t="str">
        <f t="array" ref="AE73">IFERROR(INDEX(E70:E81, SMALL(IF("V"=F70:F81, ROW(F70:F81)-MIN(ROW(F70:F81))+1, ""), ROW() -69 )), "")</f>
        <v>Duane Jones</v>
      </c>
      <c r="AF73" s="13" t="str">
        <f t="array" ref="AF73">IFERROR(INDEX(B70:B81, SMALL(IF(ISNUMBER(SEARCH("JV1",F70:F81)), ROW(F70:F81)-MIN(ROW(F70:F81))+1, ""), ROW() -69 )), "")</f>
        <v/>
      </c>
      <c r="AG73" s="13" t="str">
        <f t="array" ref="AG73">IFERROR(INDEX(C70:C81, SMALL(IF(ISNUMBER(SEARCH("JV1",F70:F81)), ROW(F70:F81)-MIN(ROW(F70:F81))+1, ""), ROW() -69 )), "")</f>
        <v/>
      </c>
      <c r="AH73" s="13" t="str">
        <f t="array" ref="AH73">IFERROR(INDEX(D70:D81, SMALL(IF(ISNUMBER(SEARCH("JV1",F70:F81)), ROW(F70:F81)-MIN(ROW(F70:F81))+1, ""), ROW() -69 )), "")</f>
        <v/>
      </c>
      <c r="AI73" s="13" t="str">
        <f t="array" ref="AI73">IFERROR(INDEX(E70:E81, SMALL(IF(ISNUMBER(SEARCH("JV1",F70:F81)), ROW(F70:F81)-MIN(ROW(F70:F81))+1, ""), ROW() -69 )), "")</f>
        <v/>
      </c>
      <c r="AJ73" s="13" t="str">
        <f t="array" ref="AJ73">IFERROR(INDEX(B70:B81, SMALL(IF(ISNUMBER(SEARCH("JV2",F70:F81)), ROW(F70:F81)-MIN(ROW(F70:F81))+1, ""), ROW() -69 )), "")</f>
        <v/>
      </c>
      <c r="AK73" s="13" t="str">
        <f t="array" ref="AK73">IFERROR(INDEX(C70:C81, SMALL(IF(ISNUMBER(SEARCH("JV2",F70:F81)), ROW(F70:F81)-MIN(ROW(F70:F81))+1, ""), ROW() -69 )), "")</f>
        <v/>
      </c>
      <c r="AL73" s="13" t="str">
        <f t="array" ref="AL73">IFERROR(INDEX(D70:D81, SMALL(IF(ISNUMBER(SEARCH("JV2",F70:F81)), ROW(F70:F81)-MIN(ROW(F70:F81))+1, ""), ROW() -69 )), "")</f>
        <v/>
      </c>
      <c r="AM73" s="13" t="str">
        <f t="array" ref="AM73">IFERROR(INDEX(E70:E81, SMALL(IF(ISNUMBER(SEARCH("JV2",F70:F81)), ROW(F70:F81)-MIN(ROW(F70:F81))+1, ""), ROW() -69 )), "")</f>
        <v/>
      </c>
    </row>
    <row r="74" spans="2:39" s="13" customFormat="1" ht="15" customHeight="1">
      <c r="B74" s="21" t="s">
        <v>150</v>
      </c>
      <c r="C74" s="1"/>
      <c r="D74" s="22" t="s">
        <v>159</v>
      </c>
      <c r="E74" s="1" t="s">
        <v>160</v>
      </c>
      <c r="F74" s="91" t="s">
        <v>29</v>
      </c>
      <c r="G74" s="24"/>
      <c r="H74" s="25">
        <v>4393</v>
      </c>
      <c r="I74" s="24"/>
      <c r="J74" s="25" t="b">
        <v>0</v>
      </c>
      <c r="K74" s="19"/>
      <c r="L74" s="26"/>
      <c r="M74" s="27"/>
      <c r="AB74" s="13" t="str">
        <f t="array" ref="AB74">IFERROR(INDEX(B70:B81, SMALL(IF("V"=F70:F81, ROW(F70:F81)-MIN(ROW(F70:F81))+1, ""), ROW() -69 )), "")</f>
        <v>Life University</v>
      </c>
      <c r="AC74" s="13">
        <f t="array" ref="AC74">IFERROR(INDEX(C70:C81, SMALL(IF("V"=F70:F81, ROW(F70:F81)-MIN(ROW(F70:F81))+1, ""), ROW() -69 )), "")</f>
        <v>0</v>
      </c>
      <c r="AD74" s="13" t="str">
        <f t="array" ref="AD74">IFERROR(INDEX(D70:D81, SMALL(IF("V"=F70:F81, ROW(F70:F81)-MIN(ROW(F70:F81))+1, ""), ROW() -69 )), "")</f>
        <v>5588-4728</v>
      </c>
      <c r="AE74" s="13" t="str">
        <f t="array" ref="AE74">IFERROR(INDEX(E70:E81, SMALL(IF("V"=F70:F81, ROW(F70:F81)-MIN(ROW(F70:F81))+1, ""), ROW() -69 )), "")</f>
        <v>Heather Dumas</v>
      </c>
      <c r="AF74" s="13" t="str">
        <f t="array" ref="AF74">IFERROR(INDEX(B70:B81, SMALL(IF(ISNUMBER(SEARCH("JV1",F70:F81)), ROW(F70:F81)-MIN(ROW(F70:F81))+1, ""), ROW() -69 )), "")</f>
        <v/>
      </c>
      <c r="AG74" s="13" t="str">
        <f t="array" ref="AG74">IFERROR(INDEX(C70:C81, SMALL(IF(ISNUMBER(SEARCH("JV1",F70:F81)), ROW(F70:F81)-MIN(ROW(F70:F81))+1, ""), ROW() -69 )), "")</f>
        <v/>
      </c>
      <c r="AH74" s="13" t="str">
        <f t="array" ref="AH74">IFERROR(INDEX(D70:D81, SMALL(IF(ISNUMBER(SEARCH("JV1",F70:F81)), ROW(F70:F81)-MIN(ROW(F70:F81))+1, ""), ROW() -69 )), "")</f>
        <v/>
      </c>
      <c r="AI74" s="13" t="str">
        <f t="array" ref="AI74">IFERROR(INDEX(E70:E81, SMALL(IF(ISNUMBER(SEARCH("JV1",F70:F81)), ROW(F70:F81)-MIN(ROW(F70:F81))+1, ""), ROW() -69 )), "")</f>
        <v/>
      </c>
      <c r="AJ74" s="13" t="str">
        <f t="array" ref="AJ74">IFERROR(INDEX(B70:B81, SMALL(IF(ISNUMBER(SEARCH("JV2",F70:F81)), ROW(F70:F81)-MIN(ROW(F70:F81))+1, ""), ROW() -69 )), "")</f>
        <v/>
      </c>
      <c r="AK74" s="13" t="str">
        <f t="array" ref="AK74">IFERROR(INDEX(C70:C81, SMALL(IF(ISNUMBER(SEARCH("JV2",F70:F81)), ROW(F70:F81)-MIN(ROW(F70:F81))+1, ""), ROW() -69 )), "")</f>
        <v/>
      </c>
      <c r="AL74" s="13" t="str">
        <f t="array" ref="AL74">IFERROR(INDEX(D70:D81, SMALL(IF(ISNUMBER(SEARCH("JV2",F70:F81)), ROW(F70:F81)-MIN(ROW(F70:F81))+1, ""), ROW() -69 )), "")</f>
        <v/>
      </c>
      <c r="AM74" s="13" t="str">
        <f t="array" ref="AM74">IFERROR(INDEX(E70:E81, SMALL(IF(ISNUMBER(SEARCH("JV2",F70:F81)), ROW(F70:F81)-MIN(ROW(F70:F81))+1, ""), ROW() -69 )), "")</f>
        <v/>
      </c>
    </row>
    <row r="75" spans="2:39" s="13" customFormat="1" ht="15" customHeight="1">
      <c r="B75" s="21" t="s">
        <v>150</v>
      </c>
      <c r="C75" s="1"/>
      <c r="D75" s="22" t="s">
        <v>161</v>
      </c>
      <c r="E75" s="1" t="s">
        <v>162</v>
      </c>
      <c r="F75" s="91" t="s">
        <v>13</v>
      </c>
      <c r="G75" s="24"/>
      <c r="H75" s="25">
        <v>4393</v>
      </c>
      <c r="I75" s="24"/>
      <c r="J75" s="25" t="b">
        <v>0</v>
      </c>
      <c r="K75" s="19"/>
      <c r="L75" s="26"/>
      <c r="M75" s="27"/>
      <c r="AB75" s="13" t="str">
        <f t="array" ref="AB75">IFERROR(INDEX(B70:B81, SMALL(IF("V"=F70:F81, ROW(F70:F81)-MIN(ROW(F70:F81))+1, ""), ROW() -69 )), "")</f>
        <v>Life University</v>
      </c>
      <c r="AC75" s="13">
        <f t="array" ref="AC75">IFERROR(INDEX(C70:C81, SMALL(IF("V"=F70:F81, ROW(F70:F81)-MIN(ROW(F70:F81))+1, ""), ROW() -69 )), "")</f>
        <v>0</v>
      </c>
      <c r="AD75" s="13" t="str">
        <f t="array" ref="AD75">IFERROR(INDEX(D70:D81, SMALL(IF("V"=F70:F81, ROW(F70:F81)-MIN(ROW(F70:F81))+1, ""), ROW() -69 )), "")</f>
        <v>11-640081</v>
      </c>
      <c r="AE75" s="13" t="str">
        <f t="array" ref="AE75">IFERROR(INDEX(E70:E81, SMALL(IF("V"=F70:F81, ROW(F70:F81)-MIN(ROW(F70:F81))+1, ""), ROW() -69 )), "")</f>
        <v>Hunter Harper</v>
      </c>
      <c r="AF75" s="13" t="str">
        <f t="array" ref="AF75">IFERROR(INDEX(B70:B81, SMALL(IF(ISNUMBER(SEARCH("JV1",F70:F81)), ROW(F70:F81)-MIN(ROW(F70:F81))+1, ""), ROW() -69 )), "")</f>
        <v/>
      </c>
      <c r="AG75" s="13" t="str">
        <f t="array" ref="AG75">IFERROR(INDEX(C70:C81, SMALL(IF(ISNUMBER(SEARCH("JV1",F70:F81)), ROW(F70:F81)-MIN(ROW(F70:F81))+1, ""), ROW() -69 )), "")</f>
        <v/>
      </c>
      <c r="AH75" s="13" t="str">
        <f t="array" ref="AH75">IFERROR(INDEX(D70:D81, SMALL(IF(ISNUMBER(SEARCH("JV1",F70:F81)), ROW(F70:F81)-MIN(ROW(F70:F81))+1, ""), ROW() -69 )), "")</f>
        <v/>
      </c>
      <c r="AI75" s="13" t="str">
        <f t="array" ref="AI75">IFERROR(INDEX(E70:E81, SMALL(IF(ISNUMBER(SEARCH("JV1",F70:F81)), ROW(F70:F81)-MIN(ROW(F70:F81))+1, ""), ROW() -69 )), "")</f>
        <v/>
      </c>
      <c r="AJ75" s="13" t="str">
        <f t="array" ref="AJ75">IFERROR(INDEX(B70:B81, SMALL(IF(ISNUMBER(SEARCH("JV2",F70:F81)), ROW(F70:F81)-MIN(ROW(F70:F81))+1, ""), ROW() -69 )), "")</f>
        <v/>
      </c>
      <c r="AK75" s="13" t="str">
        <f t="array" ref="AK75">IFERROR(INDEX(C70:C81, SMALL(IF(ISNUMBER(SEARCH("JV2",F70:F81)), ROW(F70:F81)-MIN(ROW(F70:F81))+1, ""), ROW() -69 )), "")</f>
        <v/>
      </c>
      <c r="AL75" s="13" t="str">
        <f t="array" ref="AL75">IFERROR(INDEX(D70:D81, SMALL(IF(ISNUMBER(SEARCH("JV2",F70:F81)), ROW(F70:F81)-MIN(ROW(F70:F81))+1, ""), ROW() -69 )), "")</f>
        <v/>
      </c>
      <c r="AM75" s="13" t="str">
        <f t="array" ref="AM75">IFERROR(INDEX(E70:E81, SMALL(IF(ISNUMBER(SEARCH("JV2",F70:F81)), ROW(F70:F81)-MIN(ROW(F70:F81))+1, ""), ROW() -69 )), "")</f>
        <v/>
      </c>
    </row>
    <row r="76" spans="2:39" s="13" customFormat="1" ht="15" customHeight="1">
      <c r="B76" s="21" t="s">
        <v>150</v>
      </c>
      <c r="C76" s="1"/>
      <c r="D76" s="22" t="s">
        <v>163</v>
      </c>
      <c r="E76" s="1" t="s">
        <v>164</v>
      </c>
      <c r="F76" s="91" t="s">
        <v>13</v>
      </c>
      <c r="G76" s="24"/>
      <c r="H76" s="25">
        <v>4393</v>
      </c>
      <c r="I76" s="24"/>
      <c r="J76" s="25" t="b">
        <v>0</v>
      </c>
      <c r="K76" s="19"/>
      <c r="L76" s="26"/>
      <c r="M76" s="27"/>
      <c r="AB76" s="13" t="str">
        <f t="array" ref="AB76">IFERROR(INDEX(B70:B81, SMALL(IF("V"=F70:F81, ROW(F70:F81)-MIN(ROW(F70:F81))+1, ""), ROW() -69 )), "")</f>
        <v/>
      </c>
      <c r="AC76" s="13" t="str">
        <f t="array" ref="AC76">IFERROR(INDEX(C70:C81, SMALL(IF("V"=F70:F81, ROW(F70:F81)-MIN(ROW(F70:F81))+1, ""), ROW() -69 )), "")</f>
        <v/>
      </c>
      <c r="AD76" s="13" t="str">
        <f t="array" ref="AD76">IFERROR(INDEX(D70:D81, SMALL(IF("V"=F70:F81, ROW(F70:F81)-MIN(ROW(F70:F81))+1, ""), ROW() -69 )), "")</f>
        <v/>
      </c>
      <c r="AE76" s="13" t="str">
        <f t="array" ref="AE76">IFERROR(INDEX(E70:E81, SMALL(IF("V"=F70:F81, ROW(F70:F81)-MIN(ROW(F70:F81))+1, ""), ROW() -69 )), "")</f>
        <v/>
      </c>
      <c r="AF76" s="13" t="str">
        <f t="array" ref="AF76">IFERROR(INDEX(B70:B81, SMALL(IF(ISNUMBER(SEARCH("JV1",F70:F81)), ROW(F70:F81)-MIN(ROW(F70:F81))+1, ""), ROW() -69 )), "")</f>
        <v/>
      </c>
      <c r="AG76" s="13" t="str">
        <f t="array" ref="AG76">IFERROR(INDEX(C70:C81, SMALL(IF(ISNUMBER(SEARCH("JV1",F70:F81)), ROW(F70:F81)-MIN(ROW(F70:F81))+1, ""), ROW() -69 )), "")</f>
        <v/>
      </c>
      <c r="AH76" s="13" t="str">
        <f t="array" ref="AH76">IFERROR(INDEX(D70:D81, SMALL(IF(ISNUMBER(SEARCH("JV1",F70:F81)), ROW(F70:F81)-MIN(ROW(F70:F81))+1, ""), ROW() -69 )), "")</f>
        <v/>
      </c>
      <c r="AI76" s="13" t="str">
        <f t="array" ref="AI76">IFERROR(INDEX(E70:E81, SMALL(IF(ISNUMBER(SEARCH("JV1",F70:F81)), ROW(F70:F81)-MIN(ROW(F70:F81))+1, ""), ROW() -69 )), "")</f>
        <v/>
      </c>
      <c r="AJ76" s="13" t="str">
        <f t="array" ref="AJ76">IFERROR(INDEX(B70:B81, SMALL(IF(ISNUMBER(SEARCH("JV2",F70:F81)), ROW(F70:F81)-MIN(ROW(F70:F81))+1, ""), ROW() -69 )), "")</f>
        <v/>
      </c>
      <c r="AK76" s="13" t="str">
        <f t="array" ref="AK76">IFERROR(INDEX(C70:C81, SMALL(IF(ISNUMBER(SEARCH("JV2",F70:F81)), ROW(F70:F81)-MIN(ROW(F70:F81))+1, ""), ROW() -69 )), "")</f>
        <v/>
      </c>
      <c r="AL76" s="13" t="str">
        <f t="array" ref="AL76">IFERROR(INDEX(D70:D81, SMALL(IF(ISNUMBER(SEARCH("JV2",F70:F81)), ROW(F70:F81)-MIN(ROW(F70:F81))+1, ""), ROW() -69 )), "")</f>
        <v/>
      </c>
      <c r="AM76" s="13" t="str">
        <f t="array" ref="AM76">IFERROR(INDEX(E70:E81, SMALL(IF(ISNUMBER(SEARCH("JV2",F70:F81)), ROW(F70:F81)-MIN(ROW(F70:F81))+1, ""), ROW() -69 )), "")</f>
        <v/>
      </c>
    </row>
    <row r="77" spans="2:39" s="13" customFormat="1" ht="15" customHeight="1">
      <c r="B77" s="21" t="s">
        <v>150</v>
      </c>
      <c r="C77" s="1"/>
      <c r="D77" s="22" t="s">
        <v>165</v>
      </c>
      <c r="E77" s="1" t="s">
        <v>166</v>
      </c>
      <c r="F77" s="91" t="s">
        <v>13</v>
      </c>
      <c r="G77" s="24"/>
      <c r="H77" s="25">
        <v>4393</v>
      </c>
      <c r="I77" s="24"/>
      <c r="J77" s="25" t="b">
        <v>0</v>
      </c>
      <c r="K77" s="19"/>
      <c r="L77" s="26"/>
      <c r="M77" s="27"/>
      <c r="AB77" s="13" t="str">
        <f t="array" ref="AB77">IFERROR(INDEX(B70:B81, SMALL(IF("V"=F70:F81, ROW(F70:F81)-MIN(ROW(F70:F81))+1, ""), ROW() -69 )), "")</f>
        <v/>
      </c>
      <c r="AC77" s="13" t="str">
        <f t="array" ref="AC77">IFERROR(INDEX(C70:C81, SMALL(IF("V"=F70:F81, ROW(F70:F81)-MIN(ROW(F70:F81))+1, ""), ROW() -69 )), "")</f>
        <v/>
      </c>
      <c r="AD77" s="13" t="str">
        <f t="array" ref="AD77">IFERROR(INDEX(D70:D81, SMALL(IF("V"=F70:F81, ROW(F70:F81)-MIN(ROW(F70:F81))+1, ""), ROW() -69 )), "")</f>
        <v/>
      </c>
      <c r="AE77" s="13" t="str">
        <f t="array" ref="AE77">IFERROR(INDEX(E70:E81, SMALL(IF("V"=F70:F81, ROW(F70:F81)-MIN(ROW(F70:F81))+1, ""), ROW() -69 )), "")</f>
        <v/>
      </c>
      <c r="AF77" s="13" t="str">
        <f t="array" ref="AF77">IFERROR(INDEX(B70:B81, SMALL(IF(ISNUMBER(SEARCH("JV1",F70:F81)), ROW(F70:F81)-MIN(ROW(F70:F81))+1, ""), ROW() -69 )), "")</f>
        <v/>
      </c>
      <c r="AG77" s="13" t="str">
        <f t="array" ref="AG77">IFERROR(INDEX(C70:C81, SMALL(IF(ISNUMBER(SEARCH("JV1",F70:F81)), ROW(F70:F81)-MIN(ROW(F70:F81))+1, ""), ROW() -69 )), "")</f>
        <v/>
      </c>
      <c r="AH77" s="13" t="str">
        <f t="array" ref="AH77">IFERROR(INDEX(D70:D81, SMALL(IF(ISNUMBER(SEARCH("JV1",F70:F81)), ROW(F70:F81)-MIN(ROW(F70:F81))+1, ""), ROW() -69 )), "")</f>
        <v/>
      </c>
      <c r="AI77" s="13" t="str">
        <f t="array" ref="AI77">IFERROR(INDEX(E70:E81, SMALL(IF(ISNUMBER(SEARCH("JV1",F70:F81)), ROW(F70:F81)-MIN(ROW(F70:F81))+1, ""), ROW() -69 )), "")</f>
        <v/>
      </c>
      <c r="AJ77" s="13" t="str">
        <f t="array" ref="AJ77">IFERROR(INDEX(B70:B81, SMALL(IF(ISNUMBER(SEARCH("JV2",F70:F81)), ROW(F70:F81)-MIN(ROW(F70:F81))+1, ""), ROW() -69 )), "")</f>
        <v/>
      </c>
      <c r="AK77" s="13" t="str">
        <f t="array" ref="AK77">IFERROR(INDEX(C70:C81, SMALL(IF(ISNUMBER(SEARCH("JV2",F70:F81)), ROW(F70:F81)-MIN(ROW(F70:F81))+1, ""), ROW() -69 )), "")</f>
        <v/>
      </c>
      <c r="AL77" s="13" t="str">
        <f t="array" ref="AL77">IFERROR(INDEX(D70:D81, SMALL(IF(ISNUMBER(SEARCH("JV2",F70:F81)), ROW(F70:F81)-MIN(ROW(F70:F81))+1, ""), ROW() -69 )), "")</f>
        <v/>
      </c>
      <c r="AM77" s="13" t="str">
        <f t="array" ref="AM77">IFERROR(INDEX(E70:E81, SMALL(IF(ISNUMBER(SEARCH("JV2",F70:F81)), ROW(F70:F81)-MIN(ROW(F70:F81))+1, ""), ROW() -69 )), "")</f>
        <v/>
      </c>
    </row>
    <row r="78" spans="2:39" s="13" customFormat="1" ht="15" customHeight="1">
      <c r="B78" s="21" t="s">
        <v>150</v>
      </c>
      <c r="C78" s="1"/>
      <c r="D78" s="22" t="s">
        <v>167</v>
      </c>
      <c r="E78" s="1" t="s">
        <v>168</v>
      </c>
      <c r="F78" s="91" t="s">
        <v>29</v>
      </c>
      <c r="G78" s="24"/>
      <c r="H78" s="25">
        <v>4393</v>
      </c>
      <c r="I78" s="24"/>
      <c r="J78" s="25" t="b">
        <v>0</v>
      </c>
      <c r="K78" s="19"/>
      <c r="L78" s="26"/>
      <c r="M78" s="27"/>
    </row>
    <row r="79" spans="2:39" s="13" customFormat="1" ht="15" customHeight="1">
      <c r="B79" s="21" t="s">
        <v>150</v>
      </c>
      <c r="C79" s="1"/>
      <c r="D79" s="22" t="s">
        <v>169</v>
      </c>
      <c r="E79" s="1" t="s">
        <v>170</v>
      </c>
      <c r="F79" s="91" t="s">
        <v>29</v>
      </c>
      <c r="G79" s="24"/>
      <c r="H79" s="25">
        <v>4393</v>
      </c>
      <c r="I79" s="24"/>
      <c r="J79" s="25" t="b">
        <v>0</v>
      </c>
      <c r="K79" s="19"/>
      <c r="L79" s="26"/>
      <c r="M79" s="27"/>
    </row>
    <row r="80" spans="2:39" s="13" customFormat="1" ht="15" customHeight="1">
      <c r="B80" s="21" t="s">
        <v>150</v>
      </c>
      <c r="C80" s="1"/>
      <c r="D80" s="22" t="s">
        <v>171</v>
      </c>
      <c r="E80" s="1" t="s">
        <v>172</v>
      </c>
      <c r="F80" s="23" t="s">
        <v>29</v>
      </c>
      <c r="G80" s="24"/>
      <c r="H80" s="25">
        <v>4393</v>
      </c>
      <c r="I80" s="24"/>
      <c r="J80" s="25" t="b">
        <v>0</v>
      </c>
      <c r="K80" s="19"/>
      <c r="L80" s="26"/>
      <c r="M80" s="27"/>
    </row>
    <row r="81" spans="2:39" s="13" customFormat="1" ht="15" customHeight="1">
      <c r="B81" s="21" t="s">
        <v>150</v>
      </c>
      <c r="C81" s="1"/>
      <c r="D81" s="22" t="s">
        <v>173</v>
      </c>
      <c r="E81" s="1" t="s">
        <v>174</v>
      </c>
      <c r="F81" s="23" t="s">
        <v>29</v>
      </c>
      <c r="G81" s="24"/>
      <c r="H81" s="25">
        <v>4393</v>
      </c>
      <c r="I81" s="24"/>
      <c r="J81" s="25" t="b">
        <v>0</v>
      </c>
      <c r="K81" s="19"/>
      <c r="L81" s="26"/>
      <c r="M81" s="27"/>
    </row>
    <row r="82" spans="2:39" s="13" customFormat="1" ht="15" customHeight="1">
      <c r="B82" s="21" t="s">
        <v>175</v>
      </c>
      <c r="C82" s="1"/>
      <c r="D82" s="22" t="s">
        <v>176</v>
      </c>
      <c r="E82" s="1" t="s">
        <v>177</v>
      </c>
      <c r="F82" s="91" t="s">
        <v>29</v>
      </c>
      <c r="G82" s="24"/>
      <c r="H82" s="25">
        <v>2452</v>
      </c>
      <c r="I82" s="24"/>
      <c r="J82" s="25" t="b">
        <v>0</v>
      </c>
      <c r="K82" s="19"/>
      <c r="L82" s="26"/>
      <c r="M82" s="27"/>
      <c r="AB82" s="13" t="str">
        <f t="array" ref="AB82">IFERROR(INDEX(B82:B89, SMALL(IF("V"=F82:F89, ROW(F82:F89)-MIN(ROW(F82:F89))+1, ""), ROW() -81 )), "")</f>
        <v>Lindsey Wilson College</v>
      </c>
      <c r="AC82" s="13">
        <f t="array" ref="AC82">IFERROR(INDEX(C82:C89, SMALL(IF("V"=F82:F89, ROW(F82:F89)-MIN(ROW(F82:F89))+1, ""), ROW() -81 )), "")</f>
        <v>0</v>
      </c>
      <c r="AD82" s="13" t="str">
        <f t="array" ref="AD82">IFERROR(INDEX(D82:D89, SMALL(IF("V"=F82:F89, ROW(F82:F89)-MIN(ROW(F82:F89))+1, ""), ROW() -81 )), "")</f>
        <v>5919-634</v>
      </c>
      <c r="AE82" s="13" t="str">
        <f t="array" ref="AE82">IFERROR(INDEX(E82:E89, SMALL(IF("V"=F82:F89, ROW(F82:F89)-MIN(ROW(F82:F89))+1, ""), ROW() -81 )), "")</f>
        <v>Brandon Pendley</v>
      </c>
      <c r="AF82" s="13" t="str">
        <f t="array" ref="AF82">IFERROR(INDEX(B82:B89, SMALL(IF(ISNUMBER(SEARCH("JV1",F82:F89)), ROW(F82:F89)-MIN(ROW(F82:F89))+1, ""), ROW() -81 )), "")</f>
        <v/>
      </c>
      <c r="AG82" s="13" t="str">
        <f t="array" ref="AG82">IFERROR(INDEX(C82:C89, SMALL(IF(ISNUMBER(SEARCH("JV1",F82:F89)), ROW(F82:F89)-MIN(ROW(F82:F89))+1, ""), ROW() -81 )), "")</f>
        <v/>
      </c>
      <c r="AH82" s="13" t="str">
        <f t="array" ref="AH82">IFERROR(INDEX(D82:D89, SMALL(IF(ISNUMBER(SEARCH("JV1",F82:F89)), ROW(F82:F89)-MIN(ROW(F82:F89))+1, ""), ROW() -81 )), "")</f>
        <v/>
      </c>
      <c r="AI82" s="13" t="str">
        <f t="array" ref="AI82">IFERROR(INDEX(E82:E89, SMALL(IF(ISNUMBER(SEARCH("JV1",F82:F89)), ROW(F82:F89)-MIN(ROW(F82:F89))+1, ""), ROW() -81 )), "")</f>
        <v/>
      </c>
      <c r="AJ82" s="13" t="str">
        <f t="array" ref="AJ82">IFERROR(INDEX(B82:B89, SMALL(IF(ISNUMBER(SEARCH("JV2",F82:F89)), ROW(F82:F89)-MIN(ROW(F82:F89))+1, ""), ROW() -81 )), "")</f>
        <v/>
      </c>
      <c r="AK82" s="13" t="str">
        <f t="array" ref="AK82">IFERROR(INDEX(C82:C89, SMALL(IF(ISNUMBER(SEARCH("JV2",F82:F89)), ROW(F82:F89)-MIN(ROW(F82:F89))+1, ""), ROW() -81 )), "")</f>
        <v/>
      </c>
      <c r="AL82" s="13" t="str">
        <f t="array" ref="AL82">IFERROR(INDEX(D82:D89, SMALL(IF(ISNUMBER(SEARCH("JV2",F82:F89)), ROW(F82:F89)-MIN(ROW(F82:F89))+1, ""), ROW() -81 )), "")</f>
        <v/>
      </c>
      <c r="AM82" s="13" t="str">
        <f t="array" ref="AM82">IFERROR(INDEX(E82:E89, SMALL(IF(ISNUMBER(SEARCH("JV2",F82:F89)), ROW(F82:F89)-MIN(ROW(F82:F89))+1, ""), ROW() -81 )), "")</f>
        <v/>
      </c>
    </row>
    <row r="83" spans="2:39" s="13" customFormat="1" ht="15" customHeight="1">
      <c r="B83" s="21" t="s">
        <v>175</v>
      </c>
      <c r="C83" s="1"/>
      <c r="D83" s="22" t="s">
        <v>178</v>
      </c>
      <c r="E83" s="1" t="s">
        <v>179</v>
      </c>
      <c r="F83" s="91" t="s">
        <v>13</v>
      </c>
      <c r="G83" s="24"/>
      <c r="H83" s="25">
        <v>2452</v>
      </c>
      <c r="I83" s="24"/>
      <c r="J83" s="25" t="b">
        <v>0</v>
      </c>
      <c r="K83" s="19"/>
      <c r="L83" s="26"/>
      <c r="M83" s="27"/>
      <c r="AB83" s="13" t="str">
        <f t="array" ref="AB83">IFERROR(INDEX(B82:B89, SMALL(IF("V"=F82:F89, ROW(F82:F89)-MIN(ROW(F82:F89))+1, ""), ROW() -81 )), "")</f>
        <v>Lindsey Wilson College</v>
      </c>
      <c r="AC83" s="13">
        <f t="array" ref="AC83">IFERROR(INDEX(C82:C89, SMALL(IF("V"=F82:F89, ROW(F82:F89)-MIN(ROW(F82:F89))+1, ""), ROW() -81 )), "")</f>
        <v>0</v>
      </c>
      <c r="AD83" s="13" t="str">
        <f t="array" ref="AD83">IFERROR(INDEX(D82:D89, SMALL(IF("V"=F82:F89, ROW(F82:F89)-MIN(ROW(F82:F89))+1, ""), ROW() -81 )), "")</f>
        <v>7914-42150</v>
      </c>
      <c r="AE83" s="13" t="str">
        <f t="array" ref="AE83">IFERROR(INDEX(E82:E89, SMALL(IF("V"=F82:F89, ROW(F82:F89)-MIN(ROW(F82:F89))+1, ""), ROW() -81 )), "")</f>
        <v>Jason Womack</v>
      </c>
      <c r="AF83" s="13" t="str">
        <f t="array" ref="AF83">IFERROR(INDEX(B82:B89, SMALL(IF(ISNUMBER(SEARCH("JV1",F82:F89)), ROW(F82:F89)-MIN(ROW(F82:F89))+1, ""), ROW() -81 )), "")</f>
        <v/>
      </c>
      <c r="AG83" s="13" t="str">
        <f t="array" ref="AG83">IFERROR(INDEX(C82:C89, SMALL(IF(ISNUMBER(SEARCH("JV1",F82:F89)), ROW(F82:F89)-MIN(ROW(F82:F89))+1, ""), ROW() -81 )), "")</f>
        <v/>
      </c>
      <c r="AH83" s="13" t="str">
        <f t="array" ref="AH83">IFERROR(INDEX(D82:D89, SMALL(IF(ISNUMBER(SEARCH("JV1",F82:F89)), ROW(F82:F89)-MIN(ROW(F82:F89))+1, ""), ROW() -81 )), "")</f>
        <v/>
      </c>
      <c r="AI83" s="13" t="str">
        <f t="array" ref="AI83">IFERROR(INDEX(E82:E89, SMALL(IF(ISNUMBER(SEARCH("JV1",F82:F89)), ROW(F82:F89)-MIN(ROW(F82:F89))+1, ""), ROW() -81 )), "")</f>
        <v/>
      </c>
      <c r="AJ83" s="13" t="str">
        <f t="array" ref="AJ83">IFERROR(INDEX(B82:B89, SMALL(IF(ISNUMBER(SEARCH("JV2",F82:F89)), ROW(F82:F89)-MIN(ROW(F82:F89))+1, ""), ROW() -81 )), "")</f>
        <v/>
      </c>
      <c r="AK83" s="13" t="str">
        <f t="array" ref="AK83">IFERROR(INDEX(C82:C89, SMALL(IF(ISNUMBER(SEARCH("JV2",F82:F89)), ROW(F82:F89)-MIN(ROW(F82:F89))+1, ""), ROW() -81 )), "")</f>
        <v/>
      </c>
      <c r="AL83" s="13" t="str">
        <f t="array" ref="AL83">IFERROR(INDEX(D82:D89, SMALL(IF(ISNUMBER(SEARCH("JV2",F82:F89)), ROW(F82:F89)-MIN(ROW(F82:F89))+1, ""), ROW() -81 )), "")</f>
        <v/>
      </c>
      <c r="AM83" s="13" t="str">
        <f t="array" ref="AM83">IFERROR(INDEX(E82:E89, SMALL(IF(ISNUMBER(SEARCH("JV2",F82:F89)), ROW(F82:F89)-MIN(ROW(F82:F89))+1, ""), ROW() -81 )), "")</f>
        <v/>
      </c>
    </row>
    <row r="84" spans="2:39" s="13" customFormat="1" ht="15" customHeight="1">
      <c r="B84" s="21" t="s">
        <v>175</v>
      </c>
      <c r="C84" s="1"/>
      <c r="D84" s="22" t="s">
        <v>180</v>
      </c>
      <c r="E84" s="1" t="s">
        <v>181</v>
      </c>
      <c r="F84" s="91" t="s">
        <v>13</v>
      </c>
      <c r="G84" s="24"/>
      <c r="H84" s="25">
        <v>2452</v>
      </c>
      <c r="I84" s="24"/>
      <c r="J84" s="25" t="b">
        <v>0</v>
      </c>
      <c r="K84" s="19"/>
      <c r="L84" s="26"/>
      <c r="M84" s="27"/>
      <c r="AB84" s="13" t="str">
        <f t="array" ref="AB84">IFERROR(INDEX(B82:B89, SMALL(IF("V"=F82:F89, ROW(F82:F89)-MIN(ROW(F82:F89))+1, ""), ROW() -81 )), "")</f>
        <v>Lindsey Wilson College</v>
      </c>
      <c r="AC84" s="13">
        <f t="array" ref="AC84">IFERROR(INDEX(C82:C89, SMALL(IF("V"=F82:F89, ROW(F82:F89)-MIN(ROW(F82:F89))+1, ""), ROW() -81 )), "")</f>
        <v>0</v>
      </c>
      <c r="AD84" s="13" t="str">
        <f t="array" ref="AD84">IFERROR(INDEX(D82:D89, SMALL(IF("V"=F82:F89, ROW(F82:F89)-MIN(ROW(F82:F89))+1, ""), ROW() -81 )), "")</f>
        <v>16-149154</v>
      </c>
      <c r="AE84" s="13" t="str">
        <f t="array" ref="AE84">IFERROR(INDEX(E82:E89, SMALL(IF("V"=F82:F89, ROW(F82:F89)-MIN(ROW(F82:F89))+1, ""), ROW() -81 )), "")</f>
        <v>Patrick Walker</v>
      </c>
      <c r="AF84" s="13" t="str">
        <f t="array" ref="AF84">IFERROR(INDEX(B82:B89, SMALL(IF(ISNUMBER(SEARCH("JV1",F82:F89)), ROW(F82:F89)-MIN(ROW(F82:F89))+1, ""), ROW() -81 )), "")</f>
        <v/>
      </c>
      <c r="AG84" s="13" t="str">
        <f t="array" ref="AG84">IFERROR(INDEX(C82:C89, SMALL(IF(ISNUMBER(SEARCH("JV1",F82:F89)), ROW(F82:F89)-MIN(ROW(F82:F89))+1, ""), ROW() -81 )), "")</f>
        <v/>
      </c>
      <c r="AH84" s="13" t="str">
        <f t="array" ref="AH84">IFERROR(INDEX(D82:D89, SMALL(IF(ISNUMBER(SEARCH("JV1",F82:F89)), ROW(F82:F89)-MIN(ROW(F82:F89))+1, ""), ROW() -81 )), "")</f>
        <v/>
      </c>
      <c r="AI84" s="13" t="str">
        <f t="array" ref="AI84">IFERROR(INDEX(E82:E89, SMALL(IF(ISNUMBER(SEARCH("JV1",F82:F89)), ROW(F82:F89)-MIN(ROW(F82:F89))+1, ""), ROW() -81 )), "")</f>
        <v/>
      </c>
      <c r="AJ84" s="13" t="str">
        <f t="array" ref="AJ84">IFERROR(INDEX(B82:B89, SMALL(IF(ISNUMBER(SEARCH("JV2",F82:F89)), ROW(F82:F89)-MIN(ROW(F82:F89))+1, ""), ROW() -81 )), "")</f>
        <v/>
      </c>
      <c r="AK84" s="13" t="str">
        <f t="array" ref="AK84">IFERROR(INDEX(C82:C89, SMALL(IF(ISNUMBER(SEARCH("JV2",F82:F89)), ROW(F82:F89)-MIN(ROW(F82:F89))+1, ""), ROW() -81 )), "")</f>
        <v/>
      </c>
      <c r="AL84" s="13" t="str">
        <f t="array" ref="AL84">IFERROR(INDEX(D82:D89, SMALL(IF(ISNUMBER(SEARCH("JV2",F82:F89)), ROW(F82:F89)-MIN(ROW(F82:F89))+1, ""), ROW() -81 )), "")</f>
        <v/>
      </c>
      <c r="AM84" s="13" t="str">
        <f t="array" ref="AM84">IFERROR(INDEX(E82:E89, SMALL(IF(ISNUMBER(SEARCH("JV2",F82:F89)), ROW(F82:F89)-MIN(ROW(F82:F89))+1, ""), ROW() -81 )), "")</f>
        <v/>
      </c>
    </row>
    <row r="85" spans="2:39" s="13" customFormat="1" ht="15" customHeight="1">
      <c r="B85" s="21" t="s">
        <v>175</v>
      </c>
      <c r="C85" s="1"/>
      <c r="D85" s="22" t="s">
        <v>182</v>
      </c>
      <c r="E85" s="1" t="s">
        <v>183</v>
      </c>
      <c r="F85" s="91" t="s">
        <v>29</v>
      </c>
      <c r="G85" s="24"/>
      <c r="H85" s="25">
        <v>2452</v>
      </c>
      <c r="I85" s="24"/>
      <c r="J85" s="25" t="b">
        <v>0</v>
      </c>
      <c r="K85" s="19"/>
      <c r="L85" s="26"/>
      <c r="M85" s="27"/>
      <c r="AB85" s="13" t="str">
        <f t="array" ref="AB85">IFERROR(INDEX(B82:B89, SMALL(IF("V"=F82:F89, ROW(F82:F89)-MIN(ROW(F82:F89))+1, ""), ROW() -81 )), "")</f>
        <v>Lindsey Wilson College</v>
      </c>
      <c r="AC85" s="13">
        <f t="array" ref="AC85">IFERROR(INDEX(C82:C89, SMALL(IF("V"=F82:F89, ROW(F82:F89)-MIN(ROW(F82:F89))+1, ""), ROW() -81 )), "")</f>
        <v>0</v>
      </c>
      <c r="AD85" s="13" t="str">
        <f t="array" ref="AD85">IFERROR(INDEX(D82:D89, SMALL(IF("V"=F82:F89, ROW(F82:F89)-MIN(ROW(F82:F89))+1, ""), ROW() -81 )), "")</f>
        <v>11-448902</v>
      </c>
      <c r="AE85" s="13" t="str">
        <f t="array" ref="AE85">IFERROR(INDEX(E82:E89, SMALL(IF("V"=F82:F89, ROW(F82:F89)-MIN(ROW(F82:F89))+1, ""), ROW() -81 )), "")</f>
        <v>Payton Redmon</v>
      </c>
      <c r="AF85" s="13" t="str">
        <f t="array" ref="AF85">IFERROR(INDEX(B82:B89, SMALL(IF(ISNUMBER(SEARCH("JV1",F82:F89)), ROW(F82:F89)-MIN(ROW(F82:F89))+1, ""), ROW() -81 )), "")</f>
        <v/>
      </c>
      <c r="AG85" s="13" t="str">
        <f t="array" ref="AG85">IFERROR(INDEX(C82:C89, SMALL(IF(ISNUMBER(SEARCH("JV1",F82:F89)), ROW(F82:F89)-MIN(ROW(F82:F89))+1, ""), ROW() -81 )), "")</f>
        <v/>
      </c>
      <c r="AH85" s="13" t="str">
        <f t="array" ref="AH85">IFERROR(INDEX(D82:D89, SMALL(IF(ISNUMBER(SEARCH("JV1",F82:F89)), ROW(F82:F89)-MIN(ROW(F82:F89))+1, ""), ROW() -81 )), "")</f>
        <v/>
      </c>
      <c r="AI85" s="13" t="str">
        <f t="array" ref="AI85">IFERROR(INDEX(E82:E89, SMALL(IF(ISNUMBER(SEARCH("JV1",F82:F89)), ROW(F82:F89)-MIN(ROW(F82:F89))+1, ""), ROW() -81 )), "")</f>
        <v/>
      </c>
      <c r="AJ85" s="13" t="str">
        <f t="array" ref="AJ85">IFERROR(INDEX(B82:B89, SMALL(IF(ISNUMBER(SEARCH("JV2",F82:F89)), ROW(F82:F89)-MIN(ROW(F82:F89))+1, ""), ROW() -81 )), "")</f>
        <v/>
      </c>
      <c r="AK85" s="13" t="str">
        <f t="array" ref="AK85">IFERROR(INDEX(C82:C89, SMALL(IF(ISNUMBER(SEARCH("JV2",F82:F89)), ROW(F82:F89)-MIN(ROW(F82:F89))+1, ""), ROW() -81 )), "")</f>
        <v/>
      </c>
      <c r="AL85" s="13" t="str">
        <f t="array" ref="AL85">IFERROR(INDEX(D82:D89, SMALL(IF(ISNUMBER(SEARCH("JV2",F82:F89)), ROW(F82:F89)-MIN(ROW(F82:F89))+1, ""), ROW() -81 )), "")</f>
        <v/>
      </c>
      <c r="AM85" s="13" t="str">
        <f t="array" ref="AM85">IFERROR(INDEX(E82:E89, SMALL(IF(ISNUMBER(SEARCH("JV2",F82:F89)), ROW(F82:F89)-MIN(ROW(F82:F89))+1, ""), ROW() -81 )), "")</f>
        <v/>
      </c>
    </row>
    <row r="86" spans="2:39" s="13" customFormat="1" ht="15" customHeight="1">
      <c r="B86" s="21" t="s">
        <v>175</v>
      </c>
      <c r="C86" s="1"/>
      <c r="D86" s="22" t="s">
        <v>184</v>
      </c>
      <c r="E86" s="1" t="s">
        <v>185</v>
      </c>
      <c r="F86" s="91" t="s">
        <v>13</v>
      </c>
      <c r="G86" s="24"/>
      <c r="H86" s="25">
        <v>2452</v>
      </c>
      <c r="I86" s="24"/>
      <c r="J86" s="25" t="b">
        <v>0</v>
      </c>
      <c r="K86" s="19"/>
      <c r="L86" s="26"/>
      <c r="M86" s="27"/>
      <c r="AB86" s="13" t="str">
        <f t="array" ref="AB86">IFERROR(INDEX(B82:B89, SMALL(IF("V"=F82:F89, ROW(F82:F89)-MIN(ROW(F82:F89))+1, ""), ROW() -81 )), "")</f>
        <v>Lindsey Wilson College</v>
      </c>
      <c r="AC86" s="13">
        <f t="array" ref="AC86">IFERROR(INDEX(C82:C89, SMALL(IF("V"=F82:F89, ROW(F82:F89)-MIN(ROW(F82:F89))+1, ""), ROW() -81 )), "")</f>
        <v>0</v>
      </c>
      <c r="AD86" s="13" t="str">
        <f t="array" ref="AD86">IFERROR(INDEX(D82:D89, SMALL(IF("V"=F82:F89, ROW(F82:F89)-MIN(ROW(F82:F89))+1, ""), ROW() -81 )), "")</f>
        <v>16-88860</v>
      </c>
      <c r="AE86" s="13" t="str">
        <f t="array" ref="AE86">IFERROR(INDEX(E82:E89, SMALL(IF("V"=F82:F89, ROW(F82:F89)-MIN(ROW(F82:F89))+1, ""), ROW() -81 )), "")</f>
        <v>Peyton Huskey</v>
      </c>
      <c r="AF86" s="13" t="str">
        <f t="array" ref="AF86">IFERROR(INDEX(B82:B89, SMALL(IF(ISNUMBER(SEARCH("JV1",F82:F89)), ROW(F82:F89)-MIN(ROW(F82:F89))+1, ""), ROW() -81 )), "")</f>
        <v/>
      </c>
      <c r="AG86" s="13" t="str">
        <f t="array" ref="AG86">IFERROR(INDEX(C82:C89, SMALL(IF(ISNUMBER(SEARCH("JV1",F82:F89)), ROW(F82:F89)-MIN(ROW(F82:F89))+1, ""), ROW() -81 )), "")</f>
        <v/>
      </c>
      <c r="AH86" s="13" t="str">
        <f t="array" ref="AH86">IFERROR(INDEX(D82:D89, SMALL(IF(ISNUMBER(SEARCH("JV1",F82:F89)), ROW(F82:F89)-MIN(ROW(F82:F89))+1, ""), ROW() -81 )), "")</f>
        <v/>
      </c>
      <c r="AI86" s="13" t="str">
        <f t="array" ref="AI86">IFERROR(INDEX(E82:E89, SMALL(IF(ISNUMBER(SEARCH("JV1",F82:F89)), ROW(F82:F89)-MIN(ROW(F82:F89))+1, ""), ROW() -81 )), "")</f>
        <v/>
      </c>
      <c r="AJ86" s="13" t="str">
        <f t="array" ref="AJ86">IFERROR(INDEX(B82:B89, SMALL(IF(ISNUMBER(SEARCH("JV2",F82:F89)), ROW(F82:F89)-MIN(ROW(F82:F89))+1, ""), ROW() -81 )), "")</f>
        <v/>
      </c>
      <c r="AK86" s="13" t="str">
        <f t="array" ref="AK86">IFERROR(INDEX(C82:C89, SMALL(IF(ISNUMBER(SEARCH("JV2",F82:F89)), ROW(F82:F89)-MIN(ROW(F82:F89))+1, ""), ROW() -81 )), "")</f>
        <v/>
      </c>
      <c r="AL86" s="13" t="str">
        <f t="array" ref="AL86">IFERROR(INDEX(D82:D89, SMALL(IF(ISNUMBER(SEARCH("JV2",F82:F89)), ROW(F82:F89)-MIN(ROW(F82:F89))+1, ""), ROW() -81 )), "")</f>
        <v/>
      </c>
      <c r="AM86" s="13" t="str">
        <f t="array" ref="AM86">IFERROR(INDEX(E82:E89, SMALL(IF(ISNUMBER(SEARCH("JV2",F82:F89)), ROW(F82:F89)-MIN(ROW(F82:F89))+1, ""), ROW() -81 )), "")</f>
        <v/>
      </c>
    </row>
    <row r="87" spans="2:39" s="13" customFormat="1" ht="15" customHeight="1">
      <c r="B87" s="21" t="s">
        <v>175</v>
      </c>
      <c r="C87" s="1"/>
      <c r="D87" s="22" t="s">
        <v>186</v>
      </c>
      <c r="E87" s="1" t="s">
        <v>187</v>
      </c>
      <c r="F87" s="91" t="s">
        <v>13</v>
      </c>
      <c r="G87" s="24"/>
      <c r="H87" s="25">
        <v>2452</v>
      </c>
      <c r="I87" s="24"/>
      <c r="J87" s="25" t="b">
        <v>0</v>
      </c>
      <c r="K87" s="19"/>
      <c r="L87" s="26"/>
      <c r="M87" s="27"/>
      <c r="AB87" s="13" t="str">
        <f t="array" ref="AB87">IFERROR(INDEX(B82:B89, SMALL(IF("V"=F82:F89, ROW(F82:F89)-MIN(ROW(F82:F89))+1, ""), ROW() -81 )), "")</f>
        <v>Lindsey Wilson College</v>
      </c>
      <c r="AC87" s="13">
        <f t="array" ref="AC87">IFERROR(INDEX(C82:C89, SMALL(IF("V"=F82:F89, ROW(F82:F89)-MIN(ROW(F82:F89))+1, ""), ROW() -81 )), "")</f>
        <v>0</v>
      </c>
      <c r="AD87" s="13" t="str">
        <f t="array" ref="AD87">IFERROR(INDEX(D82:D89, SMALL(IF("V"=F82:F89, ROW(F82:F89)-MIN(ROW(F82:F89))+1, ""), ROW() -81 )), "")</f>
        <v>7914-23206</v>
      </c>
      <c r="AE87" s="13" t="str">
        <f t="array" ref="AE87">IFERROR(INDEX(E82:E89, SMALL(IF("V"=F82:F89, ROW(F82:F89)-MIN(ROW(F82:F89))+1, ""), ROW() -81 )), "")</f>
        <v>Tanner Goodman</v>
      </c>
      <c r="AF87" s="13" t="str">
        <f t="array" ref="AF87">IFERROR(INDEX(B82:B89, SMALL(IF(ISNUMBER(SEARCH("JV1",F82:F89)), ROW(F82:F89)-MIN(ROW(F82:F89))+1, ""), ROW() -81 )), "")</f>
        <v/>
      </c>
      <c r="AG87" s="13" t="str">
        <f t="array" ref="AG87">IFERROR(INDEX(C82:C89, SMALL(IF(ISNUMBER(SEARCH("JV1",F82:F89)), ROW(F82:F89)-MIN(ROW(F82:F89))+1, ""), ROW() -81 )), "")</f>
        <v/>
      </c>
      <c r="AH87" s="13" t="str">
        <f t="array" ref="AH87">IFERROR(INDEX(D82:D89, SMALL(IF(ISNUMBER(SEARCH("JV1",F82:F89)), ROW(F82:F89)-MIN(ROW(F82:F89))+1, ""), ROW() -81 )), "")</f>
        <v/>
      </c>
      <c r="AI87" s="13" t="str">
        <f t="array" ref="AI87">IFERROR(INDEX(E82:E89, SMALL(IF(ISNUMBER(SEARCH("JV1",F82:F89)), ROW(F82:F89)-MIN(ROW(F82:F89))+1, ""), ROW() -81 )), "")</f>
        <v/>
      </c>
      <c r="AJ87" s="13" t="str">
        <f t="array" ref="AJ87">IFERROR(INDEX(B82:B89, SMALL(IF(ISNUMBER(SEARCH("JV2",F82:F89)), ROW(F82:F89)-MIN(ROW(F82:F89))+1, ""), ROW() -81 )), "")</f>
        <v/>
      </c>
      <c r="AK87" s="13" t="str">
        <f t="array" ref="AK87">IFERROR(INDEX(C82:C89, SMALL(IF(ISNUMBER(SEARCH("JV2",F82:F89)), ROW(F82:F89)-MIN(ROW(F82:F89))+1, ""), ROW() -81 )), "")</f>
        <v/>
      </c>
      <c r="AL87" s="13" t="str">
        <f t="array" ref="AL87">IFERROR(INDEX(D82:D89, SMALL(IF(ISNUMBER(SEARCH("JV2",F82:F89)), ROW(F82:F89)-MIN(ROW(F82:F89))+1, ""), ROW() -81 )), "")</f>
        <v/>
      </c>
      <c r="AM87" s="13" t="str">
        <f t="array" ref="AM87">IFERROR(INDEX(E82:E89, SMALL(IF(ISNUMBER(SEARCH("JV2",F82:F89)), ROW(F82:F89)-MIN(ROW(F82:F89))+1, ""), ROW() -81 )), "")</f>
        <v/>
      </c>
    </row>
    <row r="88" spans="2:39" s="13" customFormat="1" ht="15" customHeight="1">
      <c r="B88" s="21" t="s">
        <v>175</v>
      </c>
      <c r="C88" s="1"/>
      <c r="D88" s="22" t="s">
        <v>188</v>
      </c>
      <c r="E88" s="1" t="s">
        <v>189</v>
      </c>
      <c r="F88" s="91" t="s">
        <v>13</v>
      </c>
      <c r="G88" s="24"/>
      <c r="H88" s="25">
        <v>2452</v>
      </c>
      <c r="I88" s="24"/>
      <c r="J88" s="25" t="b">
        <v>0</v>
      </c>
      <c r="K88" s="19"/>
      <c r="L88" s="26"/>
      <c r="M88" s="27"/>
      <c r="AB88" s="13" t="str">
        <f t="array" ref="AB88">IFERROR(INDEX(B82:B89, SMALL(IF("V"=F82:F89, ROW(F82:F89)-MIN(ROW(F82:F89))+1, ""), ROW() -81 )), "")</f>
        <v/>
      </c>
      <c r="AC88" s="13" t="str">
        <f t="array" ref="AC88">IFERROR(INDEX(C82:C89, SMALL(IF("V"=F82:F89, ROW(F82:F89)-MIN(ROW(F82:F89))+1, ""), ROW() -81 )), "")</f>
        <v/>
      </c>
      <c r="AD88" s="13" t="str">
        <f t="array" ref="AD88">IFERROR(INDEX(D82:D89, SMALL(IF("V"=F82:F89, ROW(F82:F89)-MIN(ROW(F82:F89))+1, ""), ROW() -81 )), "")</f>
        <v/>
      </c>
      <c r="AE88" s="13" t="str">
        <f t="array" ref="AE88">IFERROR(INDEX(E82:E89, SMALL(IF("V"=F82:F89, ROW(F82:F89)-MIN(ROW(F82:F89))+1, ""), ROW() -81 )), "")</f>
        <v/>
      </c>
      <c r="AF88" s="13" t="str">
        <f t="array" ref="AF88">IFERROR(INDEX(B82:B89, SMALL(IF(ISNUMBER(SEARCH("JV1",F82:F89)), ROW(F82:F89)-MIN(ROW(F82:F89))+1, ""), ROW() -81 )), "")</f>
        <v/>
      </c>
      <c r="AG88" s="13" t="str">
        <f t="array" ref="AG88">IFERROR(INDEX(C82:C89, SMALL(IF(ISNUMBER(SEARCH("JV1",F82:F89)), ROW(F82:F89)-MIN(ROW(F82:F89))+1, ""), ROW() -81 )), "")</f>
        <v/>
      </c>
      <c r="AH88" s="13" t="str">
        <f t="array" ref="AH88">IFERROR(INDEX(D82:D89, SMALL(IF(ISNUMBER(SEARCH("JV1",F82:F89)), ROW(F82:F89)-MIN(ROW(F82:F89))+1, ""), ROW() -81 )), "")</f>
        <v/>
      </c>
      <c r="AI88" s="13" t="str">
        <f t="array" ref="AI88">IFERROR(INDEX(E82:E89, SMALL(IF(ISNUMBER(SEARCH("JV1",F82:F89)), ROW(F82:F89)-MIN(ROW(F82:F89))+1, ""), ROW() -81 )), "")</f>
        <v/>
      </c>
      <c r="AJ88" s="13" t="str">
        <f t="array" ref="AJ88">IFERROR(INDEX(B82:B89, SMALL(IF(ISNUMBER(SEARCH("JV2",F82:F89)), ROW(F82:F89)-MIN(ROW(F82:F89))+1, ""), ROW() -81 )), "")</f>
        <v/>
      </c>
      <c r="AK88" s="13" t="str">
        <f t="array" ref="AK88">IFERROR(INDEX(C82:C89, SMALL(IF(ISNUMBER(SEARCH("JV2",F82:F89)), ROW(F82:F89)-MIN(ROW(F82:F89))+1, ""), ROW() -81 )), "")</f>
        <v/>
      </c>
      <c r="AL88" s="13" t="str">
        <f t="array" ref="AL88">IFERROR(INDEX(D82:D89, SMALL(IF(ISNUMBER(SEARCH("JV2",F82:F89)), ROW(F82:F89)-MIN(ROW(F82:F89))+1, ""), ROW() -81 )), "")</f>
        <v/>
      </c>
      <c r="AM88" s="13" t="str">
        <f t="array" ref="AM88">IFERROR(INDEX(E82:E89, SMALL(IF(ISNUMBER(SEARCH("JV2",F82:F89)), ROW(F82:F89)-MIN(ROW(F82:F89))+1, ""), ROW() -81 )), "")</f>
        <v/>
      </c>
    </row>
    <row r="89" spans="2:39" s="13" customFormat="1" ht="15" customHeight="1">
      <c r="B89" s="21" t="s">
        <v>175</v>
      </c>
      <c r="C89" s="1"/>
      <c r="D89" s="22" t="s">
        <v>190</v>
      </c>
      <c r="E89" s="1" t="s">
        <v>191</v>
      </c>
      <c r="F89" s="91" t="s">
        <v>13</v>
      </c>
      <c r="G89" s="24"/>
      <c r="H89" s="25">
        <v>2452</v>
      </c>
      <c r="I89" s="24"/>
      <c r="J89" s="25" t="b">
        <v>0</v>
      </c>
      <c r="K89" s="19"/>
      <c r="L89" s="26"/>
      <c r="M89" s="27"/>
      <c r="AB89" s="13" t="str">
        <f t="array" ref="AB89">IFERROR(INDEX(B82:B89, SMALL(IF("V"=F82:F89, ROW(F82:F89)-MIN(ROW(F82:F89))+1, ""), ROW() -81 )), "")</f>
        <v/>
      </c>
      <c r="AC89" s="13" t="str">
        <f t="array" ref="AC89">IFERROR(INDEX(C82:C89, SMALL(IF("V"=F82:F89, ROW(F82:F89)-MIN(ROW(F82:F89))+1, ""), ROW() -81 )), "")</f>
        <v/>
      </c>
      <c r="AD89" s="13" t="str">
        <f t="array" ref="AD89">IFERROR(INDEX(D82:D89, SMALL(IF("V"=F82:F89, ROW(F82:F89)-MIN(ROW(F82:F89))+1, ""), ROW() -81 )), "")</f>
        <v/>
      </c>
      <c r="AE89" s="13" t="str">
        <f t="array" ref="AE89">IFERROR(INDEX(E82:E89, SMALL(IF("V"=F82:F89, ROW(F82:F89)-MIN(ROW(F82:F89))+1, ""), ROW() -81 )), "")</f>
        <v/>
      </c>
      <c r="AF89" s="13" t="str">
        <f t="array" ref="AF89">IFERROR(INDEX(B82:B89, SMALL(IF(ISNUMBER(SEARCH("JV1",F82:F89)), ROW(F82:F89)-MIN(ROW(F82:F89))+1, ""), ROW() -81 )), "")</f>
        <v/>
      </c>
      <c r="AG89" s="13" t="str">
        <f t="array" ref="AG89">IFERROR(INDEX(C82:C89, SMALL(IF(ISNUMBER(SEARCH("JV1",F82:F89)), ROW(F82:F89)-MIN(ROW(F82:F89))+1, ""), ROW() -81 )), "")</f>
        <v/>
      </c>
      <c r="AH89" s="13" t="str">
        <f t="array" ref="AH89">IFERROR(INDEX(D82:D89, SMALL(IF(ISNUMBER(SEARCH("JV1",F82:F89)), ROW(F82:F89)-MIN(ROW(F82:F89))+1, ""), ROW() -81 )), "")</f>
        <v/>
      </c>
      <c r="AI89" s="13" t="str">
        <f t="array" ref="AI89">IFERROR(INDEX(E82:E89, SMALL(IF(ISNUMBER(SEARCH("JV1",F82:F89)), ROW(F82:F89)-MIN(ROW(F82:F89))+1, ""), ROW() -81 )), "")</f>
        <v/>
      </c>
      <c r="AJ89" s="13" t="str">
        <f t="array" ref="AJ89">IFERROR(INDEX(B82:B89, SMALL(IF(ISNUMBER(SEARCH("JV2",F82:F89)), ROW(F82:F89)-MIN(ROW(F82:F89))+1, ""), ROW() -81 )), "")</f>
        <v/>
      </c>
      <c r="AK89" s="13" t="str">
        <f t="array" ref="AK89">IFERROR(INDEX(C82:C89, SMALL(IF(ISNUMBER(SEARCH("JV2",F82:F89)), ROW(F82:F89)-MIN(ROW(F82:F89))+1, ""), ROW() -81 )), "")</f>
        <v/>
      </c>
      <c r="AL89" s="13" t="str">
        <f t="array" ref="AL89">IFERROR(INDEX(D82:D89, SMALL(IF(ISNUMBER(SEARCH("JV2",F82:F89)), ROW(F82:F89)-MIN(ROW(F82:F89))+1, ""), ROW() -81 )), "")</f>
        <v/>
      </c>
      <c r="AM89" s="13" t="str">
        <f t="array" ref="AM89">IFERROR(INDEX(E82:E89, SMALL(IF(ISNUMBER(SEARCH("JV2",F82:F89)), ROW(F82:F89)-MIN(ROW(F82:F89))+1, ""), ROW() -81 )), "")</f>
        <v/>
      </c>
    </row>
    <row r="90" spans="2:39" s="13" customFormat="1" ht="15" customHeight="1">
      <c r="B90" s="21" t="s">
        <v>192</v>
      </c>
      <c r="C90" s="1"/>
      <c r="D90" s="22" t="s">
        <v>193</v>
      </c>
      <c r="E90" s="1" t="s">
        <v>194</v>
      </c>
      <c r="F90" s="23" t="s">
        <v>13</v>
      </c>
      <c r="G90" s="24"/>
      <c r="H90" s="25">
        <v>4500</v>
      </c>
      <c r="I90" s="24"/>
      <c r="J90" s="25" t="b">
        <v>0</v>
      </c>
      <c r="K90" s="19"/>
      <c r="L90" s="26"/>
      <c r="M90" s="27"/>
      <c r="AB90" s="13" t="str">
        <f t="array" ref="AB90">IFERROR(INDEX(B90:B107, SMALL(IF("V"=F90:F107, ROW(F90:F107)-MIN(ROW(F90:F107))+1, ""), ROW() -89 )), "")</f>
        <v>Midway University</v>
      </c>
      <c r="AC90" s="13">
        <f t="array" ref="AC90">IFERROR(INDEX(C90:C107, SMALL(IF("V"=F90:F107, ROW(F90:F107)-MIN(ROW(F90:F107))+1, ""), ROW() -89 )), "")</f>
        <v>0</v>
      </c>
      <c r="AD90" s="13" t="str">
        <f t="array" ref="AD90">IFERROR(INDEX(D90:D107, SMALL(IF("V"=F90:F107, ROW(F90:F107)-MIN(ROW(F90:F107))+1, ""), ROW() -89 )), "")</f>
        <v>16-99628</v>
      </c>
      <c r="AE90" s="13" t="str">
        <f t="array" ref="AE90">IFERROR(INDEX(E90:E107, SMALL(IF("V"=F90:F107, ROW(F90:F107)-MIN(ROW(F90:F107))+1, ""), ROW() -89 )), "")</f>
        <v>Austin Hensley</v>
      </c>
      <c r="AF90" s="13" t="str">
        <f t="array" ref="AF90">IFERROR(INDEX(B90:B107, SMALL(IF(ISNUMBER(SEARCH("JV1",F90:F107)), ROW(F90:F107)-MIN(ROW(F90:F107))+1, ""), ROW() -89 )), "")</f>
        <v>Midway University</v>
      </c>
      <c r="AG90" s="13">
        <f t="array" ref="AG90">IFERROR(INDEX(C90:C107, SMALL(IF(ISNUMBER(SEARCH("JV1",F90:F107)), ROW(F90:F107)-MIN(ROW(F90:F107))+1, ""), ROW() -89 )), "")</f>
        <v>0</v>
      </c>
      <c r="AH90" s="13" t="str">
        <f t="array" ref="AH90">IFERROR(INDEX(D90:D107, SMALL(IF(ISNUMBER(SEARCH("JV1",F90:F107)), ROW(F90:F107)-MIN(ROW(F90:F107))+1, ""), ROW() -89 )), "")</f>
        <v>17-25988</v>
      </c>
      <c r="AI90" s="13" t="str">
        <f t="array" ref="AI90">IFERROR(INDEX(E90:E107, SMALL(IF(ISNUMBER(SEARCH("JV1",F90:F107)), ROW(F90:F107)-MIN(ROW(F90:F107))+1, ""), ROW() -89 )), "")</f>
        <v>Daekwon Christopher</v>
      </c>
      <c r="AJ90" s="13" t="str">
        <f t="array" ref="AJ90">IFERROR(INDEX(B90:B107, SMALL(IF(ISNUMBER(SEARCH("JV2",F90:F107)), ROW(F90:F107)-MIN(ROW(F90:F107))+1, ""), ROW() -89 )), "")</f>
        <v/>
      </c>
      <c r="AK90" s="13" t="str">
        <f t="array" ref="AK90">IFERROR(INDEX(C90:C107, SMALL(IF(ISNUMBER(SEARCH("JV2",F90:F107)), ROW(F90:F107)-MIN(ROW(F90:F107))+1, ""), ROW() -89 )), "")</f>
        <v/>
      </c>
      <c r="AL90" s="13" t="str">
        <f t="array" ref="AL90">IFERROR(INDEX(D90:D107, SMALL(IF(ISNUMBER(SEARCH("JV2",F90:F107)), ROW(F90:F107)-MIN(ROW(F90:F107))+1, ""), ROW() -89 )), "")</f>
        <v/>
      </c>
      <c r="AM90" s="13" t="str">
        <f t="array" ref="AM90">IFERROR(INDEX(E90:E107, SMALL(IF(ISNUMBER(SEARCH("JV2",F90:F107)), ROW(F90:F107)-MIN(ROW(F90:F107))+1, ""), ROW() -89 )), "")</f>
        <v/>
      </c>
    </row>
    <row r="91" spans="2:39" s="13" customFormat="1" ht="15" customHeight="1">
      <c r="B91" s="21" t="s">
        <v>192</v>
      </c>
      <c r="C91" s="1"/>
      <c r="D91" s="22" t="s">
        <v>195</v>
      </c>
      <c r="E91" s="1" t="s">
        <v>196</v>
      </c>
      <c r="F91" s="23" t="s">
        <v>29</v>
      </c>
      <c r="G91" s="24"/>
      <c r="H91" s="25">
        <v>4500</v>
      </c>
      <c r="I91" s="24"/>
      <c r="J91" s="25" t="b">
        <v>0</v>
      </c>
      <c r="K91" s="19"/>
      <c r="L91" s="26"/>
      <c r="M91" s="27"/>
      <c r="AB91" s="13" t="str">
        <f t="array" ref="AB91">IFERROR(INDEX(B90:B107, SMALL(IF("V"=F90:F107, ROW(F90:F107)-MIN(ROW(F90:F107))+1, ""), ROW() -89 )), "")</f>
        <v>Midway University</v>
      </c>
      <c r="AC91" s="13">
        <f t="array" ref="AC91">IFERROR(INDEX(C90:C107, SMALL(IF("V"=F90:F107, ROW(F90:F107)-MIN(ROW(F90:F107))+1, ""), ROW() -89 )), "")</f>
        <v>0</v>
      </c>
      <c r="AD91" s="13" t="str">
        <f t="array" ref="AD91">IFERROR(INDEX(D90:D107, SMALL(IF("V"=F90:F107, ROW(F90:F107)-MIN(ROW(F90:F107))+1, ""), ROW() -89 )), "")</f>
        <v>15-174075</v>
      </c>
      <c r="AE91" s="13" t="str">
        <f t="array" ref="AE91">IFERROR(INDEX(E90:E107, SMALL(IF("V"=F90:F107, ROW(F90:F107)-MIN(ROW(F90:F107))+1, ""), ROW() -89 )), "")</f>
        <v>Caleb Marshall</v>
      </c>
      <c r="AF91" s="13" t="str">
        <f t="array" ref="AF91">IFERROR(INDEX(B90:B107, SMALL(IF(ISNUMBER(SEARCH("JV1",F90:F107)), ROW(F90:F107)-MIN(ROW(F90:F107))+1, ""), ROW() -89 )), "")</f>
        <v>Midway University</v>
      </c>
      <c r="AG91" s="13">
        <f t="array" ref="AG91">IFERROR(INDEX(C90:C107, SMALL(IF(ISNUMBER(SEARCH("JV1",F90:F107)), ROW(F90:F107)-MIN(ROW(F90:F107))+1, ""), ROW() -89 )), "")</f>
        <v>0</v>
      </c>
      <c r="AH91" s="13" t="str">
        <f t="array" ref="AH91">IFERROR(INDEX(D90:D107, SMALL(IF(ISNUMBER(SEARCH("JV1",F90:F107)), ROW(F90:F107)-MIN(ROW(F90:F107))+1, ""), ROW() -89 )), "")</f>
        <v>19-80552</v>
      </c>
      <c r="AI91" s="13" t="str">
        <f t="array" ref="AI91">IFERROR(INDEX(E90:E107, SMALL(IF(ISNUMBER(SEARCH("JV1",F90:F107)), ROW(F90:F107)-MIN(ROW(F90:F107))+1, ""), ROW() -89 )), "")</f>
        <v>Durbin Boggs</v>
      </c>
      <c r="AJ91" s="13" t="str">
        <f t="array" ref="AJ91">IFERROR(INDEX(B90:B107, SMALL(IF(ISNUMBER(SEARCH("JV2",F90:F107)), ROW(F90:F107)-MIN(ROW(F90:F107))+1, ""), ROW() -89 )), "")</f>
        <v/>
      </c>
      <c r="AK91" s="13" t="str">
        <f t="array" ref="AK91">IFERROR(INDEX(C90:C107, SMALL(IF(ISNUMBER(SEARCH("JV2",F90:F107)), ROW(F90:F107)-MIN(ROW(F90:F107))+1, ""), ROW() -89 )), "")</f>
        <v/>
      </c>
      <c r="AL91" s="13" t="str">
        <f t="array" ref="AL91">IFERROR(INDEX(D90:D107, SMALL(IF(ISNUMBER(SEARCH("JV2",F90:F107)), ROW(F90:F107)-MIN(ROW(F90:F107))+1, ""), ROW() -89 )), "")</f>
        <v/>
      </c>
      <c r="AM91" s="13" t="str">
        <f t="array" ref="AM91">IFERROR(INDEX(E90:E107, SMALL(IF(ISNUMBER(SEARCH("JV2",F90:F107)), ROW(F90:F107)-MIN(ROW(F90:F107))+1, ""), ROW() -89 )), "")</f>
        <v/>
      </c>
    </row>
    <row r="92" spans="2:39" s="13" customFormat="1" ht="15" customHeight="1">
      <c r="B92" s="21" t="s">
        <v>192</v>
      </c>
      <c r="C92" s="1"/>
      <c r="D92" s="22" t="s">
        <v>197</v>
      </c>
      <c r="E92" s="1" t="s">
        <v>198</v>
      </c>
      <c r="F92" s="23" t="s">
        <v>13</v>
      </c>
      <c r="G92" s="24"/>
      <c r="H92" s="25">
        <v>4500</v>
      </c>
      <c r="I92" s="24"/>
      <c r="J92" s="25" t="b">
        <v>0</v>
      </c>
      <c r="K92" s="19"/>
      <c r="L92" s="26"/>
      <c r="M92" s="27"/>
      <c r="AB92" s="13" t="str">
        <f t="array" ref="AB92">IFERROR(INDEX(B90:B107, SMALL(IF("V"=F90:F107, ROW(F90:F107)-MIN(ROW(F90:F107))+1, ""), ROW() -89 )), "")</f>
        <v>Midway University</v>
      </c>
      <c r="AC92" s="13">
        <f t="array" ref="AC92">IFERROR(INDEX(C90:C107, SMALL(IF("V"=F90:F107, ROW(F90:F107)-MIN(ROW(F90:F107))+1, ""), ROW() -89 )), "")</f>
        <v>0</v>
      </c>
      <c r="AD92" s="13" t="str">
        <f t="array" ref="AD92">IFERROR(INDEX(D90:D107, SMALL(IF("V"=F90:F107, ROW(F90:F107)-MIN(ROW(F90:F107))+1, ""), ROW() -89 )), "")</f>
        <v>11-601145</v>
      </c>
      <c r="AE92" s="13" t="str">
        <f t="array" ref="AE92">IFERROR(INDEX(E90:E107, SMALL(IF("V"=F90:F107, ROW(F90:F107)-MIN(ROW(F90:F107))+1, ""), ROW() -89 )), "")</f>
        <v>Jackson Ryan</v>
      </c>
      <c r="AF92" s="13" t="str">
        <f t="array" ref="AF92">IFERROR(INDEX(B90:B107, SMALL(IF(ISNUMBER(SEARCH("JV1",F90:F107)), ROW(F90:F107)-MIN(ROW(F90:F107))+1, ""), ROW() -89 )), "")</f>
        <v>Midway University</v>
      </c>
      <c r="AG92" s="13">
        <f t="array" ref="AG92">IFERROR(INDEX(C90:C107, SMALL(IF(ISNUMBER(SEARCH("JV1",F90:F107)), ROW(F90:F107)-MIN(ROW(F90:F107))+1, ""), ROW() -89 )), "")</f>
        <v>0</v>
      </c>
      <c r="AH92" s="13" t="str">
        <f t="array" ref="AH92">IFERROR(INDEX(D90:D107, SMALL(IF(ISNUMBER(SEARCH("JV1",F90:F107)), ROW(F90:F107)-MIN(ROW(F90:F107))+1, ""), ROW() -89 )), "")</f>
        <v>18-30569</v>
      </c>
      <c r="AI92" s="13" t="str">
        <f t="array" ref="AI92">IFERROR(INDEX(E90:E107, SMALL(IF(ISNUMBER(SEARCH("JV1",F90:F107)), ROW(F90:F107)-MIN(ROW(F90:F107))+1, ""), ROW() -89 )), "")</f>
        <v>Isiah Gordon</v>
      </c>
      <c r="AJ92" s="13" t="str">
        <f t="array" ref="AJ92">IFERROR(INDEX(B90:B107, SMALL(IF(ISNUMBER(SEARCH("JV2",F90:F107)), ROW(F90:F107)-MIN(ROW(F90:F107))+1, ""), ROW() -89 )), "")</f>
        <v/>
      </c>
      <c r="AK92" s="13" t="str">
        <f t="array" ref="AK92">IFERROR(INDEX(C90:C107, SMALL(IF(ISNUMBER(SEARCH("JV2",F90:F107)), ROW(F90:F107)-MIN(ROW(F90:F107))+1, ""), ROW() -89 )), "")</f>
        <v/>
      </c>
      <c r="AL92" s="13" t="str">
        <f t="array" ref="AL92">IFERROR(INDEX(D90:D107, SMALL(IF(ISNUMBER(SEARCH("JV2",F90:F107)), ROW(F90:F107)-MIN(ROW(F90:F107))+1, ""), ROW() -89 )), "")</f>
        <v/>
      </c>
      <c r="AM92" s="13" t="str">
        <f t="array" ref="AM92">IFERROR(INDEX(E90:E107, SMALL(IF(ISNUMBER(SEARCH("JV2",F90:F107)), ROW(F90:F107)-MIN(ROW(F90:F107))+1, ""), ROW() -89 )), "")</f>
        <v/>
      </c>
    </row>
    <row r="93" spans="2:39" s="13" customFormat="1" ht="15" customHeight="1">
      <c r="B93" s="21" t="s">
        <v>192</v>
      </c>
      <c r="C93" s="1"/>
      <c r="D93" s="22" t="s">
        <v>199</v>
      </c>
      <c r="E93" s="1" t="s">
        <v>200</v>
      </c>
      <c r="F93" s="23" t="s">
        <v>16</v>
      </c>
      <c r="G93" s="24"/>
      <c r="H93" s="25">
        <v>4500</v>
      </c>
      <c r="I93" s="24"/>
      <c r="J93" s="25" t="b">
        <v>0</v>
      </c>
      <c r="K93" s="19"/>
      <c r="L93" s="26"/>
      <c r="M93" s="27"/>
      <c r="AB93" s="13" t="str">
        <f t="array" ref="AB93">IFERROR(INDEX(B90:B107, SMALL(IF("V"=F90:F107, ROW(F90:F107)-MIN(ROW(F90:F107))+1, ""), ROW() -89 )), "")</f>
        <v>Midway University</v>
      </c>
      <c r="AC93" s="13">
        <f t="array" ref="AC93">IFERROR(INDEX(C90:C107, SMALL(IF("V"=F90:F107, ROW(F90:F107)-MIN(ROW(F90:F107))+1, ""), ROW() -89 )), "")</f>
        <v>0</v>
      </c>
      <c r="AD93" s="13" t="str">
        <f t="array" ref="AD93">IFERROR(INDEX(D90:D107, SMALL(IF("V"=F90:F107, ROW(F90:F107)-MIN(ROW(F90:F107))+1, ""), ROW() -89 )), "")</f>
        <v>11-700332</v>
      </c>
      <c r="AE93" s="13" t="str">
        <f t="array" ref="AE93">IFERROR(INDEX(E90:E107, SMALL(IF("V"=F90:F107, ROW(F90:F107)-MIN(ROW(F90:F107))+1, ""), ROW() -89 )), "")</f>
        <v>Logan Shaner</v>
      </c>
      <c r="AF93" s="13" t="str">
        <f t="array" ref="AF93">IFERROR(INDEX(B90:B107, SMALL(IF(ISNUMBER(SEARCH("JV1",F90:F107)), ROW(F90:F107)-MIN(ROW(F90:F107))+1, ""), ROW() -89 )), "")</f>
        <v>Midway University</v>
      </c>
      <c r="AG93" s="13">
        <f t="array" ref="AG93">IFERROR(INDEX(C90:C107, SMALL(IF(ISNUMBER(SEARCH("JV1",F90:F107)), ROW(F90:F107)-MIN(ROW(F90:F107))+1, ""), ROW() -89 )), "")</f>
        <v>0</v>
      </c>
      <c r="AH93" s="13" t="str">
        <f t="array" ref="AH93">IFERROR(INDEX(D90:D107, SMALL(IF(ISNUMBER(SEARCH("JV1",F90:F107)), ROW(F90:F107)-MIN(ROW(F90:F107))+1, ""), ROW() -89 )), "")</f>
        <v>9615-47699</v>
      </c>
      <c r="AI93" s="13" t="str">
        <f t="array" ref="AI93">IFERROR(INDEX(E90:E107, SMALL(IF(ISNUMBER(SEARCH("JV1",F90:F107)), ROW(F90:F107)-MIN(ROW(F90:F107))+1, ""), ROW() -89 )), "")</f>
        <v>Judson Tabor</v>
      </c>
      <c r="AJ93" s="13" t="str">
        <f t="array" ref="AJ93">IFERROR(INDEX(B90:B107, SMALL(IF(ISNUMBER(SEARCH("JV2",F90:F107)), ROW(F90:F107)-MIN(ROW(F90:F107))+1, ""), ROW() -89 )), "")</f>
        <v/>
      </c>
      <c r="AK93" s="13" t="str">
        <f t="array" ref="AK93">IFERROR(INDEX(C90:C107, SMALL(IF(ISNUMBER(SEARCH("JV2",F90:F107)), ROW(F90:F107)-MIN(ROW(F90:F107))+1, ""), ROW() -89 )), "")</f>
        <v/>
      </c>
      <c r="AL93" s="13" t="str">
        <f t="array" ref="AL93">IFERROR(INDEX(D90:D107, SMALL(IF(ISNUMBER(SEARCH("JV2",F90:F107)), ROW(F90:F107)-MIN(ROW(F90:F107))+1, ""), ROW() -89 )), "")</f>
        <v/>
      </c>
      <c r="AM93" s="13" t="str">
        <f t="array" ref="AM93">IFERROR(INDEX(E90:E107, SMALL(IF(ISNUMBER(SEARCH("JV2",F90:F107)), ROW(F90:F107)-MIN(ROW(F90:F107))+1, ""), ROW() -89 )), "")</f>
        <v/>
      </c>
    </row>
    <row r="94" spans="2:39" s="13" customFormat="1" ht="15" customHeight="1">
      <c r="B94" s="21" t="s">
        <v>192</v>
      </c>
      <c r="C94" s="1"/>
      <c r="D94" s="22" t="s">
        <v>201</v>
      </c>
      <c r="E94" s="1" t="s">
        <v>202</v>
      </c>
      <c r="F94" s="23" t="s">
        <v>16</v>
      </c>
      <c r="G94" s="24"/>
      <c r="H94" s="25">
        <v>4500</v>
      </c>
      <c r="I94" s="24"/>
      <c r="J94" s="25" t="b">
        <v>0</v>
      </c>
      <c r="K94" s="19"/>
      <c r="L94" s="26"/>
      <c r="M94" s="27"/>
      <c r="AB94" s="13" t="str">
        <f t="array" ref="AB94">IFERROR(INDEX(B90:B107, SMALL(IF("V"=F90:F107, ROW(F90:F107)-MIN(ROW(F90:F107))+1, ""), ROW() -89 )), "")</f>
        <v>Midway University</v>
      </c>
      <c r="AC94" s="13">
        <f t="array" ref="AC94">IFERROR(INDEX(C90:C107, SMALL(IF("V"=F90:F107, ROW(F90:F107)-MIN(ROW(F90:F107))+1, ""), ROW() -89 )), "")</f>
        <v>0</v>
      </c>
      <c r="AD94" s="13" t="str">
        <f t="array" ref="AD94">IFERROR(INDEX(D90:D107, SMALL(IF("V"=F90:F107, ROW(F90:F107)-MIN(ROW(F90:F107))+1, ""), ROW() -89 )), "")</f>
        <v>11-746293</v>
      </c>
      <c r="AE94" s="13" t="str">
        <f t="array" ref="AE94">IFERROR(INDEX(E90:E107, SMALL(IF("V"=F90:F107, ROW(F90:F107)-MIN(ROW(F90:F107))+1, ""), ROW() -89 )), "")</f>
        <v>Patrick Harmon</v>
      </c>
      <c r="AF94" s="13" t="str">
        <f t="array" ref="AF94">IFERROR(INDEX(B90:B107, SMALL(IF(ISNUMBER(SEARCH("JV1",F90:F107)), ROW(F90:F107)-MIN(ROW(F90:F107))+1, ""), ROW() -89 )), "")</f>
        <v>Midway University</v>
      </c>
      <c r="AG94" s="13">
        <f t="array" ref="AG94">IFERROR(INDEX(C90:C107, SMALL(IF(ISNUMBER(SEARCH("JV1",F90:F107)), ROW(F90:F107)-MIN(ROW(F90:F107))+1, ""), ROW() -89 )), "")</f>
        <v>0</v>
      </c>
      <c r="AH94" s="13" t="str">
        <f t="array" ref="AH94">IFERROR(INDEX(D90:D107, SMALL(IF(ISNUMBER(SEARCH("JV1",F90:F107)), ROW(F90:F107)-MIN(ROW(F90:F107))+1, ""), ROW() -89 )), "")</f>
        <v>11-600526</v>
      </c>
      <c r="AI94" s="13" t="str">
        <f t="array" ref="AI94">IFERROR(INDEX(E90:E107, SMALL(IF(ISNUMBER(SEARCH("JV1",F90:F107)), ROW(F90:F107)-MIN(ROW(F90:F107))+1, ""), ROW() -89 )), "")</f>
        <v>Kevin Allen</v>
      </c>
      <c r="AJ94" s="13" t="str">
        <f t="array" ref="AJ94">IFERROR(INDEX(B90:B107, SMALL(IF(ISNUMBER(SEARCH("JV2",F90:F107)), ROW(F90:F107)-MIN(ROW(F90:F107))+1, ""), ROW() -89 )), "")</f>
        <v/>
      </c>
      <c r="AK94" s="13" t="str">
        <f t="array" ref="AK94">IFERROR(INDEX(C90:C107, SMALL(IF(ISNUMBER(SEARCH("JV2",F90:F107)), ROW(F90:F107)-MIN(ROW(F90:F107))+1, ""), ROW() -89 )), "")</f>
        <v/>
      </c>
      <c r="AL94" s="13" t="str">
        <f t="array" ref="AL94">IFERROR(INDEX(D90:D107, SMALL(IF(ISNUMBER(SEARCH("JV2",F90:F107)), ROW(F90:F107)-MIN(ROW(F90:F107))+1, ""), ROW() -89 )), "")</f>
        <v/>
      </c>
      <c r="AM94" s="13" t="str">
        <f t="array" ref="AM94">IFERROR(INDEX(E90:E107, SMALL(IF(ISNUMBER(SEARCH("JV2",F90:F107)), ROW(F90:F107)-MIN(ROW(F90:F107))+1, ""), ROW() -89 )), "")</f>
        <v/>
      </c>
    </row>
    <row r="95" spans="2:39" s="13" customFormat="1" ht="15" customHeight="1">
      <c r="B95" s="21" t="s">
        <v>192</v>
      </c>
      <c r="C95" s="1"/>
      <c r="D95" s="22" t="s">
        <v>203</v>
      </c>
      <c r="E95" s="1" t="s">
        <v>204</v>
      </c>
      <c r="F95" s="23" t="s">
        <v>16</v>
      </c>
      <c r="G95" s="24"/>
      <c r="H95" s="25">
        <v>4500</v>
      </c>
      <c r="I95" s="24"/>
      <c r="J95" s="25" t="b">
        <v>0</v>
      </c>
      <c r="K95" s="19"/>
      <c r="L95" s="26"/>
      <c r="M95" s="27"/>
      <c r="AB95" s="13" t="str">
        <f t="array" ref="AB95">IFERROR(INDEX(B90:B107, SMALL(IF("V"=F90:F107, ROW(F90:F107)-MIN(ROW(F90:F107))+1, ""), ROW() -89 )), "")</f>
        <v>Midway University</v>
      </c>
      <c r="AC95" s="13">
        <f t="array" ref="AC95">IFERROR(INDEX(C90:C107, SMALL(IF("V"=F90:F107, ROW(F90:F107)-MIN(ROW(F90:F107))+1, ""), ROW() -89 )), "")</f>
        <v>0</v>
      </c>
      <c r="AD95" s="13" t="str">
        <f t="array" ref="AD95">IFERROR(INDEX(D90:D107, SMALL(IF("V"=F90:F107, ROW(F90:F107)-MIN(ROW(F90:F107))+1, ""), ROW() -89 )), "")</f>
        <v>19-80564</v>
      </c>
      <c r="AE95" s="13" t="str">
        <f t="array" ref="AE95">IFERROR(INDEX(E90:E107, SMALL(IF("V"=F90:F107, ROW(F90:F107)-MIN(ROW(F90:F107))+1, ""), ROW() -89 )), "")</f>
        <v>Zach Dickerson</v>
      </c>
      <c r="AF95" s="13" t="str">
        <f t="array" ref="AF95">IFERROR(INDEX(B90:B107, SMALL(IF(ISNUMBER(SEARCH("JV1",F90:F107)), ROW(F90:F107)-MIN(ROW(F90:F107))+1, ""), ROW() -89 )), "")</f>
        <v>Midway University</v>
      </c>
      <c r="AG95" s="13">
        <f t="array" ref="AG95">IFERROR(INDEX(C90:C107, SMALL(IF(ISNUMBER(SEARCH("JV1",F90:F107)), ROW(F90:F107)-MIN(ROW(F90:F107))+1, ""), ROW() -89 )), "")</f>
        <v>0</v>
      </c>
      <c r="AH95" s="13" t="str">
        <f t="array" ref="AH95">IFERROR(INDEX(D90:D107, SMALL(IF(ISNUMBER(SEARCH("JV1",F90:F107)), ROW(F90:F107)-MIN(ROW(F90:F107))+1, ""), ROW() -89 )), "")</f>
        <v>18-40396</v>
      </c>
      <c r="AI95" s="13" t="str">
        <f t="array" ref="AI95">IFERROR(INDEX(E90:E107, SMALL(IF(ISNUMBER(SEARCH("JV1",F90:F107)), ROW(F90:F107)-MIN(ROW(F90:F107))+1, ""), ROW() -89 )), "")</f>
        <v>Lewis Vice</v>
      </c>
      <c r="AJ95" s="13" t="str">
        <f t="array" ref="AJ95">IFERROR(INDEX(B90:B107, SMALL(IF(ISNUMBER(SEARCH("JV2",F90:F107)), ROW(F90:F107)-MIN(ROW(F90:F107))+1, ""), ROW() -89 )), "")</f>
        <v/>
      </c>
      <c r="AK95" s="13" t="str">
        <f t="array" ref="AK95">IFERROR(INDEX(C90:C107, SMALL(IF(ISNUMBER(SEARCH("JV2",F90:F107)), ROW(F90:F107)-MIN(ROW(F90:F107))+1, ""), ROW() -89 )), "")</f>
        <v/>
      </c>
      <c r="AL95" s="13" t="str">
        <f t="array" ref="AL95">IFERROR(INDEX(D90:D107, SMALL(IF(ISNUMBER(SEARCH("JV2",F90:F107)), ROW(F90:F107)-MIN(ROW(F90:F107))+1, ""), ROW() -89 )), "")</f>
        <v/>
      </c>
      <c r="AM95" s="13" t="str">
        <f t="array" ref="AM95">IFERROR(INDEX(E90:E107, SMALL(IF(ISNUMBER(SEARCH("JV2",F90:F107)), ROW(F90:F107)-MIN(ROW(F90:F107))+1, ""), ROW() -89 )), "")</f>
        <v/>
      </c>
    </row>
    <row r="96" spans="2:39" s="13" customFormat="1" ht="15" customHeight="1">
      <c r="B96" s="21" t="s">
        <v>192</v>
      </c>
      <c r="C96" s="1"/>
      <c r="D96" s="22" t="s">
        <v>205</v>
      </c>
      <c r="E96" s="1" t="s">
        <v>206</v>
      </c>
      <c r="F96" s="23" t="s">
        <v>13</v>
      </c>
      <c r="G96" s="24"/>
      <c r="H96" s="25">
        <v>4500</v>
      </c>
      <c r="I96" s="24"/>
      <c r="J96" s="25" t="b">
        <v>0</v>
      </c>
      <c r="K96" s="19"/>
      <c r="L96" s="26"/>
      <c r="M96" s="27"/>
      <c r="AB96" s="13" t="str">
        <f t="array" ref="AB96">IFERROR(INDEX(B90:B107, SMALL(IF("V"=F90:F107, ROW(F90:F107)-MIN(ROW(F90:F107))+1, ""), ROW() -89 )), "")</f>
        <v>Midway University</v>
      </c>
      <c r="AC96" s="13">
        <f t="array" ref="AC96">IFERROR(INDEX(C90:C107, SMALL(IF("V"=F90:F107, ROW(F90:F107)-MIN(ROW(F90:F107))+1, ""), ROW() -89 )), "")</f>
        <v>0</v>
      </c>
      <c r="AD96" s="13" t="str">
        <f t="array" ref="AD96">IFERROR(INDEX(D90:D107, SMALL(IF("V"=F90:F107, ROW(F90:F107)-MIN(ROW(F90:F107))+1, ""), ROW() -89 )), "")</f>
        <v>8760-3844</v>
      </c>
      <c r="AE96" s="13" t="str">
        <f t="array" ref="AE96">IFERROR(INDEX(E90:E107, SMALL(IF("V"=F90:F107, ROW(F90:F107)-MIN(ROW(F90:F107))+1, ""), ROW() -89 )), "")</f>
        <v>Zackery Halstead</v>
      </c>
      <c r="AF96" s="13" t="str">
        <f t="array" ref="AF96">IFERROR(INDEX(B90:B107, SMALL(IF(ISNUMBER(SEARCH("JV1",F90:F107)), ROW(F90:F107)-MIN(ROW(F90:F107))+1, ""), ROW() -89 )), "")</f>
        <v>Midway University</v>
      </c>
      <c r="AG96" s="13">
        <f t="array" ref="AG96">IFERROR(INDEX(C90:C107, SMALL(IF(ISNUMBER(SEARCH("JV1",F90:F107)), ROW(F90:F107)-MIN(ROW(F90:F107))+1, ""), ROW() -89 )), "")</f>
        <v>0</v>
      </c>
      <c r="AH96" s="13" t="str">
        <f t="array" ref="AH96">IFERROR(INDEX(D90:D107, SMALL(IF(ISNUMBER(SEARCH("JV1",F90:F107)), ROW(F90:F107)-MIN(ROW(F90:F107))+1, ""), ROW() -89 )), "")</f>
        <v>19-6260</v>
      </c>
      <c r="AI96" s="13" t="str">
        <f t="array" ref="AI96">IFERROR(INDEX(E90:E107, SMALL(IF(ISNUMBER(SEARCH("JV1",F90:F107)), ROW(F90:F107)-MIN(ROW(F90:F107))+1, ""), ROW() -89 )), "")</f>
        <v>Ryan Meyers</v>
      </c>
      <c r="AJ96" s="13" t="str">
        <f t="array" ref="AJ96">IFERROR(INDEX(B90:B107, SMALL(IF(ISNUMBER(SEARCH("JV2",F90:F107)), ROW(F90:F107)-MIN(ROW(F90:F107))+1, ""), ROW() -89 )), "")</f>
        <v/>
      </c>
      <c r="AK96" s="13" t="str">
        <f t="array" ref="AK96">IFERROR(INDEX(C90:C107, SMALL(IF(ISNUMBER(SEARCH("JV2",F90:F107)), ROW(F90:F107)-MIN(ROW(F90:F107))+1, ""), ROW() -89 )), "")</f>
        <v/>
      </c>
      <c r="AL96" s="13" t="str">
        <f t="array" ref="AL96">IFERROR(INDEX(D90:D107, SMALL(IF(ISNUMBER(SEARCH("JV2",F90:F107)), ROW(F90:F107)-MIN(ROW(F90:F107))+1, ""), ROW() -89 )), "")</f>
        <v/>
      </c>
      <c r="AM96" s="13" t="str">
        <f t="array" ref="AM96">IFERROR(INDEX(E90:E107, SMALL(IF(ISNUMBER(SEARCH("JV2",F90:F107)), ROW(F90:F107)-MIN(ROW(F90:F107))+1, ""), ROW() -89 )), "")</f>
        <v/>
      </c>
    </row>
    <row r="97" spans="2:39" s="13" customFormat="1" ht="15" customHeight="1">
      <c r="B97" s="21" t="s">
        <v>192</v>
      </c>
      <c r="C97" s="1"/>
      <c r="D97" s="22" t="s">
        <v>207</v>
      </c>
      <c r="E97" s="1" t="s">
        <v>208</v>
      </c>
      <c r="F97" s="23" t="s">
        <v>16</v>
      </c>
      <c r="G97" s="24"/>
      <c r="H97" s="25">
        <v>4500</v>
      </c>
      <c r="I97" s="24"/>
      <c r="J97" s="25" t="b">
        <v>0</v>
      </c>
      <c r="K97" s="19"/>
      <c r="L97" s="26"/>
      <c r="M97" s="27"/>
      <c r="AB97" s="13" t="str">
        <f t="array" ref="AB97">IFERROR(INDEX(B90:B107, SMALL(IF("V"=F90:F107, ROW(F90:F107)-MIN(ROW(F90:F107))+1, ""), ROW() -89 )), "")</f>
        <v/>
      </c>
      <c r="AC97" s="13" t="str">
        <f t="array" ref="AC97">IFERROR(INDEX(C90:C107, SMALL(IF("V"=F90:F107, ROW(F90:F107)-MIN(ROW(F90:F107))+1, ""), ROW() -89 )), "")</f>
        <v/>
      </c>
      <c r="AD97" s="13" t="str">
        <f t="array" ref="AD97">IFERROR(INDEX(D90:D107, SMALL(IF("V"=F90:F107, ROW(F90:F107)-MIN(ROW(F90:F107))+1, ""), ROW() -89 )), "")</f>
        <v/>
      </c>
      <c r="AE97" s="13" t="str">
        <f t="array" ref="AE97">IFERROR(INDEX(E90:E107, SMALL(IF("V"=F90:F107, ROW(F90:F107)-MIN(ROW(F90:F107))+1, ""), ROW() -89 )), "")</f>
        <v/>
      </c>
      <c r="AF97" s="13" t="str">
        <f t="array" ref="AF97">IFERROR(INDEX(B90:B107, SMALL(IF(ISNUMBER(SEARCH("JV1",F90:F107)), ROW(F90:F107)-MIN(ROW(F90:F107))+1, ""), ROW() -89 )), "")</f>
        <v>Midway University</v>
      </c>
      <c r="AG97" s="13">
        <f t="array" ref="AG97">IFERROR(INDEX(C90:C107, SMALL(IF(ISNUMBER(SEARCH("JV1",F90:F107)), ROW(F90:F107)-MIN(ROW(F90:F107))+1, ""), ROW() -89 )), "")</f>
        <v>0</v>
      </c>
      <c r="AH97" s="13" t="str">
        <f t="array" ref="AH97">IFERROR(INDEX(D90:D107, SMALL(IF(ISNUMBER(SEARCH("JV1",F90:F107)), ROW(F90:F107)-MIN(ROW(F90:F107))+1, ""), ROW() -89 )), "")</f>
        <v>11-304847</v>
      </c>
      <c r="AI97" s="13" t="str">
        <f t="array" ref="AI97">IFERROR(INDEX(E90:E107, SMALL(IF(ISNUMBER(SEARCH("JV1",F90:F107)), ROW(F90:F107)-MIN(ROW(F90:F107))+1, ""), ROW() -89 )), "")</f>
        <v>Troy Lund</v>
      </c>
      <c r="AJ97" s="13" t="str">
        <f t="array" ref="AJ97">IFERROR(INDEX(B90:B107, SMALL(IF(ISNUMBER(SEARCH("JV2",F90:F107)), ROW(F90:F107)-MIN(ROW(F90:F107))+1, ""), ROW() -89 )), "")</f>
        <v/>
      </c>
      <c r="AK97" s="13" t="str">
        <f t="array" ref="AK97">IFERROR(INDEX(C90:C107, SMALL(IF(ISNUMBER(SEARCH("JV2",F90:F107)), ROW(F90:F107)-MIN(ROW(F90:F107))+1, ""), ROW() -89 )), "")</f>
        <v/>
      </c>
      <c r="AL97" s="13" t="str">
        <f t="array" ref="AL97">IFERROR(INDEX(D90:D107, SMALL(IF(ISNUMBER(SEARCH("JV2",F90:F107)), ROW(F90:F107)-MIN(ROW(F90:F107))+1, ""), ROW() -89 )), "")</f>
        <v/>
      </c>
      <c r="AM97" s="13" t="str">
        <f t="array" ref="AM97">IFERROR(INDEX(E90:E107, SMALL(IF(ISNUMBER(SEARCH("JV2",F90:F107)), ROW(F90:F107)-MIN(ROW(F90:F107))+1, ""), ROW() -89 )), "")</f>
        <v/>
      </c>
    </row>
    <row r="98" spans="2:39" s="13" customFormat="1" ht="15" customHeight="1">
      <c r="B98" s="21" t="s">
        <v>192</v>
      </c>
      <c r="C98" s="1"/>
      <c r="D98" s="22" t="s">
        <v>209</v>
      </c>
      <c r="E98" s="1" t="s">
        <v>210</v>
      </c>
      <c r="F98" s="23" t="s">
        <v>16</v>
      </c>
      <c r="G98" s="24"/>
      <c r="H98" s="25">
        <v>4500</v>
      </c>
      <c r="I98" s="24"/>
      <c r="J98" s="25" t="b">
        <v>0</v>
      </c>
      <c r="K98" s="19"/>
      <c r="L98" s="26"/>
      <c r="M98" s="27"/>
    </row>
    <row r="99" spans="2:39" s="13" customFormat="1" ht="15" customHeight="1">
      <c r="B99" s="21" t="s">
        <v>192</v>
      </c>
      <c r="C99" s="1"/>
      <c r="D99" s="22" t="s">
        <v>211</v>
      </c>
      <c r="E99" s="1" t="s">
        <v>212</v>
      </c>
      <c r="F99" s="23" t="s">
        <v>16</v>
      </c>
      <c r="G99" s="24"/>
      <c r="H99" s="25">
        <v>4500</v>
      </c>
      <c r="I99" s="24"/>
      <c r="J99" s="25" t="b">
        <v>0</v>
      </c>
      <c r="K99" s="19"/>
      <c r="L99" s="26"/>
      <c r="M99" s="27"/>
    </row>
    <row r="100" spans="2:39" s="13" customFormat="1" ht="15" customHeight="1">
      <c r="B100" s="21" t="s">
        <v>192</v>
      </c>
      <c r="C100" s="1"/>
      <c r="D100" s="22" t="s">
        <v>213</v>
      </c>
      <c r="E100" s="1" t="s">
        <v>214</v>
      </c>
      <c r="F100" s="23" t="s">
        <v>13</v>
      </c>
      <c r="G100" s="24"/>
      <c r="H100" s="25">
        <v>4500</v>
      </c>
      <c r="I100" s="24"/>
      <c r="J100" s="25" t="b">
        <v>0</v>
      </c>
      <c r="K100" s="19"/>
      <c r="L100" s="26"/>
      <c r="M100" s="27"/>
    </row>
    <row r="101" spans="2:39" s="13" customFormat="1" ht="15" customHeight="1">
      <c r="B101" s="21" t="s">
        <v>192</v>
      </c>
      <c r="C101" s="1"/>
      <c r="D101" s="22" t="s">
        <v>215</v>
      </c>
      <c r="E101" s="1" t="s">
        <v>216</v>
      </c>
      <c r="F101" s="23" t="s">
        <v>13</v>
      </c>
      <c r="G101" s="24"/>
      <c r="H101" s="25">
        <v>4500</v>
      </c>
      <c r="I101" s="24"/>
      <c r="J101" s="25" t="b">
        <v>0</v>
      </c>
      <c r="K101" s="19"/>
      <c r="L101" s="26"/>
      <c r="M101" s="27"/>
    </row>
    <row r="102" spans="2:39" s="13" customFormat="1" ht="15" customHeight="1">
      <c r="B102" s="21" t="s">
        <v>192</v>
      </c>
      <c r="C102" s="1"/>
      <c r="D102" s="22" t="s">
        <v>217</v>
      </c>
      <c r="E102" s="1" t="s">
        <v>218</v>
      </c>
      <c r="F102" s="23" t="s">
        <v>29</v>
      </c>
      <c r="G102" s="24"/>
      <c r="H102" s="25">
        <v>4500</v>
      </c>
      <c r="I102" s="24"/>
      <c r="J102" s="25" t="b">
        <v>0</v>
      </c>
      <c r="K102" s="19"/>
      <c r="L102" s="26"/>
      <c r="M102" s="27"/>
    </row>
    <row r="103" spans="2:39" s="13" customFormat="1" ht="15" customHeight="1">
      <c r="B103" s="21" t="s">
        <v>192</v>
      </c>
      <c r="C103" s="1"/>
      <c r="D103" s="22" t="s">
        <v>219</v>
      </c>
      <c r="E103" s="1" t="s">
        <v>220</v>
      </c>
      <c r="F103" s="23" t="s">
        <v>16</v>
      </c>
      <c r="G103" s="24"/>
      <c r="H103" s="25">
        <v>4500</v>
      </c>
      <c r="I103" s="24"/>
      <c r="J103" s="25" t="b">
        <v>0</v>
      </c>
      <c r="K103" s="19"/>
      <c r="L103" s="26"/>
      <c r="M103" s="27"/>
    </row>
    <row r="104" spans="2:39" s="13" customFormat="1" ht="15" customHeight="1">
      <c r="B104" s="21" t="s">
        <v>192</v>
      </c>
      <c r="C104" s="1"/>
      <c r="D104" s="22" t="s">
        <v>221</v>
      </c>
      <c r="E104" s="1" t="s">
        <v>222</v>
      </c>
      <c r="F104" s="23"/>
      <c r="G104" s="24"/>
      <c r="H104" s="25">
        <v>4500</v>
      </c>
      <c r="I104" s="24"/>
      <c r="J104" s="25" t="b">
        <v>0</v>
      </c>
      <c r="K104" s="19"/>
      <c r="L104" s="26"/>
      <c r="M104" s="27"/>
    </row>
    <row r="105" spans="2:39" s="13" customFormat="1" ht="15" customHeight="1">
      <c r="B105" s="21" t="s">
        <v>192</v>
      </c>
      <c r="C105" s="1"/>
      <c r="D105" s="22" t="s">
        <v>223</v>
      </c>
      <c r="E105" s="1" t="s">
        <v>224</v>
      </c>
      <c r="F105" s="23" t="s">
        <v>16</v>
      </c>
      <c r="G105" s="24"/>
      <c r="H105" s="25">
        <v>4500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192</v>
      </c>
      <c r="C106" s="1"/>
      <c r="D106" s="22" t="s">
        <v>225</v>
      </c>
      <c r="E106" s="1" t="s">
        <v>226</v>
      </c>
      <c r="F106" s="23" t="s">
        <v>13</v>
      </c>
      <c r="G106" s="24"/>
      <c r="H106" s="25">
        <v>4500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192</v>
      </c>
      <c r="C107" s="1"/>
      <c r="D107" s="22" t="s">
        <v>227</v>
      </c>
      <c r="E107" s="1" t="s">
        <v>228</v>
      </c>
      <c r="F107" s="23" t="s">
        <v>13</v>
      </c>
      <c r="G107" s="24"/>
      <c r="H107" s="25">
        <v>4500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229</v>
      </c>
      <c r="C108" s="1"/>
      <c r="D108" s="28" t="s">
        <v>230</v>
      </c>
      <c r="E108" s="23" t="s">
        <v>29</v>
      </c>
      <c r="F108" s="23" t="s">
        <v>29</v>
      </c>
      <c r="G108" s="24"/>
      <c r="H108" s="25">
        <v>4495</v>
      </c>
      <c r="I108" s="24"/>
      <c r="J108" s="25" t="b">
        <v>0</v>
      </c>
      <c r="K108" s="19"/>
      <c r="L108" s="26"/>
      <c r="M108" s="27"/>
      <c r="AB108" s="13" t="str">
        <f t="array" ref="AB108">IFERROR(INDEX(B108:B115, SMALL(IF("V"=F108:F115, ROW(F108:F115)-MIN(ROW(F108:F115))+1, ""), ROW() -107 )), "")</f>
        <v>Milligan College</v>
      </c>
      <c r="AC108" s="13">
        <f t="array" ref="AC108">IFERROR(INDEX(C108:C115, SMALL(IF("V"=F108:F115, ROW(F108:F115)-MIN(ROW(F108:F115))+1, ""), ROW() -107 )), "")</f>
        <v>0</v>
      </c>
      <c r="AD108" s="13" t="str">
        <f t="array" ref="AD108">IFERROR(INDEX(D108:D115, SMALL(IF("V"=F108:F115, ROW(F108:F115)-MIN(ROW(F108:F115))+1, ""), ROW() -107 )), "")</f>
        <v>17-82506</v>
      </c>
      <c r="AE108" s="13" t="str">
        <f t="array" ref="AE108">IFERROR(INDEX(E108:E115, SMALL(IF("V"=F108:F115, ROW(F108:F115)-MIN(ROW(F108:F115))+1, ""), ROW() -107 )), "")</f>
        <v>Christian Brown</v>
      </c>
      <c r="AF108" s="13" t="str">
        <f t="array" ref="AF108">IFERROR(INDEX(B108:B115, SMALL(IF(ISNUMBER(SEARCH("JV1",F108:F115)), ROW(F108:F115)-MIN(ROW(F108:F115))+1, ""), ROW() -107 )), "")</f>
        <v/>
      </c>
      <c r="AG108" s="13" t="str">
        <f t="array" ref="AG108">IFERROR(INDEX(C108:C115, SMALL(IF(ISNUMBER(SEARCH("JV1",F108:F115)), ROW(F108:F115)-MIN(ROW(F108:F115))+1, ""), ROW() -107 )), "")</f>
        <v/>
      </c>
      <c r="AH108" s="13" t="str">
        <f t="array" ref="AH108">IFERROR(INDEX(D108:D115, SMALL(IF(ISNUMBER(SEARCH("JV1",F108:F115)), ROW(F108:F115)-MIN(ROW(F108:F115))+1, ""), ROW() -107 )), "")</f>
        <v/>
      </c>
      <c r="AI108" s="13" t="str">
        <f t="array" ref="AI108">IFERROR(INDEX(E108:E115, SMALL(IF(ISNUMBER(SEARCH("JV1",F108:F115)), ROW(F108:F115)-MIN(ROW(F108:F115))+1, ""), ROW() -107 )), "")</f>
        <v/>
      </c>
      <c r="AJ108" s="13" t="str">
        <f t="array" ref="AJ108">IFERROR(INDEX(B108:B115, SMALL(IF(ISNUMBER(SEARCH("JV2",F108:F115)), ROW(F108:F115)-MIN(ROW(F108:F115))+1, ""), ROW() -107 )), "")</f>
        <v/>
      </c>
      <c r="AK108" s="13" t="str">
        <f t="array" ref="AK108">IFERROR(INDEX(C108:C115, SMALL(IF(ISNUMBER(SEARCH("JV2",F108:F115)), ROW(F108:F115)-MIN(ROW(F108:F115))+1, ""), ROW() -107 )), "")</f>
        <v/>
      </c>
      <c r="AL108" s="13" t="str">
        <f t="array" ref="AL108">IFERROR(INDEX(D108:D115, SMALL(IF(ISNUMBER(SEARCH("JV2",F108:F115)), ROW(F108:F115)-MIN(ROW(F108:F115))+1, ""), ROW() -107 )), "")</f>
        <v/>
      </c>
      <c r="AM108" s="13" t="str">
        <f t="array" ref="AM108">IFERROR(INDEX(E108:E115, SMALL(IF(ISNUMBER(SEARCH("JV2",F108:F115)), ROW(F108:F115)-MIN(ROW(F108:F115))+1, ""), ROW() -107 )), "")</f>
        <v/>
      </c>
    </row>
    <row r="109" spans="2:39" s="13" customFormat="1" ht="15" customHeight="1">
      <c r="B109" s="21" t="s">
        <v>229</v>
      </c>
      <c r="C109" s="1"/>
      <c r="D109" s="28" t="s">
        <v>230</v>
      </c>
      <c r="E109" s="23" t="s">
        <v>29</v>
      </c>
      <c r="F109" s="23" t="s">
        <v>29</v>
      </c>
      <c r="G109" s="24"/>
      <c r="H109" s="25">
        <v>4495</v>
      </c>
      <c r="I109" s="24"/>
      <c r="J109" s="25" t="b">
        <v>0</v>
      </c>
      <c r="K109" s="19"/>
      <c r="L109" s="26"/>
      <c r="M109" s="27"/>
      <c r="AB109" s="13" t="str">
        <f t="array" ref="AB109">IFERROR(INDEX(B108:B115, SMALL(IF("V"=F108:F115, ROW(F108:F115)-MIN(ROW(F108:F115))+1, ""), ROW() -107 )), "")</f>
        <v>Milligan College</v>
      </c>
      <c r="AC109" s="13">
        <f t="array" ref="AC109">IFERROR(INDEX(C108:C115, SMALL(IF("V"=F108:F115, ROW(F108:F115)-MIN(ROW(F108:F115))+1, ""), ROW() -107 )), "")</f>
        <v>0</v>
      </c>
      <c r="AD109" s="13" t="str">
        <f t="array" ref="AD109">IFERROR(INDEX(D108:D115, SMALL(IF("V"=F108:F115, ROW(F108:F115)-MIN(ROW(F108:F115))+1, ""), ROW() -107 )), "")</f>
        <v>16-88846</v>
      </c>
      <c r="AE109" s="13" t="str">
        <f t="array" ref="AE109">IFERROR(INDEX(E108:E115, SMALL(IF("V"=F108:F115, ROW(F108:F115)-MIN(ROW(F108:F115))+1, ""), ROW() -107 )), "")</f>
        <v>Cooper Brackins</v>
      </c>
      <c r="AF109" s="13" t="str">
        <f t="array" ref="AF109">IFERROR(INDEX(B108:B115, SMALL(IF(ISNUMBER(SEARCH("JV1",F108:F115)), ROW(F108:F115)-MIN(ROW(F108:F115))+1, ""), ROW() -107 )), "")</f>
        <v/>
      </c>
      <c r="AG109" s="13" t="str">
        <f t="array" ref="AG109">IFERROR(INDEX(C108:C115, SMALL(IF(ISNUMBER(SEARCH("JV1",F108:F115)), ROW(F108:F115)-MIN(ROW(F108:F115))+1, ""), ROW() -107 )), "")</f>
        <v/>
      </c>
      <c r="AH109" s="13" t="str">
        <f t="array" ref="AH109">IFERROR(INDEX(D108:D115, SMALL(IF(ISNUMBER(SEARCH("JV1",F108:F115)), ROW(F108:F115)-MIN(ROW(F108:F115))+1, ""), ROW() -107 )), "")</f>
        <v/>
      </c>
      <c r="AI109" s="13" t="str">
        <f t="array" ref="AI109">IFERROR(INDEX(E108:E115, SMALL(IF(ISNUMBER(SEARCH("JV1",F108:F115)), ROW(F108:F115)-MIN(ROW(F108:F115))+1, ""), ROW() -107 )), "")</f>
        <v/>
      </c>
      <c r="AJ109" s="13" t="str">
        <f t="array" ref="AJ109">IFERROR(INDEX(B108:B115, SMALL(IF(ISNUMBER(SEARCH("JV2",F108:F115)), ROW(F108:F115)-MIN(ROW(F108:F115))+1, ""), ROW() -107 )), "")</f>
        <v/>
      </c>
      <c r="AK109" s="13" t="str">
        <f t="array" ref="AK109">IFERROR(INDEX(C108:C115, SMALL(IF(ISNUMBER(SEARCH("JV2",F108:F115)), ROW(F108:F115)-MIN(ROW(F108:F115))+1, ""), ROW() -107 )), "")</f>
        <v/>
      </c>
      <c r="AL109" s="13" t="str">
        <f t="array" ref="AL109">IFERROR(INDEX(D108:D115, SMALL(IF(ISNUMBER(SEARCH("JV2",F108:F115)), ROW(F108:F115)-MIN(ROW(F108:F115))+1, ""), ROW() -107 )), "")</f>
        <v/>
      </c>
      <c r="AM109" s="13" t="str">
        <f t="array" ref="AM109">IFERROR(INDEX(E108:E115, SMALL(IF(ISNUMBER(SEARCH("JV2",F108:F115)), ROW(F108:F115)-MIN(ROW(F108:F115))+1, ""), ROW() -107 )), "")</f>
        <v/>
      </c>
    </row>
    <row r="110" spans="2:39" s="13" customFormat="1" ht="15" customHeight="1">
      <c r="B110" s="21" t="s">
        <v>229</v>
      </c>
      <c r="C110" s="1"/>
      <c r="D110" s="28" t="s">
        <v>230</v>
      </c>
      <c r="E110" s="23" t="s">
        <v>29</v>
      </c>
      <c r="F110" s="23" t="s">
        <v>29</v>
      </c>
      <c r="G110" s="24"/>
      <c r="H110" s="25">
        <v>4495</v>
      </c>
      <c r="I110" s="24"/>
      <c r="J110" s="25" t="b">
        <v>0</v>
      </c>
      <c r="K110" s="19"/>
      <c r="L110" s="26"/>
      <c r="M110" s="27"/>
      <c r="AB110" s="13" t="str">
        <f t="array" ref="AB110">IFERROR(INDEX(B108:B115, SMALL(IF("V"=F108:F115, ROW(F108:F115)-MIN(ROW(F108:F115))+1, ""), ROW() -107 )), "")</f>
        <v>Milligan College</v>
      </c>
      <c r="AC110" s="13">
        <f t="array" ref="AC110">IFERROR(INDEX(C108:C115, SMALL(IF("V"=F108:F115, ROW(F108:F115)-MIN(ROW(F108:F115))+1, ""), ROW() -107 )), "")</f>
        <v>0</v>
      </c>
      <c r="AD110" s="13" t="str">
        <f t="array" ref="AD110">IFERROR(INDEX(D108:D115, SMALL(IF("V"=F108:F115, ROW(F108:F115)-MIN(ROW(F108:F115))+1, ""), ROW() -107 )), "")</f>
        <v>15-169678</v>
      </c>
      <c r="AE110" s="13" t="str">
        <f t="array" ref="AE110">IFERROR(INDEX(E108:E115, SMALL(IF("V"=F108:F115, ROW(F108:F115)-MIN(ROW(F108:F115))+1, ""), ROW() -107 )), "")</f>
        <v>Jameson Whaley</v>
      </c>
      <c r="AF110" s="13" t="str">
        <f t="array" ref="AF110">IFERROR(INDEX(B108:B115, SMALL(IF(ISNUMBER(SEARCH("JV1",F108:F115)), ROW(F108:F115)-MIN(ROW(F108:F115))+1, ""), ROW() -107 )), "")</f>
        <v/>
      </c>
      <c r="AG110" s="13" t="str">
        <f t="array" ref="AG110">IFERROR(INDEX(C108:C115, SMALL(IF(ISNUMBER(SEARCH("JV1",F108:F115)), ROW(F108:F115)-MIN(ROW(F108:F115))+1, ""), ROW() -107 )), "")</f>
        <v/>
      </c>
      <c r="AH110" s="13" t="str">
        <f t="array" ref="AH110">IFERROR(INDEX(D108:D115, SMALL(IF(ISNUMBER(SEARCH("JV1",F108:F115)), ROW(F108:F115)-MIN(ROW(F108:F115))+1, ""), ROW() -107 )), "")</f>
        <v/>
      </c>
      <c r="AI110" s="13" t="str">
        <f t="array" ref="AI110">IFERROR(INDEX(E108:E115, SMALL(IF(ISNUMBER(SEARCH("JV1",F108:F115)), ROW(F108:F115)-MIN(ROW(F108:F115))+1, ""), ROW() -107 )), "")</f>
        <v/>
      </c>
      <c r="AJ110" s="13" t="str">
        <f t="array" ref="AJ110">IFERROR(INDEX(B108:B115, SMALL(IF(ISNUMBER(SEARCH("JV2",F108:F115)), ROW(F108:F115)-MIN(ROW(F108:F115))+1, ""), ROW() -107 )), "")</f>
        <v/>
      </c>
      <c r="AK110" s="13" t="str">
        <f t="array" ref="AK110">IFERROR(INDEX(C108:C115, SMALL(IF(ISNUMBER(SEARCH("JV2",F108:F115)), ROW(F108:F115)-MIN(ROW(F108:F115))+1, ""), ROW() -107 )), "")</f>
        <v/>
      </c>
      <c r="AL110" s="13" t="str">
        <f t="array" ref="AL110">IFERROR(INDEX(D108:D115, SMALL(IF(ISNUMBER(SEARCH("JV2",F108:F115)), ROW(F108:F115)-MIN(ROW(F108:F115))+1, ""), ROW() -107 )), "")</f>
        <v/>
      </c>
      <c r="AM110" s="13" t="str">
        <f t="array" ref="AM110">IFERROR(INDEX(E108:E115, SMALL(IF(ISNUMBER(SEARCH("JV2",F108:F115)), ROW(F108:F115)-MIN(ROW(F108:F115))+1, ""), ROW() -107 )), "")</f>
        <v/>
      </c>
    </row>
    <row r="111" spans="2:39" s="13" customFormat="1" ht="15" customHeight="1">
      <c r="B111" s="21" t="s">
        <v>229</v>
      </c>
      <c r="C111" s="1"/>
      <c r="D111" s="22" t="s">
        <v>231</v>
      </c>
      <c r="E111" s="1" t="s">
        <v>232</v>
      </c>
      <c r="F111" s="91" t="s">
        <v>13</v>
      </c>
      <c r="G111" s="24"/>
      <c r="H111" s="25">
        <v>4495</v>
      </c>
      <c r="I111" s="24"/>
      <c r="J111" s="25" t="b">
        <v>0</v>
      </c>
      <c r="K111" s="19"/>
      <c r="L111" s="26"/>
      <c r="M111" s="27"/>
      <c r="AB111" s="13" t="str">
        <f t="array" ref="AB111">IFERROR(INDEX(B108:B115, SMALL(IF("V"=F108:F115, ROW(F108:F115)-MIN(ROW(F108:F115))+1, ""), ROW() -107 )), "")</f>
        <v>Milligan College</v>
      </c>
      <c r="AC111" s="13">
        <f t="array" ref="AC111">IFERROR(INDEX(C108:C115, SMALL(IF("V"=F108:F115, ROW(F108:F115)-MIN(ROW(F108:F115))+1, ""), ROW() -107 )), "")</f>
        <v>0</v>
      </c>
      <c r="AD111" s="13" t="str">
        <f t="array" ref="AD111">IFERROR(INDEX(D108:D115, SMALL(IF("V"=F108:F115, ROW(F108:F115)-MIN(ROW(F108:F115))+1, ""), ROW() -107 )), "")</f>
        <v>21-2841</v>
      </c>
      <c r="AE111" s="13" t="str">
        <f t="array" ref="AE111">IFERROR(INDEX(E108:E115, SMALL(IF("V"=F108:F115, ROW(F108:F115)-MIN(ROW(F108:F115))+1, ""), ROW() -107 )), "")</f>
        <v>Matthew Richards</v>
      </c>
      <c r="AF111" s="13" t="str">
        <f t="array" ref="AF111">IFERROR(INDEX(B108:B115, SMALL(IF(ISNUMBER(SEARCH("JV1",F108:F115)), ROW(F108:F115)-MIN(ROW(F108:F115))+1, ""), ROW() -107 )), "")</f>
        <v/>
      </c>
      <c r="AG111" s="13" t="str">
        <f t="array" ref="AG111">IFERROR(INDEX(C108:C115, SMALL(IF(ISNUMBER(SEARCH("JV1",F108:F115)), ROW(F108:F115)-MIN(ROW(F108:F115))+1, ""), ROW() -107 )), "")</f>
        <v/>
      </c>
      <c r="AH111" s="13" t="str">
        <f t="array" ref="AH111">IFERROR(INDEX(D108:D115, SMALL(IF(ISNUMBER(SEARCH("JV1",F108:F115)), ROW(F108:F115)-MIN(ROW(F108:F115))+1, ""), ROW() -107 )), "")</f>
        <v/>
      </c>
      <c r="AI111" s="13" t="str">
        <f t="array" ref="AI111">IFERROR(INDEX(E108:E115, SMALL(IF(ISNUMBER(SEARCH("JV1",F108:F115)), ROW(F108:F115)-MIN(ROW(F108:F115))+1, ""), ROW() -107 )), "")</f>
        <v/>
      </c>
      <c r="AJ111" s="13" t="str">
        <f t="array" ref="AJ111">IFERROR(INDEX(B108:B115, SMALL(IF(ISNUMBER(SEARCH("JV2",F108:F115)), ROW(F108:F115)-MIN(ROW(F108:F115))+1, ""), ROW() -107 )), "")</f>
        <v/>
      </c>
      <c r="AK111" s="13" t="str">
        <f t="array" ref="AK111">IFERROR(INDEX(C108:C115, SMALL(IF(ISNUMBER(SEARCH("JV2",F108:F115)), ROW(F108:F115)-MIN(ROW(F108:F115))+1, ""), ROW() -107 )), "")</f>
        <v/>
      </c>
      <c r="AL111" s="13" t="str">
        <f t="array" ref="AL111">IFERROR(INDEX(D108:D115, SMALL(IF(ISNUMBER(SEARCH("JV2",F108:F115)), ROW(F108:F115)-MIN(ROW(F108:F115))+1, ""), ROW() -107 )), "")</f>
        <v/>
      </c>
      <c r="AM111" s="13" t="str">
        <f t="array" ref="AM111">IFERROR(INDEX(E108:E115, SMALL(IF(ISNUMBER(SEARCH("JV2",F108:F115)), ROW(F108:F115)-MIN(ROW(F108:F115))+1, ""), ROW() -107 )), "")</f>
        <v/>
      </c>
    </row>
    <row r="112" spans="2:39" s="13" customFormat="1" ht="15" customHeight="1">
      <c r="B112" s="21" t="s">
        <v>229</v>
      </c>
      <c r="C112" s="1"/>
      <c r="D112" s="22" t="s">
        <v>233</v>
      </c>
      <c r="E112" s="1" t="s">
        <v>234</v>
      </c>
      <c r="F112" s="91" t="s">
        <v>13</v>
      </c>
      <c r="G112" s="24"/>
      <c r="H112" s="25">
        <v>4495</v>
      </c>
      <c r="I112" s="24"/>
      <c r="J112" s="25" t="b">
        <v>0</v>
      </c>
      <c r="K112" s="19"/>
      <c r="L112" s="26"/>
      <c r="M112" s="27"/>
      <c r="AB112" s="13" t="str">
        <f t="array" ref="AB112">IFERROR(INDEX(B108:B115, SMALL(IF("V"=F108:F115, ROW(F108:F115)-MIN(ROW(F108:F115))+1, ""), ROW() -107 )), "")</f>
        <v>Milligan College</v>
      </c>
      <c r="AC112" s="13">
        <f t="array" ref="AC112">IFERROR(INDEX(C108:C115, SMALL(IF("V"=F108:F115, ROW(F108:F115)-MIN(ROW(F108:F115))+1, ""), ROW() -107 )), "")</f>
        <v>0</v>
      </c>
      <c r="AD112" s="13" t="str">
        <f t="array" ref="AD112">IFERROR(INDEX(D108:D115, SMALL(IF("V"=F108:F115, ROW(F108:F115)-MIN(ROW(F108:F115))+1, ""), ROW() -107 )), "")</f>
        <v>17-27173</v>
      </c>
      <c r="AE112" s="13" t="str">
        <f t="array" ref="AE112">IFERROR(INDEX(E108:E115, SMALL(IF("V"=F108:F115, ROW(F108:F115)-MIN(ROW(F108:F115))+1, ""), ROW() -107 )), "")</f>
        <v>Tristan Crawford</v>
      </c>
      <c r="AF112" s="13" t="str">
        <f t="array" ref="AF112">IFERROR(INDEX(B108:B115, SMALL(IF(ISNUMBER(SEARCH("JV1",F108:F115)), ROW(F108:F115)-MIN(ROW(F108:F115))+1, ""), ROW() -107 )), "")</f>
        <v/>
      </c>
      <c r="AG112" s="13" t="str">
        <f t="array" ref="AG112">IFERROR(INDEX(C108:C115, SMALL(IF(ISNUMBER(SEARCH("JV1",F108:F115)), ROW(F108:F115)-MIN(ROW(F108:F115))+1, ""), ROW() -107 )), "")</f>
        <v/>
      </c>
      <c r="AH112" s="13" t="str">
        <f t="array" ref="AH112">IFERROR(INDEX(D108:D115, SMALL(IF(ISNUMBER(SEARCH("JV1",F108:F115)), ROW(F108:F115)-MIN(ROW(F108:F115))+1, ""), ROW() -107 )), "")</f>
        <v/>
      </c>
      <c r="AI112" s="13" t="str">
        <f t="array" ref="AI112">IFERROR(INDEX(E108:E115, SMALL(IF(ISNUMBER(SEARCH("JV1",F108:F115)), ROW(F108:F115)-MIN(ROW(F108:F115))+1, ""), ROW() -107 )), "")</f>
        <v/>
      </c>
      <c r="AJ112" s="13" t="str">
        <f t="array" ref="AJ112">IFERROR(INDEX(B108:B115, SMALL(IF(ISNUMBER(SEARCH("JV2",F108:F115)), ROW(F108:F115)-MIN(ROW(F108:F115))+1, ""), ROW() -107 )), "")</f>
        <v/>
      </c>
      <c r="AK112" s="13" t="str">
        <f t="array" ref="AK112">IFERROR(INDEX(C108:C115, SMALL(IF(ISNUMBER(SEARCH("JV2",F108:F115)), ROW(F108:F115)-MIN(ROW(F108:F115))+1, ""), ROW() -107 )), "")</f>
        <v/>
      </c>
      <c r="AL112" s="13" t="str">
        <f t="array" ref="AL112">IFERROR(INDEX(D108:D115, SMALL(IF(ISNUMBER(SEARCH("JV2",F108:F115)), ROW(F108:F115)-MIN(ROW(F108:F115))+1, ""), ROW() -107 )), "")</f>
        <v/>
      </c>
      <c r="AM112" s="13" t="str">
        <f t="array" ref="AM112">IFERROR(INDEX(E108:E115, SMALL(IF(ISNUMBER(SEARCH("JV2",F108:F115)), ROW(F108:F115)-MIN(ROW(F108:F115))+1, ""), ROW() -107 )), "")</f>
        <v/>
      </c>
    </row>
    <row r="113" spans="2:39" s="13" customFormat="1" ht="15" customHeight="1">
      <c r="B113" s="21" t="s">
        <v>229</v>
      </c>
      <c r="C113" s="1"/>
      <c r="D113" s="22" t="s">
        <v>235</v>
      </c>
      <c r="E113" s="1" t="s">
        <v>236</v>
      </c>
      <c r="F113" s="91" t="s">
        <v>13</v>
      </c>
      <c r="G113" s="24"/>
      <c r="H113" s="25">
        <v>4495</v>
      </c>
      <c r="I113" s="24"/>
      <c r="J113" s="25" t="b">
        <v>0</v>
      </c>
      <c r="K113" s="19"/>
      <c r="L113" s="26"/>
      <c r="M113" s="27"/>
      <c r="AB113" s="13" t="str">
        <f t="array" ref="AB113">IFERROR(INDEX(B108:B115, SMALL(IF("V"=F108:F115, ROW(F108:F115)-MIN(ROW(F108:F115))+1, ""), ROW() -107 )), "")</f>
        <v/>
      </c>
      <c r="AC113" s="13" t="str">
        <f t="array" ref="AC113">IFERROR(INDEX(C108:C115, SMALL(IF("V"=F108:F115, ROW(F108:F115)-MIN(ROW(F108:F115))+1, ""), ROW() -107 )), "")</f>
        <v/>
      </c>
      <c r="AD113" s="13" t="str">
        <f t="array" ref="AD113">IFERROR(INDEX(D108:D115, SMALL(IF("V"=F108:F115, ROW(F108:F115)-MIN(ROW(F108:F115))+1, ""), ROW() -107 )), "")</f>
        <v/>
      </c>
      <c r="AE113" s="13" t="str">
        <f t="array" ref="AE113">IFERROR(INDEX(E108:E115, SMALL(IF("V"=F108:F115, ROW(F108:F115)-MIN(ROW(F108:F115))+1, ""), ROW() -107 )), "")</f>
        <v/>
      </c>
      <c r="AF113" s="13" t="str">
        <f t="array" ref="AF113">IFERROR(INDEX(B108:B115, SMALL(IF(ISNUMBER(SEARCH("JV1",F108:F115)), ROW(F108:F115)-MIN(ROW(F108:F115))+1, ""), ROW() -107 )), "")</f>
        <v/>
      </c>
      <c r="AG113" s="13" t="str">
        <f t="array" ref="AG113">IFERROR(INDEX(C108:C115, SMALL(IF(ISNUMBER(SEARCH("JV1",F108:F115)), ROW(F108:F115)-MIN(ROW(F108:F115))+1, ""), ROW() -107 )), "")</f>
        <v/>
      </c>
      <c r="AH113" s="13" t="str">
        <f t="array" ref="AH113">IFERROR(INDEX(D108:D115, SMALL(IF(ISNUMBER(SEARCH("JV1",F108:F115)), ROW(F108:F115)-MIN(ROW(F108:F115))+1, ""), ROW() -107 )), "")</f>
        <v/>
      </c>
      <c r="AI113" s="13" t="str">
        <f t="array" ref="AI113">IFERROR(INDEX(E108:E115, SMALL(IF(ISNUMBER(SEARCH("JV1",F108:F115)), ROW(F108:F115)-MIN(ROW(F108:F115))+1, ""), ROW() -107 )), "")</f>
        <v/>
      </c>
      <c r="AJ113" s="13" t="str">
        <f t="array" ref="AJ113">IFERROR(INDEX(B108:B115, SMALL(IF(ISNUMBER(SEARCH("JV2",F108:F115)), ROW(F108:F115)-MIN(ROW(F108:F115))+1, ""), ROW() -107 )), "")</f>
        <v/>
      </c>
      <c r="AK113" s="13" t="str">
        <f t="array" ref="AK113">IFERROR(INDEX(C108:C115, SMALL(IF(ISNUMBER(SEARCH("JV2",F108:F115)), ROW(F108:F115)-MIN(ROW(F108:F115))+1, ""), ROW() -107 )), "")</f>
        <v/>
      </c>
      <c r="AL113" s="13" t="str">
        <f t="array" ref="AL113">IFERROR(INDEX(D108:D115, SMALL(IF(ISNUMBER(SEARCH("JV2",F108:F115)), ROW(F108:F115)-MIN(ROW(F108:F115))+1, ""), ROW() -107 )), "")</f>
        <v/>
      </c>
      <c r="AM113" s="13" t="str">
        <f t="array" ref="AM113">IFERROR(INDEX(E108:E115, SMALL(IF(ISNUMBER(SEARCH("JV2",F108:F115)), ROW(F108:F115)-MIN(ROW(F108:F115))+1, ""), ROW() -107 )), "")</f>
        <v/>
      </c>
    </row>
    <row r="114" spans="2:39" s="13" customFormat="1" ht="15" customHeight="1">
      <c r="B114" s="21" t="s">
        <v>229</v>
      </c>
      <c r="C114" s="1"/>
      <c r="D114" s="22" t="s">
        <v>237</v>
      </c>
      <c r="E114" s="1" t="s">
        <v>238</v>
      </c>
      <c r="F114" s="91" t="s">
        <v>13</v>
      </c>
      <c r="G114" s="24"/>
      <c r="H114" s="25">
        <v>4495</v>
      </c>
      <c r="I114" s="24"/>
      <c r="J114" s="25" t="b">
        <v>0</v>
      </c>
      <c r="K114" s="19"/>
      <c r="L114" s="26"/>
      <c r="M114" s="27"/>
      <c r="AB114" s="13" t="str">
        <f t="array" ref="AB114">IFERROR(INDEX(B108:B115, SMALL(IF("V"=F108:F115, ROW(F108:F115)-MIN(ROW(F108:F115))+1, ""), ROW() -107 )), "")</f>
        <v/>
      </c>
      <c r="AC114" s="13" t="str">
        <f t="array" ref="AC114">IFERROR(INDEX(C108:C115, SMALL(IF("V"=F108:F115, ROW(F108:F115)-MIN(ROW(F108:F115))+1, ""), ROW() -107 )), "")</f>
        <v/>
      </c>
      <c r="AD114" s="13" t="str">
        <f t="array" ref="AD114">IFERROR(INDEX(D108:D115, SMALL(IF("V"=F108:F115, ROW(F108:F115)-MIN(ROW(F108:F115))+1, ""), ROW() -107 )), "")</f>
        <v/>
      </c>
      <c r="AE114" s="13" t="str">
        <f t="array" ref="AE114">IFERROR(INDEX(E108:E115, SMALL(IF("V"=F108:F115, ROW(F108:F115)-MIN(ROW(F108:F115))+1, ""), ROW() -107 )), "")</f>
        <v/>
      </c>
      <c r="AF114" s="13" t="str">
        <f t="array" ref="AF114">IFERROR(INDEX(B108:B115, SMALL(IF(ISNUMBER(SEARCH("JV1",F108:F115)), ROW(F108:F115)-MIN(ROW(F108:F115))+1, ""), ROW() -107 )), "")</f>
        <v/>
      </c>
      <c r="AG114" s="13" t="str">
        <f t="array" ref="AG114">IFERROR(INDEX(C108:C115, SMALL(IF(ISNUMBER(SEARCH("JV1",F108:F115)), ROW(F108:F115)-MIN(ROW(F108:F115))+1, ""), ROW() -107 )), "")</f>
        <v/>
      </c>
      <c r="AH114" s="13" t="str">
        <f t="array" ref="AH114">IFERROR(INDEX(D108:D115, SMALL(IF(ISNUMBER(SEARCH("JV1",F108:F115)), ROW(F108:F115)-MIN(ROW(F108:F115))+1, ""), ROW() -107 )), "")</f>
        <v/>
      </c>
      <c r="AI114" s="13" t="str">
        <f t="array" ref="AI114">IFERROR(INDEX(E108:E115, SMALL(IF(ISNUMBER(SEARCH("JV1",F108:F115)), ROW(F108:F115)-MIN(ROW(F108:F115))+1, ""), ROW() -107 )), "")</f>
        <v/>
      </c>
      <c r="AJ114" s="13" t="str">
        <f t="array" ref="AJ114">IFERROR(INDEX(B108:B115, SMALL(IF(ISNUMBER(SEARCH("JV2",F108:F115)), ROW(F108:F115)-MIN(ROW(F108:F115))+1, ""), ROW() -107 )), "")</f>
        <v/>
      </c>
      <c r="AK114" s="13" t="str">
        <f t="array" ref="AK114">IFERROR(INDEX(C108:C115, SMALL(IF(ISNUMBER(SEARCH("JV2",F108:F115)), ROW(F108:F115)-MIN(ROW(F108:F115))+1, ""), ROW() -107 )), "")</f>
        <v/>
      </c>
      <c r="AL114" s="13" t="str">
        <f t="array" ref="AL114">IFERROR(INDEX(D108:D115, SMALL(IF(ISNUMBER(SEARCH("JV2",F108:F115)), ROW(F108:F115)-MIN(ROW(F108:F115))+1, ""), ROW() -107 )), "")</f>
        <v/>
      </c>
      <c r="AM114" s="13" t="str">
        <f t="array" ref="AM114">IFERROR(INDEX(E108:E115, SMALL(IF(ISNUMBER(SEARCH("JV2",F108:F115)), ROW(F108:F115)-MIN(ROW(F108:F115))+1, ""), ROW() -107 )), "")</f>
        <v/>
      </c>
    </row>
    <row r="115" spans="2:39" s="13" customFormat="1" ht="15" customHeight="1">
      <c r="B115" s="21" t="s">
        <v>229</v>
      </c>
      <c r="C115" s="1"/>
      <c r="D115" s="22" t="s">
        <v>239</v>
      </c>
      <c r="E115" s="1" t="s">
        <v>240</v>
      </c>
      <c r="F115" s="91" t="s">
        <v>13</v>
      </c>
      <c r="G115" s="24"/>
      <c r="H115" s="25">
        <v>4495</v>
      </c>
      <c r="I115" s="24"/>
      <c r="J115" s="25" t="b">
        <v>0</v>
      </c>
      <c r="K115" s="19"/>
      <c r="L115" s="26"/>
      <c r="M115" s="27"/>
      <c r="AB115" s="13" t="str">
        <f t="array" ref="AB115">IFERROR(INDEX(B108:B115, SMALL(IF("V"=F108:F115, ROW(F108:F115)-MIN(ROW(F108:F115))+1, ""), ROW() -107 )), "")</f>
        <v/>
      </c>
      <c r="AC115" s="13" t="str">
        <f t="array" ref="AC115">IFERROR(INDEX(C108:C115, SMALL(IF("V"=F108:F115, ROW(F108:F115)-MIN(ROW(F108:F115))+1, ""), ROW() -107 )), "")</f>
        <v/>
      </c>
      <c r="AD115" s="13" t="str">
        <f t="array" ref="AD115">IFERROR(INDEX(D108:D115, SMALL(IF("V"=F108:F115, ROW(F108:F115)-MIN(ROW(F108:F115))+1, ""), ROW() -107 )), "")</f>
        <v/>
      </c>
      <c r="AE115" s="13" t="str">
        <f t="array" ref="AE115">IFERROR(INDEX(E108:E115, SMALL(IF("V"=F108:F115, ROW(F108:F115)-MIN(ROW(F108:F115))+1, ""), ROW() -107 )), "")</f>
        <v/>
      </c>
      <c r="AF115" s="13" t="str">
        <f t="array" ref="AF115">IFERROR(INDEX(B108:B115, SMALL(IF(ISNUMBER(SEARCH("JV1",F108:F115)), ROW(F108:F115)-MIN(ROW(F108:F115))+1, ""), ROW() -107 )), "")</f>
        <v/>
      </c>
      <c r="AG115" s="13" t="str">
        <f t="array" ref="AG115">IFERROR(INDEX(C108:C115, SMALL(IF(ISNUMBER(SEARCH("JV1",F108:F115)), ROW(F108:F115)-MIN(ROW(F108:F115))+1, ""), ROW() -107 )), "")</f>
        <v/>
      </c>
      <c r="AH115" s="13" t="str">
        <f t="array" ref="AH115">IFERROR(INDEX(D108:D115, SMALL(IF(ISNUMBER(SEARCH("JV1",F108:F115)), ROW(F108:F115)-MIN(ROW(F108:F115))+1, ""), ROW() -107 )), "")</f>
        <v/>
      </c>
      <c r="AI115" s="13" t="str">
        <f t="array" ref="AI115">IFERROR(INDEX(E108:E115, SMALL(IF(ISNUMBER(SEARCH("JV1",F108:F115)), ROW(F108:F115)-MIN(ROW(F108:F115))+1, ""), ROW() -107 )), "")</f>
        <v/>
      </c>
      <c r="AJ115" s="13" t="str">
        <f t="array" ref="AJ115">IFERROR(INDEX(B108:B115, SMALL(IF(ISNUMBER(SEARCH("JV2",F108:F115)), ROW(F108:F115)-MIN(ROW(F108:F115))+1, ""), ROW() -107 )), "")</f>
        <v/>
      </c>
      <c r="AK115" s="13" t="str">
        <f t="array" ref="AK115">IFERROR(INDEX(C108:C115, SMALL(IF(ISNUMBER(SEARCH("JV2",F108:F115)), ROW(F108:F115)-MIN(ROW(F108:F115))+1, ""), ROW() -107 )), "")</f>
        <v/>
      </c>
      <c r="AL115" s="13" t="str">
        <f t="array" ref="AL115">IFERROR(INDEX(D108:D115, SMALL(IF(ISNUMBER(SEARCH("JV2",F108:F115)), ROW(F108:F115)-MIN(ROW(F108:F115))+1, ""), ROW() -107 )), "")</f>
        <v/>
      </c>
      <c r="AM115" s="13" t="str">
        <f t="array" ref="AM115">IFERROR(INDEX(E108:E115, SMALL(IF(ISNUMBER(SEARCH("JV2",F108:F115)), ROW(F108:F115)-MIN(ROW(F108:F115))+1, ""), ROW() -107 )), "")</f>
        <v/>
      </c>
    </row>
    <row r="116" spans="2:39" s="13" customFormat="1" ht="15" customHeight="1">
      <c r="B116" s="21" t="s">
        <v>241</v>
      </c>
      <c r="C116" s="1"/>
      <c r="D116" s="28" t="s">
        <v>230</v>
      </c>
      <c r="E116" s="23" t="s">
        <v>29</v>
      </c>
      <c r="F116" s="23" t="s">
        <v>29</v>
      </c>
      <c r="G116" s="24"/>
      <c r="H116" s="25">
        <v>2331</v>
      </c>
      <c r="I116" s="24"/>
      <c r="J116" s="25" t="b">
        <v>0</v>
      </c>
      <c r="K116" s="19"/>
      <c r="L116" s="26"/>
      <c r="M116" s="27"/>
      <c r="AB116" s="13" t="str">
        <f t="array" ref="AB116">IFERROR(INDEX(B116:B123, SMALL(IF("V"=F116:F123, ROW(F116:F123)-MIN(ROW(F116:F123))+1, ""), ROW() -115 )), "")</f>
        <v>Morehead State University</v>
      </c>
      <c r="AC116" s="13">
        <f t="array" ref="AC116">IFERROR(INDEX(C116:C123, SMALL(IF("V"=F116:F123, ROW(F116:F123)-MIN(ROW(F116:F123))+1, ""), ROW() -115 )), "")</f>
        <v>0</v>
      </c>
      <c r="AD116" s="13" t="str">
        <f t="array" ref="AD116">IFERROR(INDEX(D116:D123, SMALL(IF("V"=F116:F123, ROW(F116:F123)-MIN(ROW(F116:F123))+1, ""), ROW() -115 )), "")</f>
        <v>18-10800</v>
      </c>
      <c r="AE116" s="13" t="str">
        <f t="array" ref="AE116">IFERROR(INDEX(E116:E123, SMALL(IF("V"=F116:F123, ROW(F116:F123)-MIN(ROW(F116:F123))+1, ""), ROW() -115 )), "")</f>
        <v>Aaron Downs</v>
      </c>
      <c r="AF116" s="13" t="str">
        <f t="array" ref="AF116">IFERROR(INDEX(B116:B123, SMALL(IF(ISNUMBER(SEARCH("JV1",F116:F123)), ROW(F116:F123)-MIN(ROW(F116:F123))+1, ""), ROW() -115 )), "")</f>
        <v/>
      </c>
      <c r="AG116" s="13" t="str">
        <f t="array" ref="AG116">IFERROR(INDEX(C116:C123, SMALL(IF(ISNUMBER(SEARCH("JV1",F116:F123)), ROW(F116:F123)-MIN(ROW(F116:F123))+1, ""), ROW() -115 )), "")</f>
        <v/>
      </c>
      <c r="AH116" s="13" t="str">
        <f t="array" ref="AH116">IFERROR(INDEX(D116:D123, SMALL(IF(ISNUMBER(SEARCH("JV1",F116:F123)), ROW(F116:F123)-MIN(ROW(F116:F123))+1, ""), ROW() -115 )), "")</f>
        <v/>
      </c>
      <c r="AI116" s="13" t="str">
        <f t="array" ref="AI116">IFERROR(INDEX(E116:E123, SMALL(IF(ISNUMBER(SEARCH("JV1",F116:F123)), ROW(F116:F123)-MIN(ROW(F116:F123))+1, ""), ROW() -115 )), "")</f>
        <v/>
      </c>
      <c r="AJ116" s="13" t="str">
        <f t="array" ref="AJ116">IFERROR(INDEX(B116:B123, SMALL(IF(ISNUMBER(SEARCH("JV2",F116:F123)), ROW(F116:F123)-MIN(ROW(F116:F123))+1, ""), ROW() -115 )), "")</f>
        <v/>
      </c>
      <c r="AK116" s="13" t="str">
        <f t="array" ref="AK116">IFERROR(INDEX(C116:C123, SMALL(IF(ISNUMBER(SEARCH("JV2",F116:F123)), ROW(F116:F123)-MIN(ROW(F116:F123))+1, ""), ROW() -115 )), "")</f>
        <v/>
      </c>
      <c r="AL116" s="13" t="str">
        <f t="array" ref="AL116">IFERROR(INDEX(D116:D123, SMALL(IF(ISNUMBER(SEARCH("JV2",F116:F123)), ROW(F116:F123)-MIN(ROW(F116:F123))+1, ""), ROW() -115 )), "")</f>
        <v/>
      </c>
      <c r="AM116" s="13" t="str">
        <f t="array" ref="AM116">IFERROR(INDEX(E116:E123, SMALL(IF(ISNUMBER(SEARCH("JV2",F116:F123)), ROW(F116:F123)-MIN(ROW(F116:F123))+1, ""), ROW() -115 )), "")</f>
        <v/>
      </c>
    </row>
    <row r="117" spans="2:39" s="13" customFormat="1" ht="15" customHeight="1">
      <c r="B117" s="21" t="s">
        <v>241</v>
      </c>
      <c r="C117" s="1"/>
      <c r="D117" s="22" t="s">
        <v>242</v>
      </c>
      <c r="E117" s="1" t="s">
        <v>243</v>
      </c>
      <c r="F117" s="23" t="s">
        <v>13</v>
      </c>
      <c r="G117" s="24"/>
      <c r="H117" s="25">
        <v>2331</v>
      </c>
      <c r="I117" s="24"/>
      <c r="J117" s="25" t="b">
        <v>0</v>
      </c>
      <c r="K117" s="19"/>
      <c r="L117" s="26"/>
      <c r="M117" s="27"/>
      <c r="AB117" s="13" t="str">
        <f t="array" ref="AB117">IFERROR(INDEX(B116:B123, SMALL(IF("V"=F116:F123, ROW(F116:F123)-MIN(ROW(F116:F123))+1, ""), ROW() -115 )), "")</f>
        <v>Morehead State University</v>
      </c>
      <c r="AC117" s="13">
        <f t="array" ref="AC117">IFERROR(INDEX(C116:C123, SMALL(IF("V"=F116:F123, ROW(F116:F123)-MIN(ROW(F116:F123))+1, ""), ROW() -115 )), "")</f>
        <v>0</v>
      </c>
      <c r="AD117" s="13" t="str">
        <f t="array" ref="AD117">IFERROR(INDEX(D116:D123, SMALL(IF("V"=F116:F123, ROW(F116:F123)-MIN(ROW(F116:F123))+1, ""), ROW() -115 )), "")</f>
        <v>11-155614</v>
      </c>
      <c r="AE117" s="13" t="str">
        <f t="array" ref="AE117">IFERROR(INDEX(E116:E123, SMALL(IF("V"=F116:F123, ROW(F116:F123)-MIN(ROW(F116:F123))+1, ""), ROW() -115 )), "")</f>
        <v>Bailey Watkins</v>
      </c>
      <c r="AF117" s="13" t="str">
        <f t="array" ref="AF117">IFERROR(INDEX(B116:B123, SMALL(IF(ISNUMBER(SEARCH("JV1",F116:F123)), ROW(F116:F123)-MIN(ROW(F116:F123))+1, ""), ROW() -115 )), "")</f>
        <v/>
      </c>
      <c r="AG117" s="13" t="str">
        <f t="array" ref="AG117">IFERROR(INDEX(C116:C123, SMALL(IF(ISNUMBER(SEARCH("JV1",F116:F123)), ROW(F116:F123)-MIN(ROW(F116:F123))+1, ""), ROW() -115 )), "")</f>
        <v/>
      </c>
      <c r="AH117" s="13" t="str">
        <f t="array" ref="AH117">IFERROR(INDEX(D116:D123, SMALL(IF(ISNUMBER(SEARCH("JV1",F116:F123)), ROW(F116:F123)-MIN(ROW(F116:F123))+1, ""), ROW() -115 )), "")</f>
        <v/>
      </c>
      <c r="AI117" s="13" t="str">
        <f t="array" ref="AI117">IFERROR(INDEX(E116:E123, SMALL(IF(ISNUMBER(SEARCH("JV1",F116:F123)), ROW(F116:F123)-MIN(ROW(F116:F123))+1, ""), ROW() -115 )), "")</f>
        <v/>
      </c>
      <c r="AJ117" s="13" t="str">
        <f t="array" ref="AJ117">IFERROR(INDEX(B116:B123, SMALL(IF(ISNUMBER(SEARCH("JV2",F116:F123)), ROW(F116:F123)-MIN(ROW(F116:F123))+1, ""), ROW() -115 )), "")</f>
        <v/>
      </c>
      <c r="AK117" s="13" t="str">
        <f t="array" ref="AK117">IFERROR(INDEX(C116:C123, SMALL(IF(ISNUMBER(SEARCH("JV2",F116:F123)), ROW(F116:F123)-MIN(ROW(F116:F123))+1, ""), ROW() -115 )), "")</f>
        <v/>
      </c>
      <c r="AL117" s="13" t="str">
        <f t="array" ref="AL117">IFERROR(INDEX(D116:D123, SMALL(IF(ISNUMBER(SEARCH("JV2",F116:F123)), ROW(F116:F123)-MIN(ROW(F116:F123))+1, ""), ROW() -115 )), "")</f>
        <v/>
      </c>
      <c r="AM117" s="13" t="str">
        <f t="array" ref="AM117">IFERROR(INDEX(E116:E123, SMALL(IF(ISNUMBER(SEARCH("JV2",F116:F123)), ROW(F116:F123)-MIN(ROW(F116:F123))+1, ""), ROW() -115 )), "")</f>
        <v/>
      </c>
    </row>
    <row r="118" spans="2:39" s="13" customFormat="1" ht="15" customHeight="1">
      <c r="B118" s="21" t="s">
        <v>241</v>
      </c>
      <c r="C118" s="1"/>
      <c r="D118" s="22" t="s">
        <v>244</v>
      </c>
      <c r="E118" s="1" t="s">
        <v>245</v>
      </c>
      <c r="F118" s="23" t="s">
        <v>13</v>
      </c>
      <c r="G118" s="24"/>
      <c r="H118" s="25">
        <v>2331</v>
      </c>
      <c r="I118" s="24"/>
      <c r="J118" s="25" t="b">
        <v>0</v>
      </c>
      <c r="K118" s="19"/>
      <c r="L118" s="26"/>
      <c r="M118" s="27"/>
      <c r="AB118" s="13" t="str">
        <f t="array" ref="AB118">IFERROR(INDEX(B116:B123, SMALL(IF("V"=F116:F123, ROW(F116:F123)-MIN(ROW(F116:F123))+1, ""), ROW() -115 )), "")</f>
        <v>Morehead State University</v>
      </c>
      <c r="AC118" s="13">
        <f t="array" ref="AC118">IFERROR(INDEX(C116:C123, SMALL(IF("V"=F116:F123, ROW(F116:F123)-MIN(ROW(F116:F123))+1, ""), ROW() -115 )), "")</f>
        <v>0</v>
      </c>
      <c r="AD118" s="13" t="str">
        <f t="array" ref="AD118">IFERROR(INDEX(D116:D123, SMALL(IF("V"=F116:F123, ROW(F116:F123)-MIN(ROW(F116:F123))+1, ""), ROW() -115 )), "")</f>
        <v>18-91630</v>
      </c>
      <c r="AE118" s="13" t="str">
        <f t="array" ref="AE118">IFERROR(INDEX(E116:E123, SMALL(IF("V"=F116:F123, ROW(F116:F123)-MIN(ROW(F116:F123))+1, ""), ROW() -115 )), "")</f>
        <v>Emily Fischer</v>
      </c>
      <c r="AF118" s="13" t="str">
        <f t="array" ref="AF118">IFERROR(INDEX(B116:B123, SMALL(IF(ISNUMBER(SEARCH("JV1",F116:F123)), ROW(F116:F123)-MIN(ROW(F116:F123))+1, ""), ROW() -115 )), "")</f>
        <v/>
      </c>
      <c r="AG118" s="13" t="str">
        <f t="array" ref="AG118">IFERROR(INDEX(C116:C123, SMALL(IF(ISNUMBER(SEARCH("JV1",F116:F123)), ROW(F116:F123)-MIN(ROW(F116:F123))+1, ""), ROW() -115 )), "")</f>
        <v/>
      </c>
      <c r="AH118" s="13" t="str">
        <f t="array" ref="AH118">IFERROR(INDEX(D116:D123, SMALL(IF(ISNUMBER(SEARCH("JV1",F116:F123)), ROW(F116:F123)-MIN(ROW(F116:F123))+1, ""), ROW() -115 )), "")</f>
        <v/>
      </c>
      <c r="AI118" s="13" t="str">
        <f t="array" ref="AI118">IFERROR(INDEX(E116:E123, SMALL(IF(ISNUMBER(SEARCH("JV1",F116:F123)), ROW(F116:F123)-MIN(ROW(F116:F123))+1, ""), ROW() -115 )), "")</f>
        <v/>
      </c>
      <c r="AJ118" s="13" t="str">
        <f t="array" ref="AJ118">IFERROR(INDEX(B116:B123, SMALL(IF(ISNUMBER(SEARCH("JV2",F116:F123)), ROW(F116:F123)-MIN(ROW(F116:F123))+1, ""), ROW() -115 )), "")</f>
        <v/>
      </c>
      <c r="AK118" s="13" t="str">
        <f t="array" ref="AK118">IFERROR(INDEX(C116:C123, SMALL(IF(ISNUMBER(SEARCH("JV2",F116:F123)), ROW(F116:F123)-MIN(ROW(F116:F123))+1, ""), ROW() -115 )), "")</f>
        <v/>
      </c>
      <c r="AL118" s="13" t="str">
        <f t="array" ref="AL118">IFERROR(INDEX(D116:D123, SMALL(IF(ISNUMBER(SEARCH("JV2",F116:F123)), ROW(F116:F123)-MIN(ROW(F116:F123))+1, ""), ROW() -115 )), "")</f>
        <v/>
      </c>
      <c r="AM118" s="13" t="str">
        <f t="array" ref="AM118">IFERROR(INDEX(E116:E123, SMALL(IF(ISNUMBER(SEARCH("JV2",F116:F123)), ROW(F116:F123)-MIN(ROW(F116:F123))+1, ""), ROW() -115 )), "")</f>
        <v/>
      </c>
    </row>
    <row r="119" spans="2:39" s="13" customFormat="1" ht="15" customHeight="1">
      <c r="B119" s="21" t="s">
        <v>241</v>
      </c>
      <c r="C119" s="1"/>
      <c r="D119" s="22" t="s">
        <v>246</v>
      </c>
      <c r="E119" s="1" t="s">
        <v>247</v>
      </c>
      <c r="F119" s="23" t="s">
        <v>13</v>
      </c>
      <c r="G119" s="24"/>
      <c r="H119" s="25">
        <v>2331</v>
      </c>
      <c r="I119" s="24"/>
      <c r="J119" s="25" t="b">
        <v>0</v>
      </c>
      <c r="K119" s="19"/>
      <c r="L119" s="26"/>
      <c r="M119" s="27"/>
      <c r="AB119" s="13" t="str">
        <f t="array" ref="AB119">IFERROR(INDEX(B116:B123, SMALL(IF("V"=F116:F123, ROW(F116:F123)-MIN(ROW(F116:F123))+1, ""), ROW() -115 )), "")</f>
        <v>Morehead State University</v>
      </c>
      <c r="AC119" s="13">
        <f t="array" ref="AC119">IFERROR(INDEX(C116:C123, SMALL(IF("V"=F116:F123, ROW(F116:F123)-MIN(ROW(F116:F123))+1, ""), ROW() -115 )), "")</f>
        <v>0</v>
      </c>
      <c r="AD119" s="13" t="str">
        <f t="array" ref="AD119">IFERROR(INDEX(D116:D123, SMALL(IF("V"=F116:F123, ROW(F116:F123)-MIN(ROW(F116:F123))+1, ""), ROW() -115 )), "")</f>
        <v>15-186838</v>
      </c>
      <c r="AE119" s="13" t="str">
        <f t="array" ref="AE119">IFERROR(INDEX(E116:E123, SMALL(IF("V"=F116:F123, ROW(F116:F123)-MIN(ROW(F116:F123))+1, ""), ROW() -115 )), "")</f>
        <v>Matthew Jackson</v>
      </c>
      <c r="AF119" s="13" t="str">
        <f t="array" ref="AF119">IFERROR(INDEX(B116:B123, SMALL(IF(ISNUMBER(SEARCH("JV1",F116:F123)), ROW(F116:F123)-MIN(ROW(F116:F123))+1, ""), ROW() -115 )), "")</f>
        <v/>
      </c>
      <c r="AG119" s="13" t="str">
        <f t="array" ref="AG119">IFERROR(INDEX(C116:C123, SMALL(IF(ISNUMBER(SEARCH("JV1",F116:F123)), ROW(F116:F123)-MIN(ROW(F116:F123))+1, ""), ROW() -115 )), "")</f>
        <v/>
      </c>
      <c r="AH119" s="13" t="str">
        <f t="array" ref="AH119">IFERROR(INDEX(D116:D123, SMALL(IF(ISNUMBER(SEARCH("JV1",F116:F123)), ROW(F116:F123)-MIN(ROW(F116:F123))+1, ""), ROW() -115 )), "")</f>
        <v/>
      </c>
      <c r="AI119" s="13" t="str">
        <f t="array" ref="AI119">IFERROR(INDEX(E116:E123, SMALL(IF(ISNUMBER(SEARCH("JV1",F116:F123)), ROW(F116:F123)-MIN(ROW(F116:F123))+1, ""), ROW() -115 )), "")</f>
        <v/>
      </c>
      <c r="AJ119" s="13" t="str">
        <f t="array" ref="AJ119">IFERROR(INDEX(B116:B123, SMALL(IF(ISNUMBER(SEARCH("JV2",F116:F123)), ROW(F116:F123)-MIN(ROW(F116:F123))+1, ""), ROW() -115 )), "")</f>
        <v/>
      </c>
      <c r="AK119" s="13" t="str">
        <f t="array" ref="AK119">IFERROR(INDEX(C116:C123, SMALL(IF(ISNUMBER(SEARCH("JV2",F116:F123)), ROW(F116:F123)-MIN(ROW(F116:F123))+1, ""), ROW() -115 )), "")</f>
        <v/>
      </c>
      <c r="AL119" s="13" t="str">
        <f t="array" ref="AL119">IFERROR(INDEX(D116:D123, SMALL(IF(ISNUMBER(SEARCH("JV2",F116:F123)), ROW(F116:F123)-MIN(ROW(F116:F123))+1, ""), ROW() -115 )), "")</f>
        <v/>
      </c>
      <c r="AM119" s="13" t="str">
        <f t="array" ref="AM119">IFERROR(INDEX(E116:E123, SMALL(IF(ISNUMBER(SEARCH("JV2",F116:F123)), ROW(F116:F123)-MIN(ROW(F116:F123))+1, ""), ROW() -115 )), "")</f>
        <v/>
      </c>
    </row>
    <row r="120" spans="2:39" s="13" customFormat="1" ht="15" customHeight="1">
      <c r="B120" s="21" t="s">
        <v>241</v>
      </c>
      <c r="C120" s="1"/>
      <c r="D120" s="22" t="s">
        <v>248</v>
      </c>
      <c r="E120" s="1" t="s">
        <v>249</v>
      </c>
      <c r="F120" s="23" t="s">
        <v>13</v>
      </c>
      <c r="G120" s="24"/>
      <c r="H120" s="25">
        <v>2331</v>
      </c>
      <c r="I120" s="24"/>
      <c r="J120" s="25" t="b">
        <v>0</v>
      </c>
      <c r="K120" s="19"/>
      <c r="L120" s="26"/>
      <c r="M120" s="27"/>
      <c r="AB120" s="13" t="str">
        <f t="array" ref="AB120">IFERROR(INDEX(B116:B123, SMALL(IF("V"=F116:F123, ROW(F116:F123)-MIN(ROW(F116:F123))+1, ""), ROW() -115 )), "")</f>
        <v>Morehead State University</v>
      </c>
      <c r="AC120" s="13">
        <f t="array" ref="AC120">IFERROR(INDEX(C116:C123, SMALL(IF("V"=F116:F123, ROW(F116:F123)-MIN(ROW(F116:F123))+1, ""), ROW() -115 )), "")</f>
        <v>0</v>
      </c>
      <c r="AD120" s="13" t="str">
        <f t="array" ref="AD120">IFERROR(INDEX(D116:D123, SMALL(IF("V"=F116:F123, ROW(F116:F123)-MIN(ROW(F116:F123))+1, ""), ROW() -115 )), "")</f>
        <v>16-125144</v>
      </c>
      <c r="AE120" s="13" t="str">
        <f t="array" ref="AE120">IFERROR(INDEX(E116:E123, SMALL(IF("V"=F116:F123, ROW(F116:F123)-MIN(ROW(F116:F123))+1, ""), ROW() -115 )), "")</f>
        <v>Phillip Rogers</v>
      </c>
      <c r="AF120" s="13" t="str">
        <f t="array" ref="AF120">IFERROR(INDEX(B116:B123, SMALL(IF(ISNUMBER(SEARCH("JV1",F116:F123)), ROW(F116:F123)-MIN(ROW(F116:F123))+1, ""), ROW() -115 )), "")</f>
        <v/>
      </c>
      <c r="AG120" s="13" t="str">
        <f t="array" ref="AG120">IFERROR(INDEX(C116:C123, SMALL(IF(ISNUMBER(SEARCH("JV1",F116:F123)), ROW(F116:F123)-MIN(ROW(F116:F123))+1, ""), ROW() -115 )), "")</f>
        <v/>
      </c>
      <c r="AH120" s="13" t="str">
        <f t="array" ref="AH120">IFERROR(INDEX(D116:D123, SMALL(IF(ISNUMBER(SEARCH("JV1",F116:F123)), ROW(F116:F123)-MIN(ROW(F116:F123))+1, ""), ROW() -115 )), "")</f>
        <v/>
      </c>
      <c r="AI120" s="13" t="str">
        <f t="array" ref="AI120">IFERROR(INDEX(E116:E123, SMALL(IF(ISNUMBER(SEARCH("JV1",F116:F123)), ROW(F116:F123)-MIN(ROW(F116:F123))+1, ""), ROW() -115 )), "")</f>
        <v/>
      </c>
      <c r="AJ120" s="13" t="str">
        <f t="array" ref="AJ120">IFERROR(INDEX(B116:B123, SMALL(IF(ISNUMBER(SEARCH("JV2",F116:F123)), ROW(F116:F123)-MIN(ROW(F116:F123))+1, ""), ROW() -115 )), "")</f>
        <v/>
      </c>
      <c r="AK120" s="13" t="str">
        <f t="array" ref="AK120">IFERROR(INDEX(C116:C123, SMALL(IF(ISNUMBER(SEARCH("JV2",F116:F123)), ROW(F116:F123)-MIN(ROW(F116:F123))+1, ""), ROW() -115 )), "")</f>
        <v/>
      </c>
      <c r="AL120" s="13" t="str">
        <f t="array" ref="AL120">IFERROR(INDEX(D116:D123, SMALL(IF(ISNUMBER(SEARCH("JV2",F116:F123)), ROW(F116:F123)-MIN(ROW(F116:F123))+1, ""), ROW() -115 )), "")</f>
        <v/>
      </c>
      <c r="AM120" s="13" t="str">
        <f t="array" ref="AM120">IFERROR(INDEX(E116:E123, SMALL(IF(ISNUMBER(SEARCH("JV2",F116:F123)), ROW(F116:F123)-MIN(ROW(F116:F123))+1, ""), ROW() -115 )), "")</f>
        <v/>
      </c>
    </row>
    <row r="121" spans="2:39" s="13" customFormat="1" ht="15" customHeight="1">
      <c r="B121" s="21" t="s">
        <v>241</v>
      </c>
      <c r="C121" s="1"/>
      <c r="D121" s="22" t="s">
        <v>250</v>
      </c>
      <c r="E121" s="1" t="s">
        <v>251</v>
      </c>
      <c r="F121" s="23" t="s">
        <v>13</v>
      </c>
      <c r="G121" s="24"/>
      <c r="H121" s="25">
        <v>2331</v>
      </c>
      <c r="I121" s="24"/>
      <c r="J121" s="25" t="b">
        <v>0</v>
      </c>
      <c r="K121" s="19"/>
      <c r="L121" s="26"/>
      <c r="M121" s="27"/>
      <c r="AB121" s="13" t="str">
        <f t="array" ref="AB121">IFERROR(INDEX(B116:B123, SMALL(IF("V"=F116:F123, ROW(F116:F123)-MIN(ROW(F116:F123))+1, ""), ROW() -115 )), "")</f>
        <v>Morehead State University</v>
      </c>
      <c r="AC121" s="13">
        <f t="array" ref="AC121">IFERROR(INDEX(C116:C123, SMALL(IF("V"=F116:F123, ROW(F116:F123)-MIN(ROW(F116:F123))+1, ""), ROW() -115 )), "")</f>
        <v>0</v>
      </c>
      <c r="AD121" s="13" t="str">
        <f t="array" ref="AD121">IFERROR(INDEX(D116:D123, SMALL(IF("V"=F116:F123, ROW(F116:F123)-MIN(ROW(F116:F123))+1, ""), ROW() -115 )), "")</f>
        <v>15-78352</v>
      </c>
      <c r="AE121" s="13" t="str">
        <f t="array" ref="AE121">IFERROR(INDEX(E116:E123, SMALL(IF("V"=F116:F123, ROW(F116:F123)-MIN(ROW(F116:F123))+1, ""), ROW() -115 )), "")</f>
        <v>Ryley Perez</v>
      </c>
      <c r="AF121" s="13" t="str">
        <f t="array" ref="AF121">IFERROR(INDEX(B116:B123, SMALL(IF(ISNUMBER(SEARCH("JV1",F116:F123)), ROW(F116:F123)-MIN(ROW(F116:F123))+1, ""), ROW() -115 )), "")</f>
        <v/>
      </c>
      <c r="AG121" s="13" t="str">
        <f t="array" ref="AG121">IFERROR(INDEX(C116:C123, SMALL(IF(ISNUMBER(SEARCH("JV1",F116:F123)), ROW(F116:F123)-MIN(ROW(F116:F123))+1, ""), ROW() -115 )), "")</f>
        <v/>
      </c>
      <c r="AH121" s="13" t="str">
        <f t="array" ref="AH121">IFERROR(INDEX(D116:D123, SMALL(IF(ISNUMBER(SEARCH("JV1",F116:F123)), ROW(F116:F123)-MIN(ROW(F116:F123))+1, ""), ROW() -115 )), "")</f>
        <v/>
      </c>
      <c r="AI121" s="13" t="str">
        <f t="array" ref="AI121">IFERROR(INDEX(E116:E123, SMALL(IF(ISNUMBER(SEARCH("JV1",F116:F123)), ROW(F116:F123)-MIN(ROW(F116:F123))+1, ""), ROW() -115 )), "")</f>
        <v/>
      </c>
      <c r="AJ121" s="13" t="str">
        <f t="array" ref="AJ121">IFERROR(INDEX(B116:B123, SMALL(IF(ISNUMBER(SEARCH("JV2",F116:F123)), ROW(F116:F123)-MIN(ROW(F116:F123))+1, ""), ROW() -115 )), "")</f>
        <v/>
      </c>
      <c r="AK121" s="13" t="str">
        <f t="array" ref="AK121">IFERROR(INDEX(C116:C123, SMALL(IF(ISNUMBER(SEARCH("JV2",F116:F123)), ROW(F116:F123)-MIN(ROW(F116:F123))+1, ""), ROW() -115 )), "")</f>
        <v/>
      </c>
      <c r="AL121" s="13" t="str">
        <f t="array" ref="AL121">IFERROR(INDEX(D116:D123, SMALL(IF(ISNUMBER(SEARCH("JV2",F116:F123)), ROW(F116:F123)-MIN(ROW(F116:F123))+1, ""), ROW() -115 )), "")</f>
        <v/>
      </c>
      <c r="AM121" s="13" t="str">
        <f t="array" ref="AM121">IFERROR(INDEX(E116:E123, SMALL(IF(ISNUMBER(SEARCH("JV2",F116:F123)), ROW(F116:F123)-MIN(ROW(F116:F123))+1, ""), ROW() -115 )), "")</f>
        <v/>
      </c>
    </row>
    <row r="122" spans="2:39" s="13" customFormat="1" ht="15" customHeight="1">
      <c r="B122" s="21" t="s">
        <v>241</v>
      </c>
      <c r="C122" s="1"/>
      <c r="D122" s="22" t="s">
        <v>252</v>
      </c>
      <c r="E122" s="1" t="s">
        <v>253</v>
      </c>
      <c r="F122" s="23" t="s">
        <v>13</v>
      </c>
      <c r="G122" s="24"/>
      <c r="H122" s="25">
        <v>2331</v>
      </c>
      <c r="I122" s="24"/>
      <c r="J122" s="25" t="b">
        <v>0</v>
      </c>
      <c r="K122" s="19"/>
      <c r="L122" s="26"/>
      <c r="M122" s="27"/>
      <c r="AB122" s="13" t="str">
        <f t="array" ref="AB122">IFERROR(INDEX(B116:B123, SMALL(IF("V"=F116:F123, ROW(F116:F123)-MIN(ROW(F116:F123))+1, ""), ROW() -115 )), "")</f>
        <v>Morehead State University</v>
      </c>
      <c r="AC122" s="13">
        <f t="array" ref="AC122">IFERROR(INDEX(C116:C123, SMALL(IF("V"=F116:F123, ROW(F116:F123)-MIN(ROW(F116:F123))+1, ""), ROW() -115 )), "")</f>
        <v>0</v>
      </c>
      <c r="AD122" s="13" t="str">
        <f t="array" ref="AD122">IFERROR(INDEX(D116:D123, SMALL(IF("V"=F116:F123, ROW(F116:F123)-MIN(ROW(F116:F123))+1, ""), ROW() -115 )), "")</f>
        <v>15-1034</v>
      </c>
      <c r="AE122" s="13" t="str">
        <f t="array" ref="AE122">IFERROR(INDEX(E116:E123, SMALL(IF("V"=F116:F123, ROW(F116:F123)-MIN(ROW(F116:F123))+1, ""), ROW() -115 )), "")</f>
        <v>Sydney Payton</v>
      </c>
      <c r="AF122" s="13" t="str">
        <f t="array" ref="AF122">IFERROR(INDEX(B116:B123, SMALL(IF(ISNUMBER(SEARCH("JV1",F116:F123)), ROW(F116:F123)-MIN(ROW(F116:F123))+1, ""), ROW() -115 )), "")</f>
        <v/>
      </c>
      <c r="AG122" s="13" t="str">
        <f t="array" ref="AG122">IFERROR(INDEX(C116:C123, SMALL(IF(ISNUMBER(SEARCH("JV1",F116:F123)), ROW(F116:F123)-MIN(ROW(F116:F123))+1, ""), ROW() -115 )), "")</f>
        <v/>
      </c>
      <c r="AH122" s="13" t="str">
        <f t="array" ref="AH122">IFERROR(INDEX(D116:D123, SMALL(IF(ISNUMBER(SEARCH("JV1",F116:F123)), ROW(F116:F123)-MIN(ROW(F116:F123))+1, ""), ROW() -115 )), "")</f>
        <v/>
      </c>
      <c r="AI122" s="13" t="str">
        <f t="array" ref="AI122">IFERROR(INDEX(E116:E123, SMALL(IF(ISNUMBER(SEARCH("JV1",F116:F123)), ROW(F116:F123)-MIN(ROW(F116:F123))+1, ""), ROW() -115 )), "")</f>
        <v/>
      </c>
      <c r="AJ122" s="13" t="str">
        <f t="array" ref="AJ122">IFERROR(INDEX(B116:B123, SMALL(IF(ISNUMBER(SEARCH("JV2",F116:F123)), ROW(F116:F123)-MIN(ROW(F116:F123))+1, ""), ROW() -115 )), "")</f>
        <v/>
      </c>
      <c r="AK122" s="13" t="str">
        <f t="array" ref="AK122">IFERROR(INDEX(C116:C123, SMALL(IF(ISNUMBER(SEARCH("JV2",F116:F123)), ROW(F116:F123)-MIN(ROW(F116:F123))+1, ""), ROW() -115 )), "")</f>
        <v/>
      </c>
      <c r="AL122" s="13" t="str">
        <f t="array" ref="AL122">IFERROR(INDEX(D116:D123, SMALL(IF(ISNUMBER(SEARCH("JV2",F116:F123)), ROW(F116:F123)-MIN(ROW(F116:F123))+1, ""), ROW() -115 )), "")</f>
        <v/>
      </c>
      <c r="AM122" s="13" t="str">
        <f t="array" ref="AM122">IFERROR(INDEX(E116:E123, SMALL(IF(ISNUMBER(SEARCH("JV2",F116:F123)), ROW(F116:F123)-MIN(ROW(F116:F123))+1, ""), ROW() -115 )), "")</f>
        <v/>
      </c>
    </row>
    <row r="123" spans="2:39" s="13" customFormat="1" ht="15" customHeight="1">
      <c r="B123" s="21" t="s">
        <v>241</v>
      </c>
      <c r="C123" s="1"/>
      <c r="D123" s="22" t="s">
        <v>254</v>
      </c>
      <c r="E123" s="1" t="s">
        <v>255</v>
      </c>
      <c r="F123" s="23" t="s">
        <v>13</v>
      </c>
      <c r="G123" s="24"/>
      <c r="H123" s="25">
        <v>2331</v>
      </c>
      <c r="I123" s="24"/>
      <c r="J123" s="25" t="b">
        <v>0</v>
      </c>
      <c r="K123" s="19"/>
      <c r="L123" s="26"/>
      <c r="M123" s="27"/>
      <c r="AB123" s="13" t="str">
        <f t="array" ref="AB123">IFERROR(INDEX(B116:B123, SMALL(IF("V"=F116:F123, ROW(F116:F123)-MIN(ROW(F116:F123))+1, ""), ROW() -115 )), "")</f>
        <v/>
      </c>
      <c r="AC123" s="13" t="str">
        <f t="array" ref="AC123">IFERROR(INDEX(C116:C123, SMALL(IF("V"=F116:F123, ROW(F116:F123)-MIN(ROW(F116:F123))+1, ""), ROW() -115 )), "")</f>
        <v/>
      </c>
      <c r="AD123" s="13" t="str">
        <f t="array" ref="AD123">IFERROR(INDEX(D116:D123, SMALL(IF("V"=F116:F123, ROW(F116:F123)-MIN(ROW(F116:F123))+1, ""), ROW() -115 )), "")</f>
        <v/>
      </c>
      <c r="AE123" s="13" t="str">
        <f t="array" ref="AE123">IFERROR(INDEX(E116:E123, SMALL(IF("V"=F116:F123, ROW(F116:F123)-MIN(ROW(F116:F123))+1, ""), ROW() -115 )), "")</f>
        <v/>
      </c>
      <c r="AF123" s="13" t="str">
        <f t="array" ref="AF123">IFERROR(INDEX(B116:B123, SMALL(IF(ISNUMBER(SEARCH("JV1",F116:F123)), ROW(F116:F123)-MIN(ROW(F116:F123))+1, ""), ROW() -115 )), "")</f>
        <v/>
      </c>
      <c r="AG123" s="13" t="str">
        <f t="array" ref="AG123">IFERROR(INDEX(C116:C123, SMALL(IF(ISNUMBER(SEARCH("JV1",F116:F123)), ROW(F116:F123)-MIN(ROW(F116:F123))+1, ""), ROW() -115 )), "")</f>
        <v/>
      </c>
      <c r="AH123" s="13" t="str">
        <f t="array" ref="AH123">IFERROR(INDEX(D116:D123, SMALL(IF(ISNUMBER(SEARCH("JV1",F116:F123)), ROW(F116:F123)-MIN(ROW(F116:F123))+1, ""), ROW() -115 )), "")</f>
        <v/>
      </c>
      <c r="AI123" s="13" t="str">
        <f t="array" ref="AI123">IFERROR(INDEX(E116:E123, SMALL(IF(ISNUMBER(SEARCH("JV1",F116:F123)), ROW(F116:F123)-MIN(ROW(F116:F123))+1, ""), ROW() -115 )), "")</f>
        <v/>
      </c>
      <c r="AJ123" s="13" t="str">
        <f t="array" ref="AJ123">IFERROR(INDEX(B116:B123, SMALL(IF(ISNUMBER(SEARCH("JV2",F116:F123)), ROW(F116:F123)-MIN(ROW(F116:F123))+1, ""), ROW() -115 )), "")</f>
        <v/>
      </c>
      <c r="AK123" s="13" t="str">
        <f t="array" ref="AK123">IFERROR(INDEX(C116:C123, SMALL(IF(ISNUMBER(SEARCH("JV2",F116:F123)), ROW(F116:F123)-MIN(ROW(F116:F123))+1, ""), ROW() -115 )), "")</f>
        <v/>
      </c>
      <c r="AL123" s="13" t="str">
        <f t="array" ref="AL123">IFERROR(INDEX(D116:D123, SMALL(IF(ISNUMBER(SEARCH("JV2",F116:F123)), ROW(F116:F123)-MIN(ROW(F116:F123))+1, ""), ROW() -115 )), "")</f>
        <v/>
      </c>
      <c r="AM123" s="13" t="str">
        <f t="array" ref="AM123">IFERROR(INDEX(E116:E123, SMALL(IF(ISNUMBER(SEARCH("JV2",F116:F123)), ROW(F116:F123)-MIN(ROW(F116:F123))+1, ""), ROW() -115 )), "")</f>
        <v/>
      </c>
    </row>
    <row r="124" spans="2:39" s="13" customFormat="1" ht="15" customHeight="1">
      <c r="B124" s="21" t="s">
        <v>256</v>
      </c>
      <c r="C124" s="1"/>
      <c r="D124" s="22" t="s">
        <v>257</v>
      </c>
      <c r="E124" s="1" t="s">
        <v>258</v>
      </c>
      <c r="F124" s="91" t="s">
        <v>13</v>
      </c>
      <c r="G124" s="24"/>
      <c r="H124" s="25">
        <v>2492</v>
      </c>
      <c r="I124" s="24"/>
      <c r="J124" s="25" t="b">
        <v>0</v>
      </c>
      <c r="K124" s="19"/>
      <c r="L124" s="26"/>
      <c r="M124" s="27"/>
      <c r="AB124" s="13" t="str">
        <f t="array" ref="AB124">IFERROR(INDEX(B124:B144, SMALL(IF("V"=F124:F144, ROW(F124:F144)-MIN(ROW(F124:F144))+1, ""), ROW() -123 )), "")</f>
        <v>Pikeville ,University Of</v>
      </c>
      <c r="AC124" s="13">
        <f t="array" ref="AC124">IFERROR(INDEX(C124:C144, SMALL(IF("V"=F124:F144, ROW(F124:F144)-MIN(ROW(F124:F144))+1, ""), ROW() -123 )), "")</f>
        <v>0</v>
      </c>
      <c r="AD124" s="13" t="str">
        <f t="array" ref="AD124">IFERROR(INDEX(D124:D144, SMALL(IF("V"=F124:F144, ROW(F124:F144)-MIN(ROW(F124:F144))+1, ""), ROW() -123 )), "")</f>
        <v>11-694789</v>
      </c>
      <c r="AE124" s="13" t="str">
        <f t="array" ref="AE124">IFERROR(INDEX(E124:E144, SMALL(IF("V"=F124:F144, ROW(F124:F144)-MIN(ROW(F124:F144))+1, ""), ROW() -123 )), "")</f>
        <v>Benjamin Bailey</v>
      </c>
      <c r="AF124" s="13" t="str">
        <f t="array" ref="AF124">IFERROR(INDEX(B124:B144, SMALL(IF(ISNUMBER(SEARCH("JV1",F124:F144)), ROW(F124:F144)-MIN(ROW(F124:F144))+1, ""), ROW() -123 )), "")</f>
        <v>Pikeville ,University Of</v>
      </c>
      <c r="AG124" s="13">
        <f t="array" ref="AG124">IFERROR(INDEX(C124:C144, SMALL(IF(ISNUMBER(SEARCH("JV1",F124:F144)), ROW(F124:F144)-MIN(ROW(F124:F144))+1, ""), ROW() -123 )), "")</f>
        <v>0</v>
      </c>
      <c r="AH124" s="13" t="str">
        <f t="array" ref="AH124">IFERROR(INDEX(D124:D144, SMALL(IF(ISNUMBER(SEARCH("JV1",F124:F144)), ROW(F124:F144)-MIN(ROW(F124:F144))+1, ""), ROW() -123 )), "")</f>
        <v>18-93372</v>
      </c>
      <c r="AI124" s="13" t="str">
        <f t="array" ref="AI124">IFERROR(INDEX(E124:E144, SMALL(IF(ISNUMBER(SEARCH("JV1",F124:F144)), ROW(F124:F144)-MIN(ROW(F124:F144))+1, ""), ROW() -123 )), "")</f>
        <v>Blake Hisle</v>
      </c>
      <c r="AJ124" s="13" t="str">
        <f t="array" ref="AJ124">IFERROR(INDEX(B124:B144, SMALL(IF(ISNUMBER(SEARCH("JV2",F124:F144)), ROW(F124:F144)-MIN(ROW(F124:F144))+1, ""), ROW() -123 )), "")</f>
        <v>Pikeville ,University Of</v>
      </c>
      <c r="AK124" s="13">
        <f t="array" ref="AK124">IFERROR(INDEX(C124:C144, SMALL(IF(ISNUMBER(SEARCH("JV2",F124:F144)), ROW(F124:F144)-MIN(ROW(F124:F144))+1, ""), ROW() -123 )), "")</f>
        <v>0</v>
      </c>
      <c r="AL124" s="13" t="str">
        <f t="array" ref="AL124">IFERROR(INDEX(D124:D144, SMALL(IF(ISNUMBER(SEARCH("JV2",F124:F144)), ROW(F124:F144)-MIN(ROW(F124:F144))+1, ""), ROW() -123 )), "")</f>
        <v>11-144954</v>
      </c>
      <c r="AM124" s="13" t="str">
        <f t="array" ref="AM124">IFERROR(INDEX(E124:E144, SMALL(IF(ISNUMBER(SEARCH("JV2",F124:F144)), ROW(F124:F144)-MIN(ROW(F124:F144))+1, ""), ROW() -123 )), "")</f>
        <v>Jeffery Dovenbarger</v>
      </c>
    </row>
    <row r="125" spans="2:39" s="13" customFormat="1" ht="15" customHeight="1">
      <c r="B125" s="21" t="s">
        <v>256</v>
      </c>
      <c r="C125" s="1"/>
      <c r="D125" s="22" t="s">
        <v>259</v>
      </c>
      <c r="E125" s="1" t="s">
        <v>260</v>
      </c>
      <c r="F125" s="91" t="s">
        <v>16</v>
      </c>
      <c r="G125" s="24"/>
      <c r="H125" s="25">
        <v>2492</v>
      </c>
      <c r="I125" s="24"/>
      <c r="J125" s="25" t="b">
        <v>0</v>
      </c>
      <c r="K125" s="19"/>
      <c r="L125" s="26"/>
      <c r="M125" s="27"/>
      <c r="AB125" s="13" t="str">
        <f t="array" ref="AB125">IFERROR(INDEX(B124:B144, SMALL(IF("V"=F124:F144, ROW(F124:F144)-MIN(ROW(F124:F144))+1, ""), ROW() -123 )), "")</f>
        <v>Pikeville ,University Of</v>
      </c>
      <c r="AC125" s="13">
        <f t="array" ref="AC125">IFERROR(INDEX(C124:C144, SMALL(IF("V"=F124:F144, ROW(F124:F144)-MIN(ROW(F124:F144))+1, ""), ROW() -123 )), "")</f>
        <v>0</v>
      </c>
      <c r="AD125" s="13" t="str">
        <f t="array" ref="AD125">IFERROR(INDEX(D124:D144, SMALL(IF("V"=F124:F144, ROW(F124:F144)-MIN(ROW(F124:F144))+1, ""), ROW() -123 )), "")</f>
        <v>6490-3115</v>
      </c>
      <c r="AE125" s="13" t="str">
        <f t="array" ref="AE125">IFERROR(INDEX(E124:E144, SMALL(IF("V"=F124:F144, ROW(F124:F144)-MIN(ROW(F124:F144))+1, ""), ROW() -123 )), "")</f>
        <v>Bryce Oliver</v>
      </c>
      <c r="AF125" s="13" t="str">
        <f t="array" ref="AF125">IFERROR(INDEX(B124:B144, SMALL(IF(ISNUMBER(SEARCH("JV1",F124:F144)), ROW(F124:F144)-MIN(ROW(F124:F144))+1, ""), ROW() -123 )), "")</f>
        <v>Pikeville ,University Of</v>
      </c>
      <c r="AG125" s="13">
        <f t="array" ref="AG125">IFERROR(INDEX(C124:C144, SMALL(IF(ISNUMBER(SEARCH("JV1",F124:F144)), ROW(F124:F144)-MIN(ROW(F124:F144))+1, ""), ROW() -123 )), "")</f>
        <v>0</v>
      </c>
      <c r="AH125" s="13" t="str">
        <f t="array" ref="AH125">IFERROR(INDEX(D124:D144, SMALL(IF(ISNUMBER(SEARCH("JV1",F124:F144)), ROW(F124:F144)-MIN(ROW(F124:F144))+1, ""), ROW() -123 )), "")</f>
        <v>15-168085</v>
      </c>
      <c r="AI125" s="13" t="str">
        <f t="array" ref="AI125">IFERROR(INDEX(E124:E144, SMALL(IF(ISNUMBER(SEARCH("JV1",F124:F144)), ROW(F124:F144)-MIN(ROW(F124:F144))+1, ""), ROW() -123 )), "")</f>
        <v>Chris LeSueur</v>
      </c>
      <c r="AJ125" s="13" t="str">
        <f t="array" ref="AJ125">IFERROR(INDEX(B124:B144, SMALL(IF(ISNUMBER(SEARCH("JV2",F124:F144)), ROW(F124:F144)-MIN(ROW(F124:F144))+1, ""), ROW() -123 )), "")</f>
        <v>Pikeville ,University Of</v>
      </c>
      <c r="AK125" s="13">
        <f t="array" ref="AK125">IFERROR(INDEX(C124:C144, SMALL(IF(ISNUMBER(SEARCH("JV2",F124:F144)), ROW(F124:F144)-MIN(ROW(F124:F144))+1, ""), ROW() -123 )), "")</f>
        <v>0</v>
      </c>
      <c r="AL125" s="13" t="str">
        <f t="array" ref="AL125">IFERROR(INDEX(D124:D144, SMALL(IF(ISNUMBER(SEARCH("JV2",F124:F144)), ROW(F124:F144)-MIN(ROW(F124:F144))+1, ""), ROW() -123 )), "")</f>
        <v>18-68167</v>
      </c>
      <c r="AM125" s="13" t="str">
        <f t="array" ref="AM125">IFERROR(INDEX(E124:E144, SMALL(IF(ISNUMBER(SEARCH("JV2",F124:F144)), ROW(F124:F144)-MIN(ROW(F124:F144))+1, ""), ROW() -123 )), "")</f>
        <v>John Holyfield</v>
      </c>
    </row>
    <row r="126" spans="2:39" s="13" customFormat="1" ht="15" customHeight="1">
      <c r="B126" s="21" t="s">
        <v>256</v>
      </c>
      <c r="C126" s="1"/>
      <c r="D126" s="22" t="s">
        <v>261</v>
      </c>
      <c r="E126" s="1" t="s">
        <v>262</v>
      </c>
      <c r="F126" s="91" t="s">
        <v>13</v>
      </c>
      <c r="G126" s="24"/>
      <c r="H126" s="25">
        <v>2492</v>
      </c>
      <c r="I126" s="24"/>
      <c r="J126" s="25" t="b">
        <v>0</v>
      </c>
      <c r="K126" s="19"/>
      <c r="L126" s="26"/>
      <c r="M126" s="27"/>
      <c r="AB126" s="13" t="str">
        <f t="array" ref="AB126">IFERROR(INDEX(B124:B144, SMALL(IF("V"=F124:F144, ROW(F124:F144)-MIN(ROW(F124:F144))+1, ""), ROW() -123 )), "")</f>
        <v>Pikeville ,University Of</v>
      </c>
      <c r="AC126" s="13">
        <f t="array" ref="AC126">IFERROR(INDEX(C124:C144, SMALL(IF("V"=F124:F144, ROW(F124:F144)-MIN(ROW(F124:F144))+1, ""), ROW() -123 )), "")</f>
        <v>0</v>
      </c>
      <c r="AD126" s="13" t="str">
        <f t="array" ref="AD126">IFERROR(INDEX(D124:D144, SMALL(IF("V"=F124:F144, ROW(F124:F144)-MIN(ROW(F124:F144))+1, ""), ROW() -123 )), "")</f>
        <v>6339-10437</v>
      </c>
      <c r="AE126" s="13" t="str">
        <f t="array" ref="AE126">IFERROR(INDEX(E124:E144, SMALL(IF("V"=F124:F144, ROW(F124:F144)-MIN(ROW(F124:F144))+1, ""), ROW() -123 )), "")</f>
        <v>Matteo Cittadino</v>
      </c>
      <c r="AF126" s="13" t="str">
        <f t="array" ref="AF126">IFERROR(INDEX(B124:B144, SMALL(IF(ISNUMBER(SEARCH("JV1",F124:F144)), ROW(F124:F144)-MIN(ROW(F124:F144))+1, ""), ROW() -123 )), "")</f>
        <v>Pikeville ,University Of</v>
      </c>
      <c r="AG126" s="13">
        <f t="array" ref="AG126">IFERROR(INDEX(C124:C144, SMALL(IF(ISNUMBER(SEARCH("JV1",F124:F144)), ROW(F124:F144)-MIN(ROW(F124:F144))+1, ""), ROW() -123 )), "")</f>
        <v>0</v>
      </c>
      <c r="AH126" s="13" t="str">
        <f t="array" ref="AH126">IFERROR(INDEX(D124:D144, SMALL(IF(ISNUMBER(SEARCH("JV1",F124:F144)), ROW(F124:F144)-MIN(ROW(F124:F144))+1, ""), ROW() -123 )), "")</f>
        <v>6473-1569</v>
      </c>
      <c r="AI126" s="13" t="str">
        <f t="array" ref="AI126">IFERROR(INDEX(E124:E144, SMALL(IF(ISNUMBER(SEARCH("JV1",F124:F144)), ROW(F124:F144)-MIN(ROW(F124:F144))+1, ""), ROW() -123 )), "")</f>
        <v>Dylan Mishak</v>
      </c>
      <c r="AJ126" s="13" t="str">
        <f t="array" ref="AJ126">IFERROR(INDEX(B124:B144, SMALL(IF(ISNUMBER(SEARCH("JV2",F124:F144)), ROW(F124:F144)-MIN(ROW(F124:F144))+1, ""), ROW() -123 )), "")</f>
        <v>Pikeville ,University Of</v>
      </c>
      <c r="AK126" s="13">
        <f t="array" ref="AK126">IFERROR(INDEX(C124:C144, SMALL(IF(ISNUMBER(SEARCH("JV2",F124:F144)), ROW(F124:F144)-MIN(ROW(F124:F144))+1, ""), ROW() -123 )), "")</f>
        <v>0</v>
      </c>
      <c r="AL126" s="13" t="str">
        <f t="array" ref="AL126">IFERROR(INDEX(D124:D144, SMALL(IF(ISNUMBER(SEARCH("JV2",F124:F144)), ROW(F124:F144)-MIN(ROW(F124:F144))+1, ""), ROW() -123 )), "")</f>
        <v>15-41882</v>
      </c>
      <c r="AM126" s="13" t="str">
        <f t="array" ref="AM126">IFERROR(INDEX(E124:E144, SMALL(IF(ISNUMBER(SEARCH("JV2",F124:F144)), ROW(F124:F144)-MIN(ROW(F124:F144))+1, ""), ROW() -123 )), "")</f>
        <v>Joshua Seymore</v>
      </c>
    </row>
    <row r="127" spans="2:39" s="13" customFormat="1" ht="15" customHeight="1">
      <c r="B127" s="21" t="s">
        <v>256</v>
      </c>
      <c r="C127" s="1"/>
      <c r="D127" s="22" t="s">
        <v>263</v>
      </c>
      <c r="E127" s="1" t="s">
        <v>264</v>
      </c>
      <c r="F127" s="91" t="s">
        <v>16</v>
      </c>
      <c r="G127" s="24"/>
      <c r="H127" s="25">
        <v>2492</v>
      </c>
      <c r="I127" s="24"/>
      <c r="J127" s="25" t="b">
        <v>0</v>
      </c>
      <c r="K127" s="19"/>
      <c r="L127" s="26"/>
      <c r="M127" s="27"/>
      <c r="AB127" s="13" t="str">
        <f t="array" ref="AB127">IFERROR(INDEX(B124:B144, SMALL(IF("V"=F124:F144, ROW(F124:F144)-MIN(ROW(F124:F144))+1, ""), ROW() -123 )), "")</f>
        <v>Pikeville ,University Of</v>
      </c>
      <c r="AC127" s="13">
        <f t="array" ref="AC127">IFERROR(INDEX(C124:C144, SMALL(IF("V"=F124:F144, ROW(F124:F144)-MIN(ROW(F124:F144))+1, ""), ROW() -123 )), "")</f>
        <v>0</v>
      </c>
      <c r="AD127" s="13" t="str">
        <f t="array" ref="AD127">IFERROR(INDEX(D124:D144, SMALL(IF("V"=F124:F144, ROW(F124:F144)-MIN(ROW(F124:F144))+1, ""), ROW() -123 )), "")</f>
        <v>5914-7459</v>
      </c>
      <c r="AE127" s="13" t="str">
        <f t="array" ref="AE127">IFERROR(INDEX(E124:E144, SMALL(IF("V"=F124:F144, ROW(F124:F144)-MIN(ROW(F124:F144))+1, ""), ROW() -123 )), "")</f>
        <v>Parker Spencer</v>
      </c>
      <c r="AF127" s="13" t="str">
        <f t="array" ref="AF127">IFERROR(INDEX(B124:B144, SMALL(IF(ISNUMBER(SEARCH("JV1",F124:F144)), ROW(F124:F144)-MIN(ROW(F124:F144))+1, ""), ROW() -123 )), "")</f>
        <v>Pikeville ,University Of</v>
      </c>
      <c r="AG127" s="13">
        <f t="array" ref="AG127">IFERROR(INDEX(C124:C144, SMALL(IF(ISNUMBER(SEARCH("JV1",F124:F144)), ROW(F124:F144)-MIN(ROW(F124:F144))+1, ""), ROW() -123 )), "")</f>
        <v>0</v>
      </c>
      <c r="AH127" s="13" t="str">
        <f t="array" ref="AH127">IFERROR(INDEX(D124:D144, SMALL(IF(ISNUMBER(SEARCH("JV1",F124:F144)), ROW(F124:F144)-MIN(ROW(F124:F144))+1, ""), ROW() -123 )), "")</f>
        <v>11-586931</v>
      </c>
      <c r="AI127" s="13" t="str">
        <f t="array" ref="AI127">IFERROR(INDEX(E124:E144, SMALL(IF(ISNUMBER(SEARCH("JV1",F124:F144)), ROW(F124:F144)-MIN(ROW(F124:F144))+1, ""), ROW() -123 )), "")</f>
        <v>Jacob Schrock</v>
      </c>
      <c r="AJ127" s="13" t="str">
        <f t="array" ref="AJ127">IFERROR(INDEX(B124:B144, SMALL(IF(ISNUMBER(SEARCH("JV2",F124:F144)), ROW(F124:F144)-MIN(ROW(F124:F144))+1, ""), ROW() -123 )), "")</f>
        <v>Pikeville ,University Of</v>
      </c>
      <c r="AK127" s="13">
        <f t="array" ref="AK127">IFERROR(INDEX(C124:C144, SMALL(IF(ISNUMBER(SEARCH("JV2",F124:F144)), ROW(F124:F144)-MIN(ROW(F124:F144))+1, ""), ROW() -123 )), "")</f>
        <v>0</v>
      </c>
      <c r="AL127" s="13" t="str">
        <f t="array" ref="AL127">IFERROR(INDEX(D124:D144, SMALL(IF(ISNUMBER(SEARCH("JV2",F124:F144)), ROW(F124:F144)-MIN(ROW(F124:F144))+1, ""), ROW() -123 )), "")</f>
        <v>9024-106646</v>
      </c>
      <c r="AM127" s="13" t="str">
        <f t="array" ref="AM127">IFERROR(INDEX(E124:E144, SMALL(IF(ISNUMBER(SEARCH("JV2",F124:F144)), ROW(F124:F144)-MIN(ROW(F124:F144))+1, ""), ROW() -123 )), "")</f>
        <v>Kesean Waldon</v>
      </c>
    </row>
    <row r="128" spans="2:39" s="13" customFormat="1" ht="15" customHeight="1">
      <c r="B128" s="21" t="s">
        <v>256</v>
      </c>
      <c r="C128" s="1"/>
      <c r="D128" s="22" t="s">
        <v>265</v>
      </c>
      <c r="E128" s="1" t="s">
        <v>266</v>
      </c>
      <c r="F128" s="91" t="s">
        <v>16</v>
      </c>
      <c r="G128" s="24"/>
      <c r="H128" s="25">
        <v>2492</v>
      </c>
      <c r="I128" s="24"/>
      <c r="J128" s="25" t="b">
        <v>0</v>
      </c>
      <c r="K128" s="19"/>
      <c r="L128" s="26"/>
      <c r="M128" s="27"/>
      <c r="AB128" s="13" t="str">
        <f t="array" ref="AB128">IFERROR(INDEX(B124:B144, SMALL(IF("V"=F124:F144, ROW(F124:F144)-MIN(ROW(F124:F144))+1, ""), ROW() -123 )), "")</f>
        <v>Pikeville ,University Of</v>
      </c>
      <c r="AC128" s="13">
        <f t="array" ref="AC128">IFERROR(INDEX(C124:C144, SMALL(IF("V"=F124:F144, ROW(F124:F144)-MIN(ROW(F124:F144))+1, ""), ROW() -123 )), "")</f>
        <v>0</v>
      </c>
      <c r="AD128" s="13" t="str">
        <f t="array" ref="AD128">IFERROR(INDEX(D124:D144, SMALL(IF("V"=F124:F144, ROW(F124:F144)-MIN(ROW(F124:F144))+1, ""), ROW() -123 )), "")</f>
        <v>6455-5066</v>
      </c>
      <c r="AE128" s="13" t="str">
        <f t="array" ref="AE128">IFERROR(INDEX(E124:E144, SMALL(IF("V"=F124:F144, ROW(F124:F144)-MIN(ROW(F124:F144))+1, ""), ROW() -123 )), "")</f>
        <v>Paul Sacks</v>
      </c>
      <c r="AF128" s="13" t="str">
        <f t="array" ref="AF128">IFERROR(INDEX(B124:B144, SMALL(IF(ISNUMBER(SEARCH("JV1",F124:F144)), ROW(F124:F144)-MIN(ROW(F124:F144))+1, ""), ROW() -123 )), "")</f>
        <v>Pikeville ,University Of</v>
      </c>
      <c r="AG128" s="13">
        <f t="array" ref="AG128">IFERROR(INDEX(C124:C144, SMALL(IF(ISNUMBER(SEARCH("JV1",F124:F144)), ROW(F124:F144)-MIN(ROW(F124:F144))+1, ""), ROW() -123 )), "")</f>
        <v>0</v>
      </c>
      <c r="AH128" s="13" t="str">
        <f t="array" ref="AH128">IFERROR(INDEX(D124:D144, SMALL(IF(ISNUMBER(SEARCH("JV1",F124:F144)), ROW(F124:F144)-MIN(ROW(F124:F144))+1, ""), ROW() -123 )), "")</f>
        <v>11-106778</v>
      </c>
      <c r="AI128" s="13" t="str">
        <f t="array" ref="AI128">IFERROR(INDEX(E124:E144, SMALL(IF(ISNUMBER(SEARCH("JV1",F124:F144)), ROW(F124:F144)-MIN(ROW(F124:F144))+1, ""), ROW() -123 )), "")</f>
        <v>Larry Iagulli</v>
      </c>
      <c r="AJ128" s="13" t="str">
        <f t="array" ref="AJ128">IFERROR(INDEX(B124:B144, SMALL(IF(ISNUMBER(SEARCH("JV2",F124:F144)), ROW(F124:F144)-MIN(ROW(F124:F144))+1, ""), ROW() -123 )), "")</f>
        <v>Pikeville ,University Of</v>
      </c>
      <c r="AK128" s="13">
        <f t="array" ref="AK128">IFERROR(INDEX(C124:C144, SMALL(IF(ISNUMBER(SEARCH("JV2",F124:F144)), ROW(F124:F144)-MIN(ROW(F124:F144))+1, ""), ROW() -123 )), "")</f>
        <v>0</v>
      </c>
      <c r="AL128" s="13" t="str">
        <f t="array" ref="AL128">IFERROR(INDEX(D124:D144, SMALL(IF(ISNUMBER(SEARCH("JV2",F124:F144)), ROW(F124:F144)-MIN(ROW(F124:F144))+1, ""), ROW() -123 )), "")</f>
        <v>20-32960</v>
      </c>
      <c r="AM128" s="13" t="str">
        <f t="array" ref="AM128">IFERROR(INDEX(E124:E144, SMALL(IF(ISNUMBER(SEARCH("JV2",F124:F144)), ROW(F124:F144)-MIN(ROW(F124:F144))+1, ""), ROW() -123 )), "")</f>
        <v>Matthew Mayhue</v>
      </c>
    </row>
    <row r="129" spans="2:39" s="13" customFormat="1" ht="15" customHeight="1">
      <c r="B129" s="21" t="s">
        <v>256</v>
      </c>
      <c r="C129" s="1"/>
      <c r="D129" s="22" t="s">
        <v>267</v>
      </c>
      <c r="E129" s="1" t="s">
        <v>268</v>
      </c>
      <c r="F129" s="91" t="s">
        <v>16</v>
      </c>
      <c r="G129" s="24"/>
      <c r="H129" s="25">
        <v>2492</v>
      </c>
      <c r="I129" s="24"/>
      <c r="J129" s="25" t="b">
        <v>0</v>
      </c>
      <c r="K129" s="19"/>
      <c r="L129" s="26"/>
      <c r="M129" s="27"/>
      <c r="AB129" s="13" t="str">
        <f t="array" ref="AB129">IFERROR(INDEX(B124:B144, SMALL(IF("V"=F124:F144, ROW(F124:F144)-MIN(ROW(F124:F144))+1, ""), ROW() -123 )), "")</f>
        <v>Pikeville ,University Of</v>
      </c>
      <c r="AC129" s="13">
        <f t="array" ref="AC129">IFERROR(INDEX(C124:C144, SMALL(IF("V"=F124:F144, ROW(F124:F144)-MIN(ROW(F124:F144))+1, ""), ROW() -123 )), "")</f>
        <v>0</v>
      </c>
      <c r="AD129" s="13" t="str">
        <f t="array" ref="AD129">IFERROR(INDEX(D124:D144, SMALL(IF("V"=F124:F144, ROW(F124:F144)-MIN(ROW(F124:F144))+1, ""), ROW() -123 )), "")</f>
        <v>15-33734</v>
      </c>
      <c r="AE129" s="13" t="str">
        <f t="array" ref="AE129">IFERROR(INDEX(E124:E144, SMALL(IF("V"=F124:F144, ROW(F124:F144)-MIN(ROW(F124:F144))+1, ""), ROW() -123 )), "")</f>
        <v>Ryan Taylor</v>
      </c>
      <c r="AF129" s="13" t="str">
        <f t="array" ref="AF129">IFERROR(INDEX(B124:B144, SMALL(IF(ISNUMBER(SEARCH("JV1",F124:F144)), ROW(F124:F144)-MIN(ROW(F124:F144))+1, ""), ROW() -123 )), "")</f>
        <v>Pikeville ,University Of</v>
      </c>
      <c r="AG129" s="13">
        <f t="array" ref="AG129">IFERROR(INDEX(C124:C144, SMALL(IF(ISNUMBER(SEARCH("JV1",F124:F144)), ROW(F124:F144)-MIN(ROW(F124:F144))+1, ""), ROW() -123 )), "")</f>
        <v>0</v>
      </c>
      <c r="AH129" s="13" t="str">
        <f t="array" ref="AH129">IFERROR(INDEX(D124:D144, SMALL(IF(ISNUMBER(SEARCH("JV1",F124:F144)), ROW(F124:F144)-MIN(ROW(F124:F144))+1, ""), ROW() -123 )), "")</f>
        <v>21-4318</v>
      </c>
      <c r="AI129" s="13" t="str">
        <f t="array" ref="AI129">IFERROR(INDEX(E124:E144, SMALL(IF(ISNUMBER(SEARCH("JV1",F124:F144)), ROW(F124:F144)-MIN(ROW(F124:F144))+1, ""), ROW() -123 )), "")</f>
        <v>Lukas Lehmann</v>
      </c>
      <c r="AJ129" s="13" t="str">
        <f t="array" ref="AJ129">IFERROR(INDEX(B124:B144, SMALL(IF(ISNUMBER(SEARCH("JV2",F124:F144)), ROW(F124:F144)-MIN(ROW(F124:F144))+1, ""), ROW() -123 )), "")</f>
        <v>Pikeville ,University Of</v>
      </c>
      <c r="AK129" s="13">
        <f t="array" ref="AK129">IFERROR(INDEX(C124:C144, SMALL(IF(ISNUMBER(SEARCH("JV2",F124:F144)), ROW(F124:F144)-MIN(ROW(F124:F144))+1, ""), ROW() -123 )), "")</f>
        <v>0</v>
      </c>
      <c r="AL129" s="13" t="str">
        <f t="array" ref="AL129">IFERROR(INDEX(D124:D144, SMALL(IF(ISNUMBER(SEARCH("JV2",F124:F144)), ROW(F124:F144)-MIN(ROW(F124:F144))+1, ""), ROW() -123 )), "")</f>
        <v>7914-8361</v>
      </c>
      <c r="AM129" s="13" t="str">
        <f t="array" ref="AM129">IFERROR(INDEX(E124:E144, SMALL(IF(ISNUMBER(SEARCH("JV2",F124:F144)), ROW(F124:F144)-MIN(ROW(F124:F144))+1, ""), ROW() -123 )), "")</f>
        <v>Nicholas Golic</v>
      </c>
    </row>
    <row r="130" spans="2:39" s="13" customFormat="1" ht="15" customHeight="1">
      <c r="B130" s="21" t="s">
        <v>256</v>
      </c>
      <c r="C130" s="1"/>
      <c r="D130" s="22" t="s">
        <v>269</v>
      </c>
      <c r="E130" s="1" t="s">
        <v>270</v>
      </c>
      <c r="F130" s="91" t="s">
        <v>17</v>
      </c>
      <c r="G130" s="24"/>
      <c r="H130" s="25">
        <v>2492</v>
      </c>
      <c r="I130" s="24"/>
      <c r="J130" s="25" t="b">
        <v>0</v>
      </c>
      <c r="K130" s="19"/>
      <c r="L130" s="26"/>
      <c r="M130" s="27"/>
      <c r="AB130" s="13" t="str">
        <f t="array" ref="AB130">IFERROR(INDEX(B124:B144, SMALL(IF("V"=F124:F144, ROW(F124:F144)-MIN(ROW(F124:F144))+1, ""), ROW() -123 )), "")</f>
        <v>Pikeville ,University Of</v>
      </c>
      <c r="AC130" s="13">
        <f t="array" ref="AC130">IFERROR(INDEX(C124:C144, SMALL(IF("V"=F124:F144, ROW(F124:F144)-MIN(ROW(F124:F144))+1, ""), ROW() -123 )), "")</f>
        <v>0</v>
      </c>
      <c r="AD130" s="13" t="str">
        <f t="array" ref="AD130">IFERROR(INDEX(D124:D144, SMALL(IF("V"=F124:F144, ROW(F124:F144)-MIN(ROW(F124:F144))+1, ""), ROW() -123 )), "")</f>
        <v>11-153175</v>
      </c>
      <c r="AE130" s="13" t="str">
        <f t="array" ref="AE130">IFERROR(INDEX(E124:E144, SMALL(IF("V"=F124:F144, ROW(F124:F144)-MIN(ROW(F124:F144))+1, ""), ROW() -123 )), "")</f>
        <v>Wesley Yazell</v>
      </c>
      <c r="AF130" s="13" t="str">
        <f t="array" ref="AF130">IFERROR(INDEX(B124:B144, SMALL(IF(ISNUMBER(SEARCH("JV1",F124:F144)), ROW(F124:F144)-MIN(ROW(F124:F144))+1, ""), ROW() -123 )), "")</f>
        <v>Pikeville ,University Of</v>
      </c>
      <c r="AG130" s="13">
        <f t="array" ref="AG130">IFERROR(INDEX(C124:C144, SMALL(IF(ISNUMBER(SEARCH("JV1",F124:F144)), ROW(F124:F144)-MIN(ROW(F124:F144))+1, ""), ROW() -123 )), "")</f>
        <v>0</v>
      </c>
      <c r="AH130" s="13" t="str">
        <f t="array" ref="AH130">IFERROR(INDEX(D124:D144, SMALL(IF(ISNUMBER(SEARCH("JV1",F124:F144)), ROW(F124:F144)-MIN(ROW(F124:F144))+1, ""), ROW() -123 )), "")</f>
        <v>11-703329</v>
      </c>
      <c r="AI130" s="13" t="str">
        <f t="array" ref="AI130">IFERROR(INDEX(E124:E144, SMALL(IF(ISNUMBER(SEARCH("JV1",F124:F144)), ROW(F124:F144)-MIN(ROW(F124:F144))+1, ""), ROW() -123 )), "")</f>
        <v>Marchello Carrossellia</v>
      </c>
      <c r="AJ130" s="13" t="str">
        <f t="array" ref="AJ130">IFERROR(INDEX(B124:B144, SMALL(IF(ISNUMBER(SEARCH("JV2",F124:F144)), ROW(F124:F144)-MIN(ROW(F124:F144))+1, ""), ROW() -123 )), "")</f>
        <v>Pikeville ,University Of</v>
      </c>
      <c r="AK130" s="13">
        <f t="array" ref="AK130">IFERROR(INDEX(C124:C144, SMALL(IF(ISNUMBER(SEARCH("JV2",F124:F144)), ROW(F124:F144)-MIN(ROW(F124:F144))+1, ""), ROW() -123 )), "")</f>
        <v>0</v>
      </c>
      <c r="AL130" s="13" t="str">
        <f t="array" ref="AL130">IFERROR(INDEX(D124:D144, SMALL(IF(ISNUMBER(SEARCH("JV2",F124:F144)), ROW(F124:F144)-MIN(ROW(F124:F144))+1, ""), ROW() -123 )), "")</f>
        <v>18-99877</v>
      </c>
      <c r="AM130" s="13" t="str">
        <f t="array" ref="AM130">IFERROR(INDEX(E124:E144, SMALL(IF(ISNUMBER(SEARCH("JV2",F124:F144)), ROW(F124:F144)-MIN(ROW(F124:F144))+1, ""), ROW() -123 )), "")</f>
        <v>Oscar Moore</v>
      </c>
    </row>
    <row r="131" spans="2:39" s="13" customFormat="1" ht="15" customHeight="1">
      <c r="B131" s="21" t="s">
        <v>256</v>
      </c>
      <c r="C131" s="1"/>
      <c r="D131" s="22" t="s">
        <v>271</v>
      </c>
      <c r="E131" s="1" t="s">
        <v>272</v>
      </c>
      <c r="F131" s="91" t="s">
        <v>17</v>
      </c>
      <c r="G131" s="24"/>
      <c r="H131" s="25">
        <v>2492</v>
      </c>
      <c r="I131" s="24"/>
      <c r="J131" s="25" t="b">
        <v>0</v>
      </c>
      <c r="K131" s="19"/>
      <c r="L131" s="26"/>
      <c r="M131" s="27"/>
      <c r="AB131" s="13" t="str">
        <f t="array" ref="AB131">IFERROR(INDEX(B124:B144, SMALL(IF("V"=F124:F144, ROW(F124:F144)-MIN(ROW(F124:F144))+1, ""), ROW() -123 )), "")</f>
        <v/>
      </c>
      <c r="AC131" s="13" t="str">
        <f t="array" ref="AC131">IFERROR(INDEX(C124:C144, SMALL(IF("V"=F124:F144, ROW(F124:F144)-MIN(ROW(F124:F144))+1, ""), ROW() -123 )), "")</f>
        <v/>
      </c>
      <c r="AD131" s="13" t="str">
        <f t="array" ref="AD131">IFERROR(INDEX(D124:D144, SMALL(IF("V"=F124:F144, ROW(F124:F144)-MIN(ROW(F124:F144))+1, ""), ROW() -123 )), "")</f>
        <v/>
      </c>
      <c r="AE131" s="13" t="str">
        <f t="array" ref="AE131">IFERROR(INDEX(E124:E144, SMALL(IF("V"=F124:F144, ROW(F124:F144)-MIN(ROW(F124:F144))+1, ""), ROW() -123 )), "")</f>
        <v/>
      </c>
      <c r="AF131" s="13" t="str">
        <f t="array" ref="AF131">IFERROR(INDEX(B124:B144, SMALL(IF(ISNUMBER(SEARCH("JV1",F124:F144)), ROW(F124:F144)-MIN(ROW(F124:F144))+1, ""), ROW() -123 )), "")</f>
        <v/>
      </c>
      <c r="AG131" s="13" t="str">
        <f t="array" ref="AG131">IFERROR(INDEX(C124:C144, SMALL(IF(ISNUMBER(SEARCH("JV1",F124:F144)), ROW(F124:F144)-MIN(ROW(F124:F144))+1, ""), ROW() -123 )), "")</f>
        <v/>
      </c>
      <c r="AH131" s="13" t="str">
        <f t="array" ref="AH131">IFERROR(INDEX(D124:D144, SMALL(IF(ISNUMBER(SEARCH("JV1",F124:F144)), ROW(F124:F144)-MIN(ROW(F124:F144))+1, ""), ROW() -123 )), "")</f>
        <v/>
      </c>
      <c r="AI131" s="13" t="str">
        <f t="array" ref="AI131">IFERROR(INDEX(E124:E144, SMALL(IF(ISNUMBER(SEARCH("JV1",F124:F144)), ROW(F124:F144)-MIN(ROW(F124:F144))+1, ""), ROW() -123 )), "")</f>
        <v/>
      </c>
      <c r="AJ131" s="13" t="str">
        <f t="array" ref="AJ131">IFERROR(INDEX(B124:B144, SMALL(IF(ISNUMBER(SEARCH("JV2",F124:F144)), ROW(F124:F144)-MIN(ROW(F124:F144))+1, ""), ROW() -123 )), "")</f>
        <v/>
      </c>
      <c r="AK131" s="13" t="str">
        <f t="array" ref="AK131">IFERROR(INDEX(C124:C144, SMALL(IF(ISNUMBER(SEARCH("JV2",F124:F144)), ROW(F124:F144)-MIN(ROW(F124:F144))+1, ""), ROW() -123 )), "")</f>
        <v/>
      </c>
      <c r="AL131" s="13" t="str">
        <f t="array" ref="AL131">IFERROR(INDEX(D124:D144, SMALL(IF(ISNUMBER(SEARCH("JV2",F124:F144)), ROW(F124:F144)-MIN(ROW(F124:F144))+1, ""), ROW() -123 )), "")</f>
        <v/>
      </c>
      <c r="AM131" s="13" t="str">
        <f t="array" ref="AM131">IFERROR(INDEX(E124:E144, SMALL(IF(ISNUMBER(SEARCH("JV2",F124:F144)), ROW(F124:F144)-MIN(ROW(F124:F144))+1, ""), ROW() -123 )), "")</f>
        <v/>
      </c>
    </row>
    <row r="132" spans="2:39" s="13" customFormat="1" ht="15" customHeight="1">
      <c r="B132" s="21" t="s">
        <v>256</v>
      </c>
      <c r="C132" s="1"/>
      <c r="D132" s="22" t="s">
        <v>273</v>
      </c>
      <c r="E132" s="1" t="s">
        <v>274</v>
      </c>
      <c r="F132" s="91" t="s">
        <v>17</v>
      </c>
      <c r="G132" s="24"/>
      <c r="H132" s="25">
        <v>2492</v>
      </c>
      <c r="I132" s="24"/>
      <c r="J132" s="25" t="b">
        <v>0</v>
      </c>
      <c r="K132" s="19"/>
      <c r="L132" s="26"/>
      <c r="M132" s="27"/>
    </row>
    <row r="133" spans="2:39" s="13" customFormat="1" ht="15" customHeight="1">
      <c r="B133" s="21" t="s">
        <v>256</v>
      </c>
      <c r="C133" s="1"/>
      <c r="D133" s="22" t="s">
        <v>275</v>
      </c>
      <c r="E133" s="1" t="s">
        <v>276</v>
      </c>
      <c r="F133" s="91" t="s">
        <v>17</v>
      </c>
      <c r="G133" s="24"/>
      <c r="H133" s="25">
        <v>2492</v>
      </c>
      <c r="I133" s="24"/>
      <c r="J133" s="25" t="b">
        <v>0</v>
      </c>
      <c r="K133" s="19"/>
      <c r="L133" s="26"/>
      <c r="M133" s="27"/>
    </row>
    <row r="134" spans="2:39" s="13" customFormat="1" ht="15" customHeight="1">
      <c r="B134" s="21" t="s">
        <v>256</v>
      </c>
      <c r="C134" s="1"/>
      <c r="D134" s="22" t="s">
        <v>277</v>
      </c>
      <c r="E134" s="1" t="s">
        <v>278</v>
      </c>
      <c r="F134" s="91" t="s">
        <v>16</v>
      </c>
      <c r="G134" s="24"/>
      <c r="H134" s="25">
        <v>2492</v>
      </c>
      <c r="I134" s="24"/>
      <c r="J134" s="25" t="b">
        <v>0</v>
      </c>
      <c r="K134" s="19"/>
      <c r="L134" s="26"/>
      <c r="M134" s="27"/>
    </row>
    <row r="135" spans="2:39" s="13" customFormat="1" ht="15" customHeight="1">
      <c r="B135" s="21" t="s">
        <v>256</v>
      </c>
      <c r="C135" s="1"/>
      <c r="D135" s="22" t="s">
        <v>279</v>
      </c>
      <c r="E135" s="1" t="s">
        <v>280</v>
      </c>
      <c r="F135" s="91" t="s">
        <v>16</v>
      </c>
      <c r="G135" s="24"/>
      <c r="H135" s="25">
        <v>2492</v>
      </c>
      <c r="I135" s="24"/>
      <c r="J135" s="25" t="b">
        <v>0</v>
      </c>
      <c r="K135" s="19"/>
      <c r="L135" s="26"/>
      <c r="M135" s="27"/>
    </row>
    <row r="136" spans="2:39" s="13" customFormat="1" ht="15" customHeight="1">
      <c r="B136" s="21" t="s">
        <v>256</v>
      </c>
      <c r="C136" s="1"/>
      <c r="D136" s="22" t="s">
        <v>281</v>
      </c>
      <c r="E136" s="1" t="s">
        <v>282</v>
      </c>
      <c r="F136" s="91" t="s">
        <v>16</v>
      </c>
      <c r="G136" s="24"/>
      <c r="H136" s="25">
        <v>2492</v>
      </c>
      <c r="I136" s="24"/>
      <c r="J136" s="25" t="b">
        <v>0</v>
      </c>
      <c r="K136" s="19"/>
      <c r="L136" s="26"/>
      <c r="M136" s="27"/>
    </row>
    <row r="137" spans="2:39" s="13" customFormat="1" ht="15" customHeight="1">
      <c r="B137" s="21" t="s">
        <v>256</v>
      </c>
      <c r="C137" s="1"/>
      <c r="D137" s="22" t="s">
        <v>283</v>
      </c>
      <c r="E137" s="1" t="s">
        <v>284</v>
      </c>
      <c r="F137" s="91" t="s">
        <v>13</v>
      </c>
      <c r="G137" s="24"/>
      <c r="H137" s="25">
        <v>2492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256</v>
      </c>
      <c r="C138" s="1"/>
      <c r="D138" s="22" t="s">
        <v>285</v>
      </c>
      <c r="E138" s="1" t="s">
        <v>286</v>
      </c>
      <c r="F138" s="91" t="s">
        <v>17</v>
      </c>
      <c r="G138" s="24"/>
      <c r="H138" s="25">
        <v>2492</v>
      </c>
      <c r="I138" s="24"/>
      <c r="J138" s="25" t="b">
        <v>0</v>
      </c>
      <c r="K138" s="19"/>
      <c r="L138" s="26"/>
      <c r="M138" s="27"/>
    </row>
    <row r="139" spans="2:39" s="13" customFormat="1" ht="15" customHeight="1">
      <c r="B139" s="21" t="s">
        <v>256</v>
      </c>
      <c r="C139" s="1"/>
      <c r="D139" s="22" t="s">
        <v>287</v>
      </c>
      <c r="E139" s="1" t="s">
        <v>288</v>
      </c>
      <c r="F139" s="91" t="s">
        <v>17</v>
      </c>
      <c r="G139" s="24"/>
      <c r="H139" s="25">
        <v>2492</v>
      </c>
      <c r="I139" s="24"/>
      <c r="J139" s="25" t="b">
        <v>0</v>
      </c>
      <c r="K139" s="19"/>
      <c r="L139" s="26"/>
      <c r="M139" s="27"/>
    </row>
    <row r="140" spans="2:39" s="13" customFormat="1" ht="15" customHeight="1">
      <c r="B140" s="21" t="s">
        <v>256</v>
      </c>
      <c r="C140" s="1"/>
      <c r="D140" s="22" t="s">
        <v>289</v>
      </c>
      <c r="E140" s="1" t="s">
        <v>290</v>
      </c>
      <c r="F140" s="91" t="s">
        <v>17</v>
      </c>
      <c r="G140" s="24"/>
      <c r="H140" s="25">
        <v>2492</v>
      </c>
      <c r="I140" s="24"/>
      <c r="J140" s="25" t="b">
        <v>0</v>
      </c>
      <c r="K140" s="19"/>
      <c r="L140" s="26"/>
      <c r="M140" s="27"/>
    </row>
    <row r="141" spans="2:39" s="13" customFormat="1" ht="15" customHeight="1">
      <c r="B141" s="21" t="s">
        <v>256</v>
      </c>
      <c r="C141" s="1"/>
      <c r="D141" s="22" t="s">
        <v>291</v>
      </c>
      <c r="E141" s="1" t="s">
        <v>292</v>
      </c>
      <c r="F141" s="91" t="s">
        <v>13</v>
      </c>
      <c r="G141" s="24"/>
      <c r="H141" s="25">
        <v>2492</v>
      </c>
      <c r="I141" s="24"/>
      <c r="J141" s="25" t="b">
        <v>0</v>
      </c>
      <c r="K141" s="19"/>
      <c r="L141" s="26"/>
      <c r="M141" s="27"/>
    </row>
    <row r="142" spans="2:39" s="13" customFormat="1" ht="15" customHeight="1">
      <c r="B142" s="21" t="s">
        <v>256</v>
      </c>
      <c r="C142" s="1"/>
      <c r="D142" s="22" t="s">
        <v>293</v>
      </c>
      <c r="E142" s="1" t="s">
        <v>294</v>
      </c>
      <c r="F142" s="91" t="s">
        <v>13</v>
      </c>
      <c r="G142" s="24"/>
      <c r="H142" s="25">
        <v>2492</v>
      </c>
      <c r="I142" s="24"/>
      <c r="J142" s="25" t="b">
        <v>0</v>
      </c>
      <c r="K142" s="19"/>
      <c r="L142" s="26"/>
      <c r="M142" s="27"/>
    </row>
    <row r="143" spans="2:39" s="13" customFormat="1" ht="15" customHeight="1">
      <c r="B143" s="21" t="s">
        <v>256</v>
      </c>
      <c r="C143" s="1"/>
      <c r="D143" s="22" t="s">
        <v>295</v>
      </c>
      <c r="E143" s="1" t="s">
        <v>296</v>
      </c>
      <c r="F143" s="91" t="s">
        <v>13</v>
      </c>
      <c r="G143" s="24"/>
      <c r="H143" s="25">
        <v>2492</v>
      </c>
      <c r="I143" s="24"/>
      <c r="J143" s="25" t="b">
        <v>0</v>
      </c>
      <c r="K143" s="19"/>
      <c r="L143" s="26"/>
      <c r="M143" s="27"/>
    </row>
    <row r="144" spans="2:39" s="13" customFormat="1" ht="15" customHeight="1">
      <c r="B144" s="21" t="s">
        <v>256</v>
      </c>
      <c r="C144" s="1"/>
      <c r="D144" s="22" t="s">
        <v>297</v>
      </c>
      <c r="E144" s="1" t="s">
        <v>298</v>
      </c>
      <c r="F144" s="91" t="s">
        <v>13</v>
      </c>
      <c r="G144" s="24"/>
      <c r="H144" s="25">
        <v>2492</v>
      </c>
      <c r="I144" s="24"/>
      <c r="J144" s="25" t="b">
        <v>0</v>
      </c>
      <c r="K144" s="19"/>
      <c r="L144" s="26"/>
      <c r="M144" s="27"/>
    </row>
    <row r="145" spans="2:39" s="13" customFormat="1" ht="15" customHeight="1">
      <c r="B145" s="21" t="s">
        <v>299</v>
      </c>
      <c r="C145" s="1"/>
      <c r="D145" s="22" t="s">
        <v>300</v>
      </c>
      <c r="E145" s="1" t="s">
        <v>301</v>
      </c>
      <c r="F145" s="91" t="s">
        <v>13</v>
      </c>
      <c r="G145" s="24"/>
      <c r="H145" s="25">
        <v>4391</v>
      </c>
      <c r="I145" s="24"/>
      <c r="J145" s="25" t="b">
        <v>0</v>
      </c>
      <c r="K145" s="19"/>
      <c r="L145" s="26"/>
      <c r="M145" s="27"/>
      <c r="AB145" s="13" t="str">
        <f t="array" ref="AB145">IFERROR(INDEX(B145:B152, SMALL(IF("V"=F145:F152, ROW(F145:F152)-MIN(ROW(F145:F152))+1, ""), ROW() -144 )), "")</f>
        <v>Savannah College Of Art And Design-Atlanta</v>
      </c>
      <c r="AC145" s="13">
        <f t="array" ref="AC145">IFERROR(INDEX(C145:C152, SMALL(IF("V"=F145:F152, ROW(F145:F152)-MIN(ROW(F145:F152))+1, ""), ROW() -144 )), "")</f>
        <v>0</v>
      </c>
      <c r="AD145" s="13" t="str">
        <f t="array" ref="AD145">IFERROR(INDEX(D145:D152, SMALL(IF("V"=F145:F152, ROW(F145:F152)-MIN(ROW(F145:F152))+1, ""), ROW() -144 )), "")</f>
        <v>15-171289</v>
      </c>
      <c r="AE145" s="13" t="str">
        <f t="array" ref="AE145">IFERROR(INDEX(E145:E152, SMALL(IF("V"=F145:F152, ROW(F145:F152)-MIN(ROW(F145:F152))+1, ""), ROW() -144 )), "")</f>
        <v>Bradley Emerson</v>
      </c>
      <c r="AF145" s="13" t="str">
        <f t="array" ref="AF145">IFERROR(INDEX(B145:B152, SMALL(IF(ISNUMBER(SEARCH("JV1",F145:F152)), ROW(F145:F152)-MIN(ROW(F145:F152))+1, ""), ROW() -144 )), "")</f>
        <v/>
      </c>
      <c r="AG145" s="13" t="str">
        <f t="array" ref="AG145">IFERROR(INDEX(C145:C152, SMALL(IF(ISNUMBER(SEARCH("JV1",F145:F152)), ROW(F145:F152)-MIN(ROW(F145:F152))+1, ""), ROW() -144 )), "")</f>
        <v/>
      </c>
      <c r="AH145" s="13" t="str">
        <f t="array" ref="AH145">IFERROR(INDEX(D145:D152, SMALL(IF(ISNUMBER(SEARCH("JV1",F145:F152)), ROW(F145:F152)-MIN(ROW(F145:F152))+1, ""), ROW() -144 )), "")</f>
        <v/>
      </c>
      <c r="AI145" s="13" t="str">
        <f t="array" ref="AI145">IFERROR(INDEX(E145:E152, SMALL(IF(ISNUMBER(SEARCH("JV1",F145:F152)), ROW(F145:F152)-MIN(ROW(F145:F152))+1, ""), ROW() -144 )), "")</f>
        <v/>
      </c>
      <c r="AJ145" s="13" t="str">
        <f t="array" ref="AJ145">IFERROR(INDEX(B145:B152, SMALL(IF(ISNUMBER(SEARCH("JV2",F145:F152)), ROW(F145:F152)-MIN(ROW(F145:F152))+1, ""), ROW() -144 )), "")</f>
        <v/>
      </c>
      <c r="AK145" s="13" t="str">
        <f t="array" ref="AK145">IFERROR(INDEX(C145:C152, SMALL(IF(ISNUMBER(SEARCH("JV2",F145:F152)), ROW(F145:F152)-MIN(ROW(F145:F152))+1, ""), ROW() -144 )), "")</f>
        <v/>
      </c>
      <c r="AL145" s="13" t="str">
        <f t="array" ref="AL145">IFERROR(INDEX(D145:D152, SMALL(IF(ISNUMBER(SEARCH("JV2",F145:F152)), ROW(F145:F152)-MIN(ROW(F145:F152))+1, ""), ROW() -144 )), "")</f>
        <v/>
      </c>
      <c r="AM145" s="13" t="str">
        <f t="array" ref="AM145">IFERROR(INDEX(E145:E152, SMALL(IF(ISNUMBER(SEARCH("JV2",F145:F152)), ROW(F145:F152)-MIN(ROW(F145:F152))+1, ""), ROW() -144 )), "")</f>
        <v/>
      </c>
    </row>
    <row r="146" spans="2:39" s="13" customFormat="1" ht="15" customHeight="1">
      <c r="B146" s="21" t="s">
        <v>299</v>
      </c>
      <c r="C146" s="1"/>
      <c r="D146" s="22" t="s">
        <v>302</v>
      </c>
      <c r="E146" s="1" t="s">
        <v>303</v>
      </c>
      <c r="F146" s="91" t="s">
        <v>13</v>
      </c>
      <c r="G146" s="24"/>
      <c r="H146" s="25">
        <v>4391</v>
      </c>
      <c r="I146" s="24"/>
      <c r="J146" s="25" t="b">
        <v>0</v>
      </c>
      <c r="K146" s="19"/>
      <c r="L146" s="26"/>
      <c r="M146" s="27"/>
      <c r="AB146" s="13" t="str">
        <f t="array" ref="AB146">IFERROR(INDEX(B145:B152, SMALL(IF("V"=F145:F152, ROW(F145:F152)-MIN(ROW(F145:F152))+1, ""), ROW() -144 )), "")</f>
        <v>Savannah College Of Art And Design-Atlanta</v>
      </c>
      <c r="AC146" s="13">
        <f t="array" ref="AC146">IFERROR(INDEX(C145:C152, SMALL(IF("V"=F145:F152, ROW(F145:F152)-MIN(ROW(F145:F152))+1, ""), ROW() -144 )), "")</f>
        <v>0</v>
      </c>
      <c r="AD146" s="13" t="str">
        <f t="array" ref="AD146">IFERROR(INDEX(D145:D152, SMALL(IF("V"=F145:F152, ROW(F145:F152)-MIN(ROW(F145:F152))+1, ""), ROW() -144 )), "")</f>
        <v>11-475001</v>
      </c>
      <c r="AE146" s="13" t="str">
        <f t="array" ref="AE146">IFERROR(INDEX(E145:E152, SMALL(IF("V"=F145:F152, ROW(F145:F152)-MIN(ROW(F145:F152))+1, ""), ROW() -144 )), "")</f>
        <v>CJ Matthews</v>
      </c>
      <c r="AF146" s="13" t="str">
        <f t="array" ref="AF146">IFERROR(INDEX(B145:B152, SMALL(IF(ISNUMBER(SEARCH("JV1",F145:F152)), ROW(F145:F152)-MIN(ROW(F145:F152))+1, ""), ROW() -144 )), "")</f>
        <v/>
      </c>
      <c r="AG146" s="13" t="str">
        <f t="array" ref="AG146">IFERROR(INDEX(C145:C152, SMALL(IF(ISNUMBER(SEARCH("JV1",F145:F152)), ROW(F145:F152)-MIN(ROW(F145:F152))+1, ""), ROW() -144 )), "")</f>
        <v/>
      </c>
      <c r="AH146" s="13" t="str">
        <f t="array" ref="AH146">IFERROR(INDEX(D145:D152, SMALL(IF(ISNUMBER(SEARCH("JV1",F145:F152)), ROW(F145:F152)-MIN(ROW(F145:F152))+1, ""), ROW() -144 )), "")</f>
        <v/>
      </c>
      <c r="AI146" s="13" t="str">
        <f t="array" ref="AI146">IFERROR(INDEX(E145:E152, SMALL(IF(ISNUMBER(SEARCH("JV1",F145:F152)), ROW(F145:F152)-MIN(ROW(F145:F152))+1, ""), ROW() -144 )), "")</f>
        <v/>
      </c>
      <c r="AJ146" s="13" t="str">
        <f t="array" ref="AJ146">IFERROR(INDEX(B145:B152, SMALL(IF(ISNUMBER(SEARCH("JV2",F145:F152)), ROW(F145:F152)-MIN(ROW(F145:F152))+1, ""), ROW() -144 )), "")</f>
        <v/>
      </c>
      <c r="AK146" s="13" t="str">
        <f t="array" ref="AK146">IFERROR(INDEX(C145:C152, SMALL(IF(ISNUMBER(SEARCH("JV2",F145:F152)), ROW(F145:F152)-MIN(ROW(F145:F152))+1, ""), ROW() -144 )), "")</f>
        <v/>
      </c>
      <c r="AL146" s="13" t="str">
        <f t="array" ref="AL146">IFERROR(INDEX(D145:D152, SMALL(IF(ISNUMBER(SEARCH("JV2",F145:F152)), ROW(F145:F152)-MIN(ROW(F145:F152))+1, ""), ROW() -144 )), "")</f>
        <v/>
      </c>
      <c r="AM146" s="13" t="str">
        <f t="array" ref="AM146">IFERROR(INDEX(E145:E152, SMALL(IF(ISNUMBER(SEARCH("JV2",F145:F152)), ROW(F145:F152)-MIN(ROW(F145:F152))+1, ""), ROW() -144 )), "")</f>
        <v/>
      </c>
    </row>
    <row r="147" spans="2:39" s="13" customFormat="1" ht="15" customHeight="1">
      <c r="B147" s="21" t="s">
        <v>299</v>
      </c>
      <c r="C147" s="1"/>
      <c r="D147" s="22" t="s">
        <v>304</v>
      </c>
      <c r="E147" s="1" t="s">
        <v>305</v>
      </c>
      <c r="F147" s="91" t="s">
        <v>13</v>
      </c>
      <c r="G147" s="24"/>
      <c r="H147" s="25">
        <v>4391</v>
      </c>
      <c r="I147" s="24"/>
      <c r="J147" s="25" t="b">
        <v>0</v>
      </c>
      <c r="K147" s="19"/>
      <c r="L147" s="26"/>
      <c r="M147" s="27"/>
      <c r="AB147" s="13" t="str">
        <f t="array" ref="AB147">IFERROR(INDEX(B145:B152, SMALL(IF("V"=F145:F152, ROW(F145:F152)-MIN(ROW(F145:F152))+1, ""), ROW() -144 )), "")</f>
        <v>Savannah College Of Art And Design-Atlanta</v>
      </c>
      <c r="AC147" s="13">
        <f t="array" ref="AC147">IFERROR(INDEX(C145:C152, SMALL(IF("V"=F145:F152, ROW(F145:F152)-MIN(ROW(F145:F152))+1, ""), ROW() -144 )), "")</f>
        <v>0</v>
      </c>
      <c r="AD147" s="13" t="str">
        <f t="array" ref="AD147">IFERROR(INDEX(D145:D152, SMALL(IF("V"=F145:F152, ROW(F145:F152)-MIN(ROW(F145:F152))+1, ""), ROW() -144 )), "")</f>
        <v>19-1660</v>
      </c>
      <c r="AE147" s="13" t="str">
        <f t="array" ref="AE147">IFERROR(INDEX(E145:E152, SMALL(IF("V"=F145:F152, ROW(F145:F152)-MIN(ROW(F145:F152))+1, ""), ROW() -144 )), "")</f>
        <v>Danil Pervukhin</v>
      </c>
      <c r="AF147" s="13" t="str">
        <f t="array" ref="AF147">IFERROR(INDEX(B145:B152, SMALL(IF(ISNUMBER(SEARCH("JV1",F145:F152)), ROW(F145:F152)-MIN(ROW(F145:F152))+1, ""), ROW() -144 )), "")</f>
        <v/>
      </c>
      <c r="AG147" s="13" t="str">
        <f t="array" ref="AG147">IFERROR(INDEX(C145:C152, SMALL(IF(ISNUMBER(SEARCH("JV1",F145:F152)), ROW(F145:F152)-MIN(ROW(F145:F152))+1, ""), ROW() -144 )), "")</f>
        <v/>
      </c>
      <c r="AH147" s="13" t="str">
        <f t="array" ref="AH147">IFERROR(INDEX(D145:D152, SMALL(IF(ISNUMBER(SEARCH("JV1",F145:F152)), ROW(F145:F152)-MIN(ROW(F145:F152))+1, ""), ROW() -144 )), "")</f>
        <v/>
      </c>
      <c r="AI147" s="13" t="str">
        <f t="array" ref="AI147">IFERROR(INDEX(E145:E152, SMALL(IF(ISNUMBER(SEARCH("JV1",F145:F152)), ROW(F145:F152)-MIN(ROW(F145:F152))+1, ""), ROW() -144 )), "")</f>
        <v/>
      </c>
      <c r="AJ147" s="13" t="str">
        <f t="array" ref="AJ147">IFERROR(INDEX(B145:B152, SMALL(IF(ISNUMBER(SEARCH("JV2",F145:F152)), ROW(F145:F152)-MIN(ROW(F145:F152))+1, ""), ROW() -144 )), "")</f>
        <v/>
      </c>
      <c r="AK147" s="13" t="str">
        <f t="array" ref="AK147">IFERROR(INDEX(C145:C152, SMALL(IF(ISNUMBER(SEARCH("JV2",F145:F152)), ROW(F145:F152)-MIN(ROW(F145:F152))+1, ""), ROW() -144 )), "")</f>
        <v/>
      </c>
      <c r="AL147" s="13" t="str">
        <f t="array" ref="AL147">IFERROR(INDEX(D145:D152, SMALL(IF(ISNUMBER(SEARCH("JV2",F145:F152)), ROW(F145:F152)-MIN(ROW(F145:F152))+1, ""), ROW() -144 )), "")</f>
        <v/>
      </c>
      <c r="AM147" s="13" t="str">
        <f t="array" ref="AM147">IFERROR(INDEX(E145:E152, SMALL(IF(ISNUMBER(SEARCH("JV2",F145:F152)), ROW(F145:F152)-MIN(ROW(F145:F152))+1, ""), ROW() -144 )), "")</f>
        <v/>
      </c>
    </row>
    <row r="148" spans="2:39" s="13" customFormat="1" ht="15" customHeight="1">
      <c r="B148" s="21" t="s">
        <v>299</v>
      </c>
      <c r="C148" s="1"/>
      <c r="D148" s="22" t="s">
        <v>306</v>
      </c>
      <c r="E148" s="1" t="s">
        <v>307</v>
      </c>
      <c r="F148" s="91" t="s">
        <v>13</v>
      </c>
      <c r="G148" s="24"/>
      <c r="H148" s="25">
        <v>4391</v>
      </c>
      <c r="I148" s="24"/>
      <c r="J148" s="25" t="b">
        <v>0</v>
      </c>
      <c r="K148" s="19"/>
      <c r="L148" s="26"/>
      <c r="M148" s="27"/>
      <c r="AB148" s="13" t="str">
        <f t="array" ref="AB148">IFERROR(INDEX(B145:B152, SMALL(IF("V"=F145:F152, ROW(F145:F152)-MIN(ROW(F145:F152))+1, ""), ROW() -144 )), "")</f>
        <v>Savannah College Of Art And Design-Atlanta</v>
      </c>
      <c r="AC148" s="13">
        <f t="array" ref="AC148">IFERROR(INDEX(C145:C152, SMALL(IF("V"=F145:F152, ROW(F145:F152)-MIN(ROW(F145:F152))+1, ""), ROW() -144 )), "")</f>
        <v>0</v>
      </c>
      <c r="AD148" s="13" t="str">
        <f t="array" ref="AD148">IFERROR(INDEX(D145:D152, SMALL(IF("V"=F145:F152, ROW(F145:F152)-MIN(ROW(F145:F152))+1, ""), ROW() -144 )), "")</f>
        <v>8876-2014</v>
      </c>
      <c r="AE148" s="13" t="str">
        <f t="array" ref="AE148">IFERROR(INDEX(E145:E152, SMALL(IF("V"=F145:F152, ROW(F145:F152)-MIN(ROW(F145:F152))+1, ""), ROW() -144 )), "")</f>
        <v>Khyle Bentley</v>
      </c>
      <c r="AF148" s="13" t="str">
        <f t="array" ref="AF148">IFERROR(INDEX(B145:B152, SMALL(IF(ISNUMBER(SEARCH("JV1",F145:F152)), ROW(F145:F152)-MIN(ROW(F145:F152))+1, ""), ROW() -144 )), "")</f>
        <v/>
      </c>
      <c r="AG148" s="13" t="str">
        <f t="array" ref="AG148">IFERROR(INDEX(C145:C152, SMALL(IF(ISNUMBER(SEARCH("JV1",F145:F152)), ROW(F145:F152)-MIN(ROW(F145:F152))+1, ""), ROW() -144 )), "")</f>
        <v/>
      </c>
      <c r="AH148" s="13" t="str">
        <f t="array" ref="AH148">IFERROR(INDEX(D145:D152, SMALL(IF(ISNUMBER(SEARCH("JV1",F145:F152)), ROW(F145:F152)-MIN(ROW(F145:F152))+1, ""), ROW() -144 )), "")</f>
        <v/>
      </c>
      <c r="AI148" s="13" t="str">
        <f t="array" ref="AI148">IFERROR(INDEX(E145:E152, SMALL(IF(ISNUMBER(SEARCH("JV1",F145:F152)), ROW(F145:F152)-MIN(ROW(F145:F152))+1, ""), ROW() -144 )), "")</f>
        <v/>
      </c>
      <c r="AJ148" s="13" t="str">
        <f t="array" ref="AJ148">IFERROR(INDEX(B145:B152, SMALL(IF(ISNUMBER(SEARCH("JV2",F145:F152)), ROW(F145:F152)-MIN(ROW(F145:F152))+1, ""), ROW() -144 )), "")</f>
        <v/>
      </c>
      <c r="AK148" s="13" t="str">
        <f t="array" ref="AK148">IFERROR(INDEX(C145:C152, SMALL(IF(ISNUMBER(SEARCH("JV2",F145:F152)), ROW(F145:F152)-MIN(ROW(F145:F152))+1, ""), ROW() -144 )), "")</f>
        <v/>
      </c>
      <c r="AL148" s="13" t="str">
        <f t="array" ref="AL148">IFERROR(INDEX(D145:D152, SMALL(IF(ISNUMBER(SEARCH("JV2",F145:F152)), ROW(F145:F152)-MIN(ROW(F145:F152))+1, ""), ROW() -144 )), "")</f>
        <v/>
      </c>
      <c r="AM148" s="13" t="str">
        <f t="array" ref="AM148">IFERROR(INDEX(E145:E152, SMALL(IF(ISNUMBER(SEARCH("JV2",F145:F152)), ROW(F145:F152)-MIN(ROW(F145:F152))+1, ""), ROW() -144 )), "")</f>
        <v/>
      </c>
    </row>
    <row r="149" spans="2:39" s="13" customFormat="1" ht="15" customHeight="1">
      <c r="B149" s="21" t="s">
        <v>299</v>
      </c>
      <c r="C149" s="1"/>
      <c r="D149" s="22" t="s">
        <v>308</v>
      </c>
      <c r="E149" s="1" t="s">
        <v>309</v>
      </c>
      <c r="F149" s="91" t="s">
        <v>13</v>
      </c>
      <c r="G149" s="24"/>
      <c r="H149" s="25">
        <v>4391</v>
      </c>
      <c r="I149" s="24"/>
      <c r="J149" s="25" t="b">
        <v>0</v>
      </c>
      <c r="K149" s="19"/>
      <c r="L149" s="26"/>
      <c r="M149" s="27"/>
      <c r="AB149" s="13" t="str">
        <f t="array" ref="AB149">IFERROR(INDEX(B145:B152, SMALL(IF("V"=F145:F152, ROW(F145:F152)-MIN(ROW(F145:F152))+1, ""), ROW() -144 )), "")</f>
        <v>Savannah College Of Art And Design-Atlanta</v>
      </c>
      <c r="AC149" s="13">
        <f t="array" ref="AC149">IFERROR(INDEX(C145:C152, SMALL(IF("V"=F145:F152, ROW(F145:F152)-MIN(ROW(F145:F152))+1, ""), ROW() -144 )), "")</f>
        <v>0</v>
      </c>
      <c r="AD149" s="13" t="str">
        <f t="array" ref="AD149">IFERROR(INDEX(D145:D152, SMALL(IF("V"=F145:F152, ROW(F145:F152)-MIN(ROW(F145:F152))+1, ""), ROW() -144 )), "")</f>
        <v>21-464</v>
      </c>
      <c r="AE149" s="13" t="str">
        <f t="array" ref="AE149">IFERROR(INDEX(E145:E152, SMALL(IF("V"=F145:F152, ROW(F145:F152)-MIN(ROW(F145:F152))+1, ""), ROW() -144 )), "")</f>
        <v>Leonardo Julián</v>
      </c>
      <c r="AF149" s="13" t="str">
        <f t="array" ref="AF149">IFERROR(INDEX(B145:B152, SMALL(IF(ISNUMBER(SEARCH("JV1",F145:F152)), ROW(F145:F152)-MIN(ROW(F145:F152))+1, ""), ROW() -144 )), "")</f>
        <v/>
      </c>
      <c r="AG149" s="13" t="str">
        <f t="array" ref="AG149">IFERROR(INDEX(C145:C152, SMALL(IF(ISNUMBER(SEARCH("JV1",F145:F152)), ROW(F145:F152)-MIN(ROW(F145:F152))+1, ""), ROW() -144 )), "")</f>
        <v/>
      </c>
      <c r="AH149" s="13" t="str">
        <f t="array" ref="AH149">IFERROR(INDEX(D145:D152, SMALL(IF(ISNUMBER(SEARCH("JV1",F145:F152)), ROW(F145:F152)-MIN(ROW(F145:F152))+1, ""), ROW() -144 )), "")</f>
        <v/>
      </c>
      <c r="AI149" s="13" t="str">
        <f t="array" ref="AI149">IFERROR(INDEX(E145:E152, SMALL(IF(ISNUMBER(SEARCH("JV1",F145:F152)), ROW(F145:F152)-MIN(ROW(F145:F152))+1, ""), ROW() -144 )), "")</f>
        <v/>
      </c>
      <c r="AJ149" s="13" t="str">
        <f t="array" ref="AJ149">IFERROR(INDEX(B145:B152, SMALL(IF(ISNUMBER(SEARCH("JV2",F145:F152)), ROW(F145:F152)-MIN(ROW(F145:F152))+1, ""), ROW() -144 )), "")</f>
        <v/>
      </c>
      <c r="AK149" s="13" t="str">
        <f t="array" ref="AK149">IFERROR(INDEX(C145:C152, SMALL(IF(ISNUMBER(SEARCH("JV2",F145:F152)), ROW(F145:F152)-MIN(ROW(F145:F152))+1, ""), ROW() -144 )), "")</f>
        <v/>
      </c>
      <c r="AL149" s="13" t="str">
        <f t="array" ref="AL149">IFERROR(INDEX(D145:D152, SMALL(IF(ISNUMBER(SEARCH("JV2",F145:F152)), ROW(F145:F152)-MIN(ROW(F145:F152))+1, ""), ROW() -144 )), "")</f>
        <v/>
      </c>
      <c r="AM149" s="13" t="str">
        <f t="array" ref="AM149">IFERROR(INDEX(E145:E152, SMALL(IF(ISNUMBER(SEARCH("JV2",F145:F152)), ROW(F145:F152)-MIN(ROW(F145:F152))+1, ""), ROW() -144 )), "")</f>
        <v/>
      </c>
    </row>
    <row r="150" spans="2:39" s="13" customFormat="1" ht="15" customHeight="1">
      <c r="B150" s="21" t="s">
        <v>299</v>
      </c>
      <c r="C150" s="1"/>
      <c r="D150" s="22" t="s">
        <v>310</v>
      </c>
      <c r="E150" s="1" t="s">
        <v>311</v>
      </c>
      <c r="F150" s="91" t="s">
        <v>13</v>
      </c>
      <c r="G150" s="24"/>
      <c r="H150" s="25">
        <v>4391</v>
      </c>
      <c r="I150" s="24"/>
      <c r="J150" s="25" t="b">
        <v>0</v>
      </c>
      <c r="K150" s="19"/>
      <c r="L150" s="26"/>
      <c r="M150" s="27"/>
      <c r="AB150" s="13" t="str">
        <f t="array" ref="AB150">IFERROR(INDEX(B145:B152, SMALL(IF("V"=F145:F152, ROW(F145:F152)-MIN(ROW(F145:F152))+1, ""), ROW() -144 )), "")</f>
        <v>Savannah College Of Art And Design-Atlanta</v>
      </c>
      <c r="AC150" s="13">
        <f t="array" ref="AC150">IFERROR(INDEX(C145:C152, SMALL(IF("V"=F145:F152, ROW(F145:F152)-MIN(ROW(F145:F152))+1, ""), ROW() -144 )), "")</f>
        <v>0</v>
      </c>
      <c r="AD150" s="13" t="str">
        <f t="array" ref="AD150">IFERROR(INDEX(D145:D152, SMALL(IF("V"=F145:F152, ROW(F145:F152)-MIN(ROW(F145:F152))+1, ""), ROW() -144 )), "")</f>
        <v>21-463</v>
      </c>
      <c r="AE150" s="13" t="str">
        <f t="array" ref="AE150">IFERROR(INDEX(E145:E152, SMALL(IF("V"=F145:F152, ROW(F145:F152)-MIN(ROW(F145:F152))+1, ""), ROW() -144 )), "")</f>
        <v>Matthew Magro</v>
      </c>
      <c r="AF150" s="13" t="str">
        <f t="array" ref="AF150">IFERROR(INDEX(B145:B152, SMALL(IF(ISNUMBER(SEARCH("JV1",F145:F152)), ROW(F145:F152)-MIN(ROW(F145:F152))+1, ""), ROW() -144 )), "")</f>
        <v/>
      </c>
      <c r="AG150" s="13" t="str">
        <f t="array" ref="AG150">IFERROR(INDEX(C145:C152, SMALL(IF(ISNUMBER(SEARCH("JV1",F145:F152)), ROW(F145:F152)-MIN(ROW(F145:F152))+1, ""), ROW() -144 )), "")</f>
        <v/>
      </c>
      <c r="AH150" s="13" t="str">
        <f t="array" ref="AH150">IFERROR(INDEX(D145:D152, SMALL(IF(ISNUMBER(SEARCH("JV1",F145:F152)), ROW(F145:F152)-MIN(ROW(F145:F152))+1, ""), ROW() -144 )), "")</f>
        <v/>
      </c>
      <c r="AI150" s="13" t="str">
        <f t="array" ref="AI150">IFERROR(INDEX(E145:E152, SMALL(IF(ISNUMBER(SEARCH("JV1",F145:F152)), ROW(F145:F152)-MIN(ROW(F145:F152))+1, ""), ROW() -144 )), "")</f>
        <v/>
      </c>
      <c r="AJ150" s="13" t="str">
        <f t="array" ref="AJ150">IFERROR(INDEX(B145:B152, SMALL(IF(ISNUMBER(SEARCH("JV2",F145:F152)), ROW(F145:F152)-MIN(ROW(F145:F152))+1, ""), ROW() -144 )), "")</f>
        <v/>
      </c>
      <c r="AK150" s="13" t="str">
        <f t="array" ref="AK150">IFERROR(INDEX(C145:C152, SMALL(IF(ISNUMBER(SEARCH("JV2",F145:F152)), ROW(F145:F152)-MIN(ROW(F145:F152))+1, ""), ROW() -144 )), "")</f>
        <v/>
      </c>
      <c r="AL150" s="13" t="str">
        <f t="array" ref="AL150">IFERROR(INDEX(D145:D152, SMALL(IF(ISNUMBER(SEARCH("JV2",F145:F152)), ROW(F145:F152)-MIN(ROW(F145:F152))+1, ""), ROW() -144 )), "")</f>
        <v/>
      </c>
      <c r="AM150" s="13" t="str">
        <f t="array" ref="AM150">IFERROR(INDEX(E145:E152, SMALL(IF(ISNUMBER(SEARCH("JV2",F145:F152)), ROW(F145:F152)-MIN(ROW(F145:F152))+1, ""), ROW() -144 )), "")</f>
        <v/>
      </c>
    </row>
    <row r="151" spans="2:39" s="13" customFormat="1" ht="15" customHeight="1">
      <c r="B151" s="21" t="s">
        <v>299</v>
      </c>
      <c r="C151" s="1"/>
      <c r="D151" s="22" t="s">
        <v>312</v>
      </c>
      <c r="E151" s="1" t="s">
        <v>313</v>
      </c>
      <c r="F151" s="91" t="s">
        <v>29</v>
      </c>
      <c r="G151" s="24"/>
      <c r="H151" s="25">
        <v>4391</v>
      </c>
      <c r="I151" s="24"/>
      <c r="J151" s="25" t="b">
        <v>0</v>
      </c>
      <c r="K151" s="19"/>
      <c r="L151" s="26"/>
      <c r="M151" s="27"/>
      <c r="AB151" s="13" t="str">
        <f t="array" ref="AB151">IFERROR(INDEX(B145:B152, SMALL(IF("V"=F145:F152, ROW(F145:F152)-MIN(ROW(F145:F152))+1, ""), ROW() -144 )), "")</f>
        <v>Savannah College Of Art And Design-Atlanta</v>
      </c>
      <c r="AC151" s="13">
        <f t="array" ref="AC151">IFERROR(INDEX(C145:C152, SMALL(IF("V"=F145:F152, ROW(F145:F152)-MIN(ROW(F145:F152))+1, ""), ROW() -144 )), "")</f>
        <v>0</v>
      </c>
      <c r="AD151" s="13" t="str">
        <f t="array" ref="AD151">IFERROR(INDEX(D145:D152, SMALL(IF("V"=F145:F152, ROW(F145:F152)-MIN(ROW(F145:F152))+1, ""), ROW() -144 )), "")</f>
        <v>19-449</v>
      </c>
      <c r="AE151" s="13" t="str">
        <f t="array" ref="AE151">IFERROR(INDEX(E145:E152, SMALL(IF("V"=F145:F152, ROW(F145:F152)-MIN(ROW(F145:F152))+1, ""), ROW() -144 )), "")</f>
        <v>Xiao Pan</v>
      </c>
      <c r="AF151" s="13" t="str">
        <f t="array" ref="AF151">IFERROR(INDEX(B145:B152, SMALL(IF(ISNUMBER(SEARCH("JV1",F145:F152)), ROW(F145:F152)-MIN(ROW(F145:F152))+1, ""), ROW() -144 )), "")</f>
        <v/>
      </c>
      <c r="AG151" s="13" t="str">
        <f t="array" ref="AG151">IFERROR(INDEX(C145:C152, SMALL(IF(ISNUMBER(SEARCH("JV1",F145:F152)), ROW(F145:F152)-MIN(ROW(F145:F152))+1, ""), ROW() -144 )), "")</f>
        <v/>
      </c>
      <c r="AH151" s="13" t="str">
        <f t="array" ref="AH151">IFERROR(INDEX(D145:D152, SMALL(IF(ISNUMBER(SEARCH("JV1",F145:F152)), ROW(F145:F152)-MIN(ROW(F145:F152))+1, ""), ROW() -144 )), "")</f>
        <v/>
      </c>
      <c r="AI151" s="13" t="str">
        <f t="array" ref="AI151">IFERROR(INDEX(E145:E152, SMALL(IF(ISNUMBER(SEARCH("JV1",F145:F152)), ROW(F145:F152)-MIN(ROW(F145:F152))+1, ""), ROW() -144 )), "")</f>
        <v/>
      </c>
      <c r="AJ151" s="13" t="str">
        <f t="array" ref="AJ151">IFERROR(INDEX(B145:B152, SMALL(IF(ISNUMBER(SEARCH("JV2",F145:F152)), ROW(F145:F152)-MIN(ROW(F145:F152))+1, ""), ROW() -144 )), "")</f>
        <v/>
      </c>
      <c r="AK151" s="13" t="str">
        <f t="array" ref="AK151">IFERROR(INDEX(C145:C152, SMALL(IF(ISNUMBER(SEARCH("JV2",F145:F152)), ROW(F145:F152)-MIN(ROW(F145:F152))+1, ""), ROW() -144 )), "")</f>
        <v/>
      </c>
      <c r="AL151" s="13" t="str">
        <f t="array" ref="AL151">IFERROR(INDEX(D145:D152, SMALL(IF(ISNUMBER(SEARCH("JV2",F145:F152)), ROW(F145:F152)-MIN(ROW(F145:F152))+1, ""), ROW() -144 )), "")</f>
        <v/>
      </c>
      <c r="AM151" s="13" t="str">
        <f t="array" ref="AM151">IFERROR(INDEX(E145:E152, SMALL(IF(ISNUMBER(SEARCH("JV2",F145:F152)), ROW(F145:F152)-MIN(ROW(F145:F152))+1, ""), ROW() -144 )), "")</f>
        <v/>
      </c>
    </row>
    <row r="152" spans="2:39" s="13" customFormat="1" ht="15" customHeight="1">
      <c r="B152" s="21" t="s">
        <v>299</v>
      </c>
      <c r="C152" s="1"/>
      <c r="D152" s="22" t="s">
        <v>314</v>
      </c>
      <c r="E152" s="1" t="s">
        <v>315</v>
      </c>
      <c r="F152" s="91" t="s">
        <v>13</v>
      </c>
      <c r="G152" s="24"/>
      <c r="H152" s="25">
        <v>4391</v>
      </c>
      <c r="I152" s="24"/>
      <c r="J152" s="25" t="b">
        <v>0</v>
      </c>
      <c r="K152" s="19"/>
      <c r="L152" s="26"/>
      <c r="M152" s="27"/>
      <c r="AB152" s="13" t="str">
        <f t="array" ref="AB152">IFERROR(INDEX(B145:B152, SMALL(IF("V"=F145:F152, ROW(F145:F152)-MIN(ROW(F145:F152))+1, ""), ROW() -144 )), "")</f>
        <v/>
      </c>
      <c r="AC152" s="13" t="str">
        <f t="array" ref="AC152">IFERROR(INDEX(C145:C152, SMALL(IF("V"=F145:F152, ROW(F145:F152)-MIN(ROW(F145:F152))+1, ""), ROW() -144 )), "")</f>
        <v/>
      </c>
      <c r="AD152" s="13" t="str">
        <f t="array" ref="AD152">IFERROR(INDEX(D145:D152, SMALL(IF("V"=F145:F152, ROW(F145:F152)-MIN(ROW(F145:F152))+1, ""), ROW() -144 )), "")</f>
        <v/>
      </c>
      <c r="AE152" s="13" t="str">
        <f t="array" ref="AE152">IFERROR(INDEX(E145:E152, SMALL(IF("V"=F145:F152, ROW(F145:F152)-MIN(ROW(F145:F152))+1, ""), ROW() -144 )), "")</f>
        <v/>
      </c>
      <c r="AF152" s="13" t="str">
        <f t="array" ref="AF152">IFERROR(INDEX(B145:B152, SMALL(IF(ISNUMBER(SEARCH("JV1",F145:F152)), ROW(F145:F152)-MIN(ROW(F145:F152))+1, ""), ROW() -144 )), "")</f>
        <v/>
      </c>
      <c r="AG152" s="13" t="str">
        <f t="array" ref="AG152">IFERROR(INDEX(C145:C152, SMALL(IF(ISNUMBER(SEARCH("JV1",F145:F152)), ROW(F145:F152)-MIN(ROW(F145:F152))+1, ""), ROW() -144 )), "")</f>
        <v/>
      </c>
      <c r="AH152" s="13" t="str">
        <f t="array" ref="AH152">IFERROR(INDEX(D145:D152, SMALL(IF(ISNUMBER(SEARCH("JV1",F145:F152)), ROW(F145:F152)-MIN(ROW(F145:F152))+1, ""), ROW() -144 )), "")</f>
        <v/>
      </c>
      <c r="AI152" s="13" t="str">
        <f t="array" ref="AI152">IFERROR(INDEX(E145:E152, SMALL(IF(ISNUMBER(SEARCH("JV1",F145:F152)), ROW(F145:F152)-MIN(ROW(F145:F152))+1, ""), ROW() -144 )), "")</f>
        <v/>
      </c>
      <c r="AJ152" s="13" t="str">
        <f t="array" ref="AJ152">IFERROR(INDEX(B145:B152, SMALL(IF(ISNUMBER(SEARCH("JV2",F145:F152)), ROW(F145:F152)-MIN(ROW(F145:F152))+1, ""), ROW() -144 )), "")</f>
        <v/>
      </c>
      <c r="AK152" s="13" t="str">
        <f t="array" ref="AK152">IFERROR(INDEX(C145:C152, SMALL(IF(ISNUMBER(SEARCH("JV2",F145:F152)), ROW(F145:F152)-MIN(ROW(F145:F152))+1, ""), ROW() -144 )), "")</f>
        <v/>
      </c>
      <c r="AL152" s="13" t="str">
        <f t="array" ref="AL152">IFERROR(INDEX(D145:D152, SMALL(IF(ISNUMBER(SEARCH("JV2",F145:F152)), ROW(F145:F152)-MIN(ROW(F145:F152))+1, ""), ROW() -144 )), "")</f>
        <v/>
      </c>
      <c r="AM152" s="13" t="str">
        <f t="array" ref="AM152">IFERROR(INDEX(E145:E152, SMALL(IF(ISNUMBER(SEARCH("JV2",F145:F152)), ROW(F145:F152)-MIN(ROW(F145:F152))+1, ""), ROW() -144 )), "")</f>
        <v/>
      </c>
    </row>
    <row r="153" spans="2:39" s="13" customFormat="1" ht="15" customHeight="1">
      <c r="B153" s="21" t="s">
        <v>316</v>
      </c>
      <c r="C153" s="1"/>
      <c r="D153" s="22" t="s">
        <v>317</v>
      </c>
      <c r="E153" s="1" t="s">
        <v>318</v>
      </c>
      <c r="F153" s="91" t="s">
        <v>13</v>
      </c>
      <c r="G153" s="24"/>
      <c r="H153" s="25">
        <v>3628</v>
      </c>
      <c r="I153" s="24"/>
      <c r="J153" s="25" t="b">
        <v>0</v>
      </c>
      <c r="K153" s="19"/>
      <c r="L153" s="26"/>
      <c r="M153" s="27"/>
      <c r="AB153" s="13" t="str">
        <f t="array" ref="AB153">IFERROR(INDEX(B153:B164, SMALL(IF("V"=F153:F164, ROW(F153:F164)-MIN(ROW(F153:F164))+1, ""), ROW() -152 )), "")</f>
        <v>Savannah College Of Art And Design-Savannah</v>
      </c>
      <c r="AC153" s="13">
        <f t="array" ref="AC153">IFERROR(INDEX(C153:C164, SMALL(IF("V"=F153:F164, ROW(F153:F164)-MIN(ROW(F153:F164))+1, ""), ROW() -152 )), "")</f>
        <v>0</v>
      </c>
      <c r="AD153" s="13" t="str">
        <f t="array" ref="AD153">IFERROR(INDEX(D153:D164, SMALL(IF("V"=F153:F164, ROW(F153:F164)-MIN(ROW(F153:F164))+1, ""), ROW() -152 )), "")</f>
        <v>6590-892</v>
      </c>
      <c r="AE153" s="13" t="str">
        <f t="array" ref="AE153">IFERROR(INDEX(E153:E164, SMALL(IF("V"=F153:F164, ROW(F153:F164)-MIN(ROW(F153:F164))+1, ""), ROW() -152 )), "")</f>
        <v>Alex Glinski</v>
      </c>
      <c r="AF153" s="13" t="str">
        <f t="array" ref="AF153">IFERROR(INDEX(B153:B164, SMALL(IF(ISNUMBER(SEARCH("JV1",F153:F164)), ROW(F153:F164)-MIN(ROW(F153:F164))+1, ""), ROW() -152 )), "")</f>
        <v/>
      </c>
      <c r="AG153" s="13" t="str">
        <f t="array" ref="AG153">IFERROR(INDEX(C153:C164, SMALL(IF(ISNUMBER(SEARCH("JV1",F153:F164)), ROW(F153:F164)-MIN(ROW(F153:F164))+1, ""), ROW() -152 )), "")</f>
        <v/>
      </c>
      <c r="AH153" s="13" t="str">
        <f t="array" ref="AH153">IFERROR(INDEX(D153:D164, SMALL(IF(ISNUMBER(SEARCH("JV1",F153:F164)), ROW(F153:F164)-MIN(ROW(F153:F164))+1, ""), ROW() -152 )), "")</f>
        <v/>
      </c>
      <c r="AI153" s="13" t="str">
        <f t="array" ref="AI153">IFERROR(INDEX(E153:E164, SMALL(IF(ISNUMBER(SEARCH("JV1",F153:F164)), ROW(F153:F164)-MIN(ROW(F153:F164))+1, ""), ROW() -152 )), "")</f>
        <v/>
      </c>
      <c r="AJ153" s="13" t="str">
        <f t="array" ref="AJ153">IFERROR(INDEX(B153:B164, SMALL(IF(ISNUMBER(SEARCH("JV2",F153:F164)), ROW(F153:F164)-MIN(ROW(F153:F164))+1, ""), ROW() -152 )), "")</f>
        <v/>
      </c>
      <c r="AK153" s="13" t="str">
        <f t="array" ref="AK153">IFERROR(INDEX(C153:C164, SMALL(IF(ISNUMBER(SEARCH("JV2",F153:F164)), ROW(F153:F164)-MIN(ROW(F153:F164))+1, ""), ROW() -152 )), "")</f>
        <v/>
      </c>
      <c r="AL153" s="13" t="str">
        <f t="array" ref="AL153">IFERROR(INDEX(D153:D164, SMALL(IF(ISNUMBER(SEARCH("JV2",F153:F164)), ROW(F153:F164)-MIN(ROW(F153:F164))+1, ""), ROW() -152 )), "")</f>
        <v/>
      </c>
      <c r="AM153" s="13" t="str">
        <f t="array" ref="AM153">IFERROR(INDEX(E153:E164, SMALL(IF(ISNUMBER(SEARCH("JV2",F153:F164)), ROW(F153:F164)-MIN(ROW(F153:F164))+1, ""), ROW() -152 )), "")</f>
        <v/>
      </c>
    </row>
    <row r="154" spans="2:39" s="13" customFormat="1" ht="15" customHeight="1">
      <c r="B154" s="21" t="s">
        <v>316</v>
      </c>
      <c r="C154" s="1"/>
      <c r="D154" s="22" t="s">
        <v>319</v>
      </c>
      <c r="E154" s="1" t="s">
        <v>320</v>
      </c>
      <c r="F154" s="91" t="s">
        <v>13</v>
      </c>
      <c r="G154" s="24"/>
      <c r="H154" s="25">
        <v>3628</v>
      </c>
      <c r="I154" s="24"/>
      <c r="J154" s="25" t="b">
        <v>0</v>
      </c>
      <c r="K154" s="19"/>
      <c r="L154" s="26"/>
      <c r="M154" s="27"/>
      <c r="AB154" s="13" t="str">
        <f t="array" ref="AB154">IFERROR(INDEX(B153:B164, SMALL(IF("V"=F153:F164, ROW(F153:F164)-MIN(ROW(F153:F164))+1, ""), ROW() -152 )), "")</f>
        <v>Savannah College Of Art And Design-Savannah</v>
      </c>
      <c r="AC154" s="13">
        <f t="array" ref="AC154">IFERROR(INDEX(C153:C164, SMALL(IF("V"=F153:F164, ROW(F153:F164)-MIN(ROW(F153:F164))+1, ""), ROW() -152 )), "")</f>
        <v>0</v>
      </c>
      <c r="AD154" s="13" t="str">
        <f t="array" ref="AD154">IFERROR(INDEX(D153:D164, SMALL(IF("V"=F153:F164, ROW(F153:F164)-MIN(ROW(F153:F164))+1, ""), ROW() -152 )), "")</f>
        <v>16-112181</v>
      </c>
      <c r="AE154" s="13" t="str">
        <f t="array" ref="AE154">IFERROR(INDEX(E153:E164, SMALL(IF("V"=F153:F164, ROW(F153:F164)-MIN(ROW(F153:F164))+1, ""), ROW() -152 )), "")</f>
        <v>Bennett Moses</v>
      </c>
      <c r="AF154" s="13" t="str">
        <f t="array" ref="AF154">IFERROR(INDEX(B153:B164, SMALL(IF(ISNUMBER(SEARCH("JV1",F153:F164)), ROW(F153:F164)-MIN(ROW(F153:F164))+1, ""), ROW() -152 )), "")</f>
        <v/>
      </c>
      <c r="AG154" s="13" t="str">
        <f t="array" ref="AG154">IFERROR(INDEX(C153:C164, SMALL(IF(ISNUMBER(SEARCH("JV1",F153:F164)), ROW(F153:F164)-MIN(ROW(F153:F164))+1, ""), ROW() -152 )), "")</f>
        <v/>
      </c>
      <c r="AH154" s="13" t="str">
        <f t="array" ref="AH154">IFERROR(INDEX(D153:D164, SMALL(IF(ISNUMBER(SEARCH("JV1",F153:F164)), ROW(F153:F164)-MIN(ROW(F153:F164))+1, ""), ROW() -152 )), "")</f>
        <v/>
      </c>
      <c r="AI154" s="13" t="str">
        <f t="array" ref="AI154">IFERROR(INDEX(E153:E164, SMALL(IF(ISNUMBER(SEARCH("JV1",F153:F164)), ROW(F153:F164)-MIN(ROW(F153:F164))+1, ""), ROW() -152 )), "")</f>
        <v/>
      </c>
      <c r="AJ154" s="13" t="str">
        <f t="array" ref="AJ154">IFERROR(INDEX(B153:B164, SMALL(IF(ISNUMBER(SEARCH("JV2",F153:F164)), ROW(F153:F164)-MIN(ROW(F153:F164))+1, ""), ROW() -152 )), "")</f>
        <v/>
      </c>
      <c r="AK154" s="13" t="str">
        <f t="array" ref="AK154">IFERROR(INDEX(C153:C164, SMALL(IF(ISNUMBER(SEARCH("JV2",F153:F164)), ROW(F153:F164)-MIN(ROW(F153:F164))+1, ""), ROW() -152 )), "")</f>
        <v/>
      </c>
      <c r="AL154" s="13" t="str">
        <f t="array" ref="AL154">IFERROR(INDEX(D153:D164, SMALL(IF(ISNUMBER(SEARCH("JV2",F153:F164)), ROW(F153:F164)-MIN(ROW(F153:F164))+1, ""), ROW() -152 )), "")</f>
        <v/>
      </c>
      <c r="AM154" s="13" t="str">
        <f t="array" ref="AM154">IFERROR(INDEX(E153:E164, SMALL(IF(ISNUMBER(SEARCH("JV2",F153:F164)), ROW(F153:F164)-MIN(ROW(F153:F164))+1, ""), ROW() -152 )), "")</f>
        <v/>
      </c>
    </row>
    <row r="155" spans="2:39" s="13" customFormat="1" ht="15" customHeight="1">
      <c r="B155" s="21" t="s">
        <v>316</v>
      </c>
      <c r="C155" s="1"/>
      <c r="D155" s="22" t="s">
        <v>321</v>
      </c>
      <c r="E155" s="1" t="s">
        <v>322</v>
      </c>
      <c r="F155" s="91"/>
      <c r="G155" s="24"/>
      <c r="H155" s="25">
        <v>3628</v>
      </c>
      <c r="I155" s="24"/>
      <c r="J155" s="25" t="b">
        <v>0</v>
      </c>
      <c r="K155" s="19"/>
      <c r="L155" s="26"/>
      <c r="M155" s="27"/>
      <c r="AB155" s="13" t="str">
        <f t="array" ref="AB155">IFERROR(INDEX(B153:B164, SMALL(IF("V"=F153:F164, ROW(F153:F164)-MIN(ROW(F153:F164))+1, ""), ROW() -152 )), "")</f>
        <v>Savannah College Of Art And Design-Savannah</v>
      </c>
      <c r="AC155" s="13">
        <f t="array" ref="AC155">IFERROR(INDEX(C153:C164, SMALL(IF("V"=F153:F164, ROW(F153:F164)-MIN(ROW(F153:F164))+1, ""), ROW() -152 )), "")</f>
        <v>0</v>
      </c>
      <c r="AD155" s="13" t="str">
        <f t="array" ref="AD155">IFERROR(INDEX(D153:D164, SMALL(IF("V"=F153:F164, ROW(F153:F164)-MIN(ROW(F153:F164))+1, ""), ROW() -152 )), "")</f>
        <v>11-180076</v>
      </c>
      <c r="AE155" s="13" t="str">
        <f t="array" ref="AE155">IFERROR(INDEX(E153:E164, SMALL(IF("V"=F153:F164, ROW(F153:F164)-MIN(ROW(F153:F164))+1, ""), ROW() -152 )), "")</f>
        <v>Gael Egana</v>
      </c>
      <c r="AF155" s="13" t="str">
        <f t="array" ref="AF155">IFERROR(INDEX(B153:B164, SMALL(IF(ISNUMBER(SEARCH("JV1",F153:F164)), ROW(F153:F164)-MIN(ROW(F153:F164))+1, ""), ROW() -152 )), "")</f>
        <v/>
      </c>
      <c r="AG155" s="13" t="str">
        <f t="array" ref="AG155">IFERROR(INDEX(C153:C164, SMALL(IF(ISNUMBER(SEARCH("JV1",F153:F164)), ROW(F153:F164)-MIN(ROW(F153:F164))+1, ""), ROW() -152 )), "")</f>
        <v/>
      </c>
      <c r="AH155" s="13" t="str">
        <f t="array" ref="AH155">IFERROR(INDEX(D153:D164, SMALL(IF(ISNUMBER(SEARCH("JV1",F153:F164)), ROW(F153:F164)-MIN(ROW(F153:F164))+1, ""), ROW() -152 )), "")</f>
        <v/>
      </c>
      <c r="AI155" s="13" t="str">
        <f t="array" ref="AI155">IFERROR(INDEX(E153:E164, SMALL(IF(ISNUMBER(SEARCH("JV1",F153:F164)), ROW(F153:F164)-MIN(ROW(F153:F164))+1, ""), ROW() -152 )), "")</f>
        <v/>
      </c>
      <c r="AJ155" s="13" t="str">
        <f t="array" ref="AJ155">IFERROR(INDEX(B153:B164, SMALL(IF(ISNUMBER(SEARCH("JV2",F153:F164)), ROW(F153:F164)-MIN(ROW(F153:F164))+1, ""), ROW() -152 )), "")</f>
        <v/>
      </c>
      <c r="AK155" s="13" t="str">
        <f t="array" ref="AK155">IFERROR(INDEX(C153:C164, SMALL(IF(ISNUMBER(SEARCH("JV2",F153:F164)), ROW(F153:F164)-MIN(ROW(F153:F164))+1, ""), ROW() -152 )), "")</f>
        <v/>
      </c>
      <c r="AL155" s="13" t="str">
        <f t="array" ref="AL155">IFERROR(INDEX(D153:D164, SMALL(IF(ISNUMBER(SEARCH("JV2",F153:F164)), ROW(F153:F164)-MIN(ROW(F153:F164))+1, ""), ROW() -152 )), "")</f>
        <v/>
      </c>
      <c r="AM155" s="13" t="str">
        <f t="array" ref="AM155">IFERROR(INDEX(E153:E164, SMALL(IF(ISNUMBER(SEARCH("JV2",F153:F164)), ROW(F153:F164)-MIN(ROW(F153:F164))+1, ""), ROW() -152 )), "")</f>
        <v/>
      </c>
    </row>
    <row r="156" spans="2:39" s="13" customFormat="1" ht="15" customHeight="1">
      <c r="B156" s="21" t="s">
        <v>316</v>
      </c>
      <c r="C156" s="1"/>
      <c r="D156" s="22" t="s">
        <v>323</v>
      </c>
      <c r="E156" s="1" t="s">
        <v>324</v>
      </c>
      <c r="F156" s="91" t="s">
        <v>13</v>
      </c>
      <c r="G156" s="24"/>
      <c r="H156" s="25">
        <v>3628</v>
      </c>
      <c r="I156" s="24"/>
      <c r="J156" s="25" t="b">
        <v>0</v>
      </c>
      <c r="K156" s="19"/>
      <c r="L156" s="26"/>
      <c r="M156" s="27"/>
      <c r="AB156" s="13" t="str">
        <f t="array" ref="AB156">IFERROR(INDEX(B153:B164, SMALL(IF("V"=F153:F164, ROW(F153:F164)-MIN(ROW(F153:F164))+1, ""), ROW() -152 )), "")</f>
        <v>Savannah College Of Art And Design-Savannah</v>
      </c>
      <c r="AC156" s="13">
        <f t="array" ref="AC156">IFERROR(INDEX(C153:C164, SMALL(IF("V"=F153:F164, ROW(F153:F164)-MIN(ROW(F153:F164))+1, ""), ROW() -152 )), "")</f>
        <v>0</v>
      </c>
      <c r="AD156" s="13" t="str">
        <f t="array" ref="AD156">IFERROR(INDEX(D153:D164, SMALL(IF("V"=F153:F164, ROW(F153:F164)-MIN(ROW(F153:F164))+1, ""), ROW() -152 )), "")</f>
        <v>11-271994</v>
      </c>
      <c r="AE156" s="13" t="str">
        <f t="array" ref="AE156">IFERROR(INDEX(E153:E164, SMALL(IF("V"=F153:F164, ROW(F153:F164)-MIN(ROW(F153:F164))+1, ""), ROW() -152 )), "")</f>
        <v>Julian Salinas</v>
      </c>
      <c r="AF156" s="13" t="str">
        <f t="array" ref="AF156">IFERROR(INDEX(B153:B164, SMALL(IF(ISNUMBER(SEARCH("JV1",F153:F164)), ROW(F153:F164)-MIN(ROW(F153:F164))+1, ""), ROW() -152 )), "")</f>
        <v/>
      </c>
      <c r="AG156" s="13" t="str">
        <f t="array" ref="AG156">IFERROR(INDEX(C153:C164, SMALL(IF(ISNUMBER(SEARCH("JV1",F153:F164)), ROW(F153:F164)-MIN(ROW(F153:F164))+1, ""), ROW() -152 )), "")</f>
        <v/>
      </c>
      <c r="AH156" s="13" t="str">
        <f t="array" ref="AH156">IFERROR(INDEX(D153:D164, SMALL(IF(ISNUMBER(SEARCH("JV1",F153:F164)), ROW(F153:F164)-MIN(ROW(F153:F164))+1, ""), ROW() -152 )), "")</f>
        <v/>
      </c>
      <c r="AI156" s="13" t="str">
        <f t="array" ref="AI156">IFERROR(INDEX(E153:E164, SMALL(IF(ISNUMBER(SEARCH("JV1",F153:F164)), ROW(F153:F164)-MIN(ROW(F153:F164))+1, ""), ROW() -152 )), "")</f>
        <v/>
      </c>
      <c r="AJ156" s="13" t="str">
        <f t="array" ref="AJ156">IFERROR(INDEX(B153:B164, SMALL(IF(ISNUMBER(SEARCH("JV2",F153:F164)), ROW(F153:F164)-MIN(ROW(F153:F164))+1, ""), ROW() -152 )), "")</f>
        <v/>
      </c>
      <c r="AK156" s="13" t="str">
        <f t="array" ref="AK156">IFERROR(INDEX(C153:C164, SMALL(IF(ISNUMBER(SEARCH("JV2",F153:F164)), ROW(F153:F164)-MIN(ROW(F153:F164))+1, ""), ROW() -152 )), "")</f>
        <v/>
      </c>
      <c r="AL156" s="13" t="str">
        <f t="array" ref="AL156">IFERROR(INDEX(D153:D164, SMALL(IF(ISNUMBER(SEARCH("JV2",F153:F164)), ROW(F153:F164)-MIN(ROW(F153:F164))+1, ""), ROW() -152 )), "")</f>
        <v/>
      </c>
      <c r="AM156" s="13" t="str">
        <f t="array" ref="AM156">IFERROR(INDEX(E153:E164, SMALL(IF(ISNUMBER(SEARCH("JV2",F153:F164)), ROW(F153:F164)-MIN(ROW(F153:F164))+1, ""), ROW() -152 )), "")</f>
        <v/>
      </c>
    </row>
    <row r="157" spans="2:39" s="13" customFormat="1" ht="15" customHeight="1">
      <c r="B157" s="21" t="s">
        <v>316</v>
      </c>
      <c r="C157" s="1"/>
      <c r="D157" s="22" t="s">
        <v>325</v>
      </c>
      <c r="E157" s="1" t="s">
        <v>326</v>
      </c>
      <c r="F157" s="91"/>
      <c r="G157" s="24"/>
      <c r="H157" s="25">
        <v>3628</v>
      </c>
      <c r="I157" s="24"/>
      <c r="J157" s="25" t="b">
        <v>0</v>
      </c>
      <c r="K157" s="19"/>
      <c r="L157" s="26"/>
      <c r="M157" s="27"/>
      <c r="AB157" s="13" t="str">
        <f t="array" ref="AB157">IFERROR(INDEX(B153:B164, SMALL(IF("V"=F153:F164, ROW(F153:F164)-MIN(ROW(F153:F164))+1, ""), ROW() -152 )), "")</f>
        <v>Savannah College Of Art And Design-Savannah</v>
      </c>
      <c r="AC157" s="13">
        <f t="array" ref="AC157">IFERROR(INDEX(C153:C164, SMALL(IF("V"=F153:F164, ROW(F153:F164)-MIN(ROW(F153:F164))+1, ""), ROW() -152 )), "")</f>
        <v>0</v>
      </c>
      <c r="AD157" s="13" t="str">
        <f t="array" ref="AD157">IFERROR(INDEX(D153:D164, SMALL(IF("V"=F153:F164, ROW(F153:F164)-MIN(ROW(F153:F164))+1, ""), ROW() -152 )), "")</f>
        <v>21-1384</v>
      </c>
      <c r="AE157" s="13" t="str">
        <f t="array" ref="AE157">IFERROR(INDEX(E153:E164, SMALL(IF("V"=F153:F164, ROW(F153:F164)-MIN(ROW(F153:F164))+1, ""), ROW() -152 )), "")</f>
        <v>Kenneth Ramos</v>
      </c>
      <c r="AF157" s="13" t="str">
        <f t="array" ref="AF157">IFERROR(INDEX(B153:B164, SMALL(IF(ISNUMBER(SEARCH("JV1",F153:F164)), ROW(F153:F164)-MIN(ROW(F153:F164))+1, ""), ROW() -152 )), "")</f>
        <v/>
      </c>
      <c r="AG157" s="13" t="str">
        <f t="array" ref="AG157">IFERROR(INDEX(C153:C164, SMALL(IF(ISNUMBER(SEARCH("JV1",F153:F164)), ROW(F153:F164)-MIN(ROW(F153:F164))+1, ""), ROW() -152 )), "")</f>
        <v/>
      </c>
      <c r="AH157" s="13" t="str">
        <f t="array" ref="AH157">IFERROR(INDEX(D153:D164, SMALL(IF(ISNUMBER(SEARCH("JV1",F153:F164)), ROW(F153:F164)-MIN(ROW(F153:F164))+1, ""), ROW() -152 )), "")</f>
        <v/>
      </c>
      <c r="AI157" s="13" t="str">
        <f t="array" ref="AI157">IFERROR(INDEX(E153:E164, SMALL(IF(ISNUMBER(SEARCH("JV1",F153:F164)), ROW(F153:F164)-MIN(ROW(F153:F164))+1, ""), ROW() -152 )), "")</f>
        <v/>
      </c>
      <c r="AJ157" s="13" t="str">
        <f t="array" ref="AJ157">IFERROR(INDEX(B153:B164, SMALL(IF(ISNUMBER(SEARCH("JV2",F153:F164)), ROW(F153:F164)-MIN(ROW(F153:F164))+1, ""), ROW() -152 )), "")</f>
        <v/>
      </c>
      <c r="AK157" s="13" t="str">
        <f t="array" ref="AK157">IFERROR(INDEX(C153:C164, SMALL(IF(ISNUMBER(SEARCH("JV2",F153:F164)), ROW(F153:F164)-MIN(ROW(F153:F164))+1, ""), ROW() -152 )), "")</f>
        <v/>
      </c>
      <c r="AL157" s="13" t="str">
        <f t="array" ref="AL157">IFERROR(INDEX(D153:D164, SMALL(IF(ISNUMBER(SEARCH("JV2",F153:F164)), ROW(F153:F164)-MIN(ROW(F153:F164))+1, ""), ROW() -152 )), "")</f>
        <v/>
      </c>
      <c r="AM157" s="13" t="str">
        <f t="array" ref="AM157">IFERROR(INDEX(E153:E164, SMALL(IF(ISNUMBER(SEARCH("JV2",F153:F164)), ROW(F153:F164)-MIN(ROW(F153:F164))+1, ""), ROW() -152 )), "")</f>
        <v/>
      </c>
    </row>
    <row r="158" spans="2:39" s="13" customFormat="1" ht="15" customHeight="1">
      <c r="B158" s="21" t="s">
        <v>316</v>
      </c>
      <c r="C158" s="1"/>
      <c r="D158" s="22" t="s">
        <v>327</v>
      </c>
      <c r="E158" s="1" t="s">
        <v>328</v>
      </c>
      <c r="F158" s="91" t="s">
        <v>13</v>
      </c>
      <c r="G158" s="24"/>
      <c r="H158" s="25">
        <v>3628</v>
      </c>
      <c r="I158" s="24"/>
      <c r="J158" s="25" t="b">
        <v>0</v>
      </c>
      <c r="K158" s="19"/>
      <c r="L158" s="26"/>
      <c r="M158" s="27"/>
      <c r="AB158" s="13" t="str">
        <f t="array" ref="AB158">IFERROR(INDEX(B153:B164, SMALL(IF("V"=F153:F164, ROW(F153:F164)-MIN(ROW(F153:F164))+1, ""), ROW() -152 )), "")</f>
        <v>Savannah College Of Art And Design-Savannah</v>
      </c>
      <c r="AC158" s="13">
        <f t="array" ref="AC158">IFERROR(INDEX(C153:C164, SMALL(IF("V"=F153:F164, ROW(F153:F164)-MIN(ROW(F153:F164))+1, ""), ROW() -152 )), "")</f>
        <v>0</v>
      </c>
      <c r="AD158" s="13" t="str">
        <f t="array" ref="AD158">IFERROR(INDEX(D153:D164, SMALL(IF("V"=F153:F164, ROW(F153:F164)-MIN(ROW(F153:F164))+1, ""), ROW() -152 )), "")</f>
        <v>8108-76071</v>
      </c>
      <c r="AE158" s="13" t="str">
        <f t="array" ref="AE158">IFERROR(INDEX(E153:E164, SMALL(IF("V"=F153:F164, ROW(F153:F164)-MIN(ROW(F153:F164))+1, ""), ROW() -152 )), "")</f>
        <v>Leoj Chin</v>
      </c>
      <c r="AF158" s="13" t="str">
        <f t="array" ref="AF158">IFERROR(INDEX(B153:B164, SMALL(IF(ISNUMBER(SEARCH("JV1",F153:F164)), ROW(F153:F164)-MIN(ROW(F153:F164))+1, ""), ROW() -152 )), "")</f>
        <v/>
      </c>
      <c r="AG158" s="13" t="str">
        <f t="array" ref="AG158">IFERROR(INDEX(C153:C164, SMALL(IF(ISNUMBER(SEARCH("JV1",F153:F164)), ROW(F153:F164)-MIN(ROW(F153:F164))+1, ""), ROW() -152 )), "")</f>
        <v/>
      </c>
      <c r="AH158" s="13" t="str">
        <f t="array" ref="AH158">IFERROR(INDEX(D153:D164, SMALL(IF(ISNUMBER(SEARCH("JV1",F153:F164)), ROW(F153:F164)-MIN(ROW(F153:F164))+1, ""), ROW() -152 )), "")</f>
        <v/>
      </c>
      <c r="AI158" s="13" t="str">
        <f t="array" ref="AI158">IFERROR(INDEX(E153:E164, SMALL(IF(ISNUMBER(SEARCH("JV1",F153:F164)), ROW(F153:F164)-MIN(ROW(F153:F164))+1, ""), ROW() -152 )), "")</f>
        <v/>
      </c>
      <c r="AJ158" s="13" t="str">
        <f t="array" ref="AJ158">IFERROR(INDEX(B153:B164, SMALL(IF(ISNUMBER(SEARCH("JV2",F153:F164)), ROW(F153:F164)-MIN(ROW(F153:F164))+1, ""), ROW() -152 )), "")</f>
        <v/>
      </c>
      <c r="AK158" s="13" t="str">
        <f t="array" ref="AK158">IFERROR(INDEX(C153:C164, SMALL(IF(ISNUMBER(SEARCH("JV2",F153:F164)), ROW(F153:F164)-MIN(ROW(F153:F164))+1, ""), ROW() -152 )), "")</f>
        <v/>
      </c>
      <c r="AL158" s="13" t="str">
        <f t="array" ref="AL158">IFERROR(INDEX(D153:D164, SMALL(IF(ISNUMBER(SEARCH("JV2",F153:F164)), ROW(F153:F164)-MIN(ROW(F153:F164))+1, ""), ROW() -152 )), "")</f>
        <v/>
      </c>
      <c r="AM158" s="13" t="str">
        <f t="array" ref="AM158">IFERROR(INDEX(E153:E164, SMALL(IF(ISNUMBER(SEARCH("JV2",F153:F164)), ROW(F153:F164)-MIN(ROW(F153:F164))+1, ""), ROW() -152 )), "")</f>
        <v/>
      </c>
    </row>
    <row r="159" spans="2:39" s="13" customFormat="1" ht="15" customHeight="1">
      <c r="B159" s="21" t="s">
        <v>316</v>
      </c>
      <c r="C159" s="1"/>
      <c r="D159" s="22" t="s">
        <v>329</v>
      </c>
      <c r="E159" s="1" t="s">
        <v>330</v>
      </c>
      <c r="F159" s="91" t="s">
        <v>13</v>
      </c>
      <c r="G159" s="24"/>
      <c r="H159" s="25">
        <v>3628</v>
      </c>
      <c r="I159" s="24"/>
      <c r="J159" s="25" t="b">
        <v>0</v>
      </c>
      <c r="K159" s="19"/>
      <c r="L159" s="26"/>
      <c r="M159" s="27"/>
      <c r="AB159" s="13" t="str">
        <f t="array" ref="AB159">IFERROR(INDEX(B153:B164, SMALL(IF("V"=F153:F164, ROW(F153:F164)-MIN(ROW(F153:F164))+1, ""), ROW() -152 )), "")</f>
        <v>Savannah College Of Art And Design-Savannah</v>
      </c>
      <c r="AC159" s="13">
        <f t="array" ref="AC159">IFERROR(INDEX(C153:C164, SMALL(IF("V"=F153:F164, ROW(F153:F164)-MIN(ROW(F153:F164))+1, ""), ROW() -152 )), "")</f>
        <v>0</v>
      </c>
      <c r="AD159" s="13" t="str">
        <f t="array" ref="AD159">IFERROR(INDEX(D153:D164, SMALL(IF("V"=F153:F164, ROW(F153:F164)-MIN(ROW(F153:F164))+1, ""), ROW() -152 )), "")</f>
        <v>8590-2902</v>
      </c>
      <c r="AE159" s="13" t="str">
        <f t="array" ref="AE159">IFERROR(INDEX(E153:E164, SMALL(IF("V"=F153:F164, ROW(F153:F164)-MIN(ROW(F153:F164))+1, ""), ROW() -152 )), "")</f>
        <v>Tyrell Ingalls</v>
      </c>
      <c r="AF159" s="13" t="str">
        <f t="array" ref="AF159">IFERROR(INDEX(B153:B164, SMALL(IF(ISNUMBER(SEARCH("JV1",F153:F164)), ROW(F153:F164)-MIN(ROW(F153:F164))+1, ""), ROW() -152 )), "")</f>
        <v/>
      </c>
      <c r="AG159" s="13" t="str">
        <f t="array" ref="AG159">IFERROR(INDEX(C153:C164, SMALL(IF(ISNUMBER(SEARCH("JV1",F153:F164)), ROW(F153:F164)-MIN(ROW(F153:F164))+1, ""), ROW() -152 )), "")</f>
        <v/>
      </c>
      <c r="AH159" s="13" t="str">
        <f t="array" ref="AH159">IFERROR(INDEX(D153:D164, SMALL(IF(ISNUMBER(SEARCH("JV1",F153:F164)), ROW(F153:F164)-MIN(ROW(F153:F164))+1, ""), ROW() -152 )), "")</f>
        <v/>
      </c>
      <c r="AI159" s="13" t="str">
        <f t="array" ref="AI159">IFERROR(INDEX(E153:E164, SMALL(IF(ISNUMBER(SEARCH("JV1",F153:F164)), ROW(F153:F164)-MIN(ROW(F153:F164))+1, ""), ROW() -152 )), "")</f>
        <v/>
      </c>
      <c r="AJ159" s="13" t="str">
        <f t="array" ref="AJ159">IFERROR(INDEX(B153:B164, SMALL(IF(ISNUMBER(SEARCH("JV2",F153:F164)), ROW(F153:F164)-MIN(ROW(F153:F164))+1, ""), ROW() -152 )), "")</f>
        <v/>
      </c>
      <c r="AK159" s="13" t="str">
        <f t="array" ref="AK159">IFERROR(INDEX(C153:C164, SMALL(IF(ISNUMBER(SEARCH("JV2",F153:F164)), ROW(F153:F164)-MIN(ROW(F153:F164))+1, ""), ROW() -152 )), "")</f>
        <v/>
      </c>
      <c r="AL159" s="13" t="str">
        <f t="array" ref="AL159">IFERROR(INDEX(D153:D164, SMALL(IF(ISNUMBER(SEARCH("JV2",F153:F164)), ROW(F153:F164)-MIN(ROW(F153:F164))+1, ""), ROW() -152 )), "")</f>
        <v/>
      </c>
      <c r="AM159" s="13" t="str">
        <f t="array" ref="AM159">IFERROR(INDEX(E153:E164, SMALL(IF(ISNUMBER(SEARCH("JV2",F153:F164)), ROW(F153:F164)-MIN(ROW(F153:F164))+1, ""), ROW() -152 )), "")</f>
        <v/>
      </c>
    </row>
    <row r="160" spans="2:39" s="13" customFormat="1" ht="15" customHeight="1">
      <c r="B160" s="21" t="s">
        <v>316</v>
      </c>
      <c r="C160" s="1"/>
      <c r="D160" s="22" t="s">
        <v>331</v>
      </c>
      <c r="E160" s="1" t="s">
        <v>332</v>
      </c>
      <c r="F160" s="91" t="s">
        <v>13</v>
      </c>
      <c r="G160" s="24"/>
      <c r="H160" s="25">
        <v>3628</v>
      </c>
      <c r="I160" s="24"/>
      <c r="J160" s="25" t="b">
        <v>0</v>
      </c>
      <c r="K160" s="19"/>
      <c r="L160" s="26"/>
      <c r="M160" s="27"/>
      <c r="AB160" s="13" t="str">
        <f t="array" ref="AB160">IFERROR(INDEX(B153:B164, SMALL(IF("V"=F153:F164, ROW(F153:F164)-MIN(ROW(F153:F164))+1, ""), ROW() -152 )), "")</f>
        <v>Savannah College Of Art And Design-Savannah</v>
      </c>
      <c r="AC160" s="13">
        <f t="array" ref="AC160">IFERROR(INDEX(C153:C164, SMALL(IF("V"=F153:F164, ROW(F153:F164)-MIN(ROW(F153:F164))+1, ""), ROW() -152 )), "")</f>
        <v>0</v>
      </c>
      <c r="AD160" s="13" t="str">
        <f t="array" ref="AD160">IFERROR(INDEX(D153:D164, SMALL(IF("V"=F153:F164, ROW(F153:F164)-MIN(ROW(F153:F164))+1, ""), ROW() -152 )), "")</f>
        <v>18-4344</v>
      </c>
      <c r="AE160" s="13" t="str">
        <f t="array" ref="AE160">IFERROR(INDEX(E153:E164, SMALL(IF("V"=F153:F164, ROW(F153:F164)-MIN(ROW(F153:F164))+1, ""), ROW() -152 )), "")</f>
        <v>Yannick Roos</v>
      </c>
      <c r="AF160" s="13" t="str">
        <f t="array" ref="AF160">IFERROR(INDEX(B153:B164, SMALL(IF(ISNUMBER(SEARCH("JV1",F153:F164)), ROW(F153:F164)-MIN(ROW(F153:F164))+1, ""), ROW() -152 )), "")</f>
        <v/>
      </c>
      <c r="AG160" s="13" t="str">
        <f t="array" ref="AG160">IFERROR(INDEX(C153:C164, SMALL(IF(ISNUMBER(SEARCH("JV1",F153:F164)), ROW(F153:F164)-MIN(ROW(F153:F164))+1, ""), ROW() -152 )), "")</f>
        <v/>
      </c>
      <c r="AH160" s="13" t="str">
        <f t="array" ref="AH160">IFERROR(INDEX(D153:D164, SMALL(IF(ISNUMBER(SEARCH("JV1",F153:F164)), ROW(F153:F164)-MIN(ROW(F153:F164))+1, ""), ROW() -152 )), "")</f>
        <v/>
      </c>
      <c r="AI160" s="13" t="str">
        <f t="array" ref="AI160">IFERROR(INDEX(E153:E164, SMALL(IF(ISNUMBER(SEARCH("JV1",F153:F164)), ROW(F153:F164)-MIN(ROW(F153:F164))+1, ""), ROW() -152 )), "")</f>
        <v/>
      </c>
      <c r="AJ160" s="13" t="str">
        <f t="array" ref="AJ160">IFERROR(INDEX(B153:B164, SMALL(IF(ISNUMBER(SEARCH("JV2",F153:F164)), ROW(F153:F164)-MIN(ROW(F153:F164))+1, ""), ROW() -152 )), "")</f>
        <v/>
      </c>
      <c r="AK160" s="13" t="str">
        <f t="array" ref="AK160">IFERROR(INDEX(C153:C164, SMALL(IF(ISNUMBER(SEARCH("JV2",F153:F164)), ROW(F153:F164)-MIN(ROW(F153:F164))+1, ""), ROW() -152 )), "")</f>
        <v/>
      </c>
      <c r="AL160" s="13" t="str">
        <f t="array" ref="AL160">IFERROR(INDEX(D153:D164, SMALL(IF(ISNUMBER(SEARCH("JV2",F153:F164)), ROW(F153:F164)-MIN(ROW(F153:F164))+1, ""), ROW() -152 )), "")</f>
        <v/>
      </c>
      <c r="AM160" s="13" t="str">
        <f t="array" ref="AM160">IFERROR(INDEX(E153:E164, SMALL(IF(ISNUMBER(SEARCH("JV2",F153:F164)), ROW(F153:F164)-MIN(ROW(F153:F164))+1, ""), ROW() -152 )), "")</f>
        <v/>
      </c>
    </row>
    <row r="161" spans="2:39" s="13" customFormat="1" ht="15" customHeight="1">
      <c r="B161" s="21" t="s">
        <v>316</v>
      </c>
      <c r="C161" s="1"/>
      <c r="D161" s="22" t="s">
        <v>333</v>
      </c>
      <c r="E161" s="1" t="s">
        <v>334</v>
      </c>
      <c r="F161" s="91"/>
      <c r="G161" s="24"/>
      <c r="H161" s="25">
        <v>3628</v>
      </c>
      <c r="I161" s="24"/>
      <c r="J161" s="25" t="b">
        <v>0</v>
      </c>
      <c r="K161" s="19"/>
      <c r="L161" s="26"/>
      <c r="M161" s="27"/>
    </row>
    <row r="162" spans="2:39" s="13" customFormat="1" ht="15" customHeight="1">
      <c r="B162" s="21" t="s">
        <v>316</v>
      </c>
      <c r="C162" s="1"/>
      <c r="D162" s="22" t="s">
        <v>335</v>
      </c>
      <c r="E162" s="1" t="s">
        <v>336</v>
      </c>
      <c r="F162" s="91"/>
      <c r="G162" s="24"/>
      <c r="H162" s="25">
        <v>3628</v>
      </c>
      <c r="I162" s="24"/>
      <c r="J162" s="25" t="b">
        <v>0</v>
      </c>
      <c r="K162" s="19"/>
      <c r="L162" s="26"/>
      <c r="M162" s="27"/>
    </row>
    <row r="163" spans="2:39" s="13" customFormat="1" ht="15" customHeight="1">
      <c r="B163" s="21" t="s">
        <v>316</v>
      </c>
      <c r="C163" s="1"/>
      <c r="D163" s="22" t="s">
        <v>337</v>
      </c>
      <c r="E163" s="1" t="s">
        <v>338</v>
      </c>
      <c r="F163" s="91" t="s">
        <v>13</v>
      </c>
      <c r="G163" s="24"/>
      <c r="H163" s="25">
        <v>3628</v>
      </c>
      <c r="I163" s="24"/>
      <c r="J163" s="25" t="b">
        <v>0</v>
      </c>
      <c r="K163" s="19"/>
      <c r="L163" s="26"/>
      <c r="M163" s="27"/>
    </row>
    <row r="164" spans="2:39" s="13" customFormat="1" ht="15" customHeight="1">
      <c r="B164" s="21" t="s">
        <v>316</v>
      </c>
      <c r="C164" s="1"/>
      <c r="D164" s="22" t="s">
        <v>339</v>
      </c>
      <c r="E164" s="1" t="s">
        <v>340</v>
      </c>
      <c r="F164" s="91" t="s">
        <v>13</v>
      </c>
      <c r="G164" s="24"/>
      <c r="H164" s="25">
        <v>3628</v>
      </c>
      <c r="I164" s="24"/>
      <c r="J164" s="25" t="b">
        <v>0</v>
      </c>
      <c r="K164" s="19"/>
      <c r="L164" s="26"/>
      <c r="M164" s="27"/>
    </row>
    <row r="165" spans="2:39" s="13" customFormat="1" ht="15" customHeight="1">
      <c r="B165" s="21" t="s">
        <v>341</v>
      </c>
      <c r="C165" s="1"/>
      <c r="D165" s="22" t="s">
        <v>342</v>
      </c>
      <c r="E165" s="1" t="s">
        <v>343</v>
      </c>
      <c r="F165" s="91" t="s">
        <v>13</v>
      </c>
      <c r="G165" s="24"/>
      <c r="H165" s="25">
        <v>4455</v>
      </c>
      <c r="I165" s="24"/>
      <c r="J165" s="25" t="b">
        <v>0</v>
      </c>
      <c r="K165" s="19"/>
      <c r="L165" s="26"/>
      <c r="M165" s="27"/>
      <c r="AB165" s="13" t="str">
        <f t="array" ref="AB165">IFERROR(INDEX(B165:B179, SMALL(IF("V"=F165:F179, ROW(F165:F179)-MIN(ROW(F165:F179))+1, ""), ROW() -164 )), "")</f>
        <v>Shawnee State University</v>
      </c>
      <c r="AC165" s="13">
        <f t="array" ref="AC165">IFERROR(INDEX(C165:C179, SMALL(IF("V"=F165:F179, ROW(F165:F179)-MIN(ROW(F165:F179))+1, ""), ROW() -164 )), "")</f>
        <v>0</v>
      </c>
      <c r="AD165" s="13" t="str">
        <f t="array" ref="AD165">IFERROR(INDEX(D165:D179, SMALL(IF("V"=F165:F179, ROW(F165:F179)-MIN(ROW(F165:F179))+1, ""), ROW() -164 )), "")</f>
        <v>11-445918</v>
      </c>
      <c r="AE165" s="13" t="str">
        <f t="array" ref="AE165">IFERROR(INDEX(E165:E179, SMALL(IF("V"=F165:F179, ROW(F165:F179)-MIN(ROW(F165:F179))+1, ""), ROW() -164 )), "")</f>
        <v>Blake Moore</v>
      </c>
      <c r="AF165" s="13" t="str">
        <f t="array" ref="AF165">IFERROR(INDEX(B165:B179, SMALL(IF(ISNUMBER(SEARCH("JV1",F165:F179)), ROW(F165:F179)-MIN(ROW(F165:F179))+1, ""), ROW() -164 )), "")</f>
        <v/>
      </c>
      <c r="AG165" s="13" t="str">
        <f t="array" ref="AG165">IFERROR(INDEX(C165:C179, SMALL(IF(ISNUMBER(SEARCH("JV1",F165:F179)), ROW(F165:F179)-MIN(ROW(F165:F179))+1, ""), ROW() -164 )), "")</f>
        <v/>
      </c>
      <c r="AH165" s="13" t="str">
        <f t="array" ref="AH165">IFERROR(INDEX(D165:D179, SMALL(IF(ISNUMBER(SEARCH("JV1",F165:F179)), ROW(F165:F179)-MIN(ROW(F165:F179))+1, ""), ROW() -164 )), "")</f>
        <v/>
      </c>
      <c r="AI165" s="13" t="str">
        <f t="array" ref="AI165">IFERROR(INDEX(E165:E179, SMALL(IF(ISNUMBER(SEARCH("JV1",F165:F179)), ROW(F165:F179)-MIN(ROW(F165:F179))+1, ""), ROW() -164 )), "")</f>
        <v/>
      </c>
      <c r="AJ165" s="13" t="str">
        <f t="array" ref="AJ165">IFERROR(INDEX(B165:B179, SMALL(IF(ISNUMBER(SEARCH("JV2",F165:F179)), ROW(F165:F179)-MIN(ROW(F165:F179))+1, ""), ROW() -164 )), "")</f>
        <v/>
      </c>
      <c r="AK165" s="13" t="str">
        <f t="array" ref="AK165">IFERROR(INDEX(C165:C179, SMALL(IF(ISNUMBER(SEARCH("JV2",F165:F179)), ROW(F165:F179)-MIN(ROW(F165:F179))+1, ""), ROW() -164 )), "")</f>
        <v/>
      </c>
      <c r="AL165" s="13" t="str">
        <f t="array" ref="AL165">IFERROR(INDEX(D165:D179, SMALL(IF(ISNUMBER(SEARCH("JV2",F165:F179)), ROW(F165:F179)-MIN(ROW(F165:F179))+1, ""), ROW() -164 )), "")</f>
        <v/>
      </c>
      <c r="AM165" s="13" t="str">
        <f t="array" ref="AM165">IFERROR(INDEX(E165:E179, SMALL(IF(ISNUMBER(SEARCH("JV2",F165:F179)), ROW(F165:F179)-MIN(ROW(F165:F179))+1, ""), ROW() -164 )), "")</f>
        <v/>
      </c>
    </row>
    <row r="166" spans="2:39" s="13" customFormat="1" ht="15" customHeight="1">
      <c r="B166" s="21" t="s">
        <v>341</v>
      </c>
      <c r="C166" s="1"/>
      <c r="D166" s="22" t="s">
        <v>344</v>
      </c>
      <c r="E166" s="1" t="s">
        <v>345</v>
      </c>
      <c r="F166" s="91" t="s">
        <v>13</v>
      </c>
      <c r="G166" s="24"/>
      <c r="H166" s="25">
        <v>4455</v>
      </c>
      <c r="I166" s="24"/>
      <c r="J166" s="25" t="b">
        <v>0</v>
      </c>
      <c r="K166" s="19"/>
      <c r="L166" s="26"/>
      <c r="M166" s="27"/>
      <c r="AB166" s="13" t="str">
        <f t="array" ref="AB166">IFERROR(INDEX(B165:B179, SMALL(IF("V"=F165:F179, ROW(F165:F179)-MIN(ROW(F165:F179))+1, ""), ROW() -164 )), "")</f>
        <v>Shawnee State University</v>
      </c>
      <c r="AC166" s="13">
        <f t="array" ref="AC166">IFERROR(INDEX(C165:C179, SMALL(IF("V"=F165:F179, ROW(F165:F179)-MIN(ROW(F165:F179))+1, ""), ROW() -164 )), "")</f>
        <v>0</v>
      </c>
      <c r="AD166" s="13" t="str">
        <f t="array" ref="AD166">IFERROR(INDEX(D165:D179, SMALL(IF("V"=F165:F179, ROW(F165:F179)-MIN(ROW(F165:F179))+1, ""), ROW() -164 )), "")</f>
        <v>11-267321</v>
      </c>
      <c r="AE166" s="13" t="str">
        <f t="array" ref="AE166">IFERROR(INDEX(E165:E179, SMALL(IF("V"=F165:F179, ROW(F165:F179)-MIN(ROW(F165:F179))+1, ""), ROW() -164 )), "")</f>
        <v>Brandon Underwood</v>
      </c>
      <c r="AF166" s="13" t="str">
        <f t="array" ref="AF166">IFERROR(INDEX(B165:B179, SMALL(IF(ISNUMBER(SEARCH("JV1",F165:F179)), ROW(F165:F179)-MIN(ROW(F165:F179))+1, ""), ROW() -164 )), "")</f>
        <v/>
      </c>
      <c r="AG166" s="13" t="str">
        <f t="array" ref="AG166">IFERROR(INDEX(C165:C179, SMALL(IF(ISNUMBER(SEARCH("JV1",F165:F179)), ROW(F165:F179)-MIN(ROW(F165:F179))+1, ""), ROW() -164 )), "")</f>
        <v/>
      </c>
      <c r="AH166" s="13" t="str">
        <f t="array" ref="AH166">IFERROR(INDEX(D165:D179, SMALL(IF(ISNUMBER(SEARCH("JV1",F165:F179)), ROW(F165:F179)-MIN(ROW(F165:F179))+1, ""), ROW() -164 )), "")</f>
        <v/>
      </c>
      <c r="AI166" s="13" t="str">
        <f t="array" ref="AI166">IFERROR(INDEX(E165:E179, SMALL(IF(ISNUMBER(SEARCH("JV1",F165:F179)), ROW(F165:F179)-MIN(ROW(F165:F179))+1, ""), ROW() -164 )), "")</f>
        <v/>
      </c>
      <c r="AJ166" s="13" t="str">
        <f t="array" ref="AJ166">IFERROR(INDEX(B165:B179, SMALL(IF(ISNUMBER(SEARCH("JV2",F165:F179)), ROW(F165:F179)-MIN(ROW(F165:F179))+1, ""), ROW() -164 )), "")</f>
        <v/>
      </c>
      <c r="AK166" s="13" t="str">
        <f t="array" ref="AK166">IFERROR(INDEX(C165:C179, SMALL(IF(ISNUMBER(SEARCH("JV2",F165:F179)), ROW(F165:F179)-MIN(ROW(F165:F179))+1, ""), ROW() -164 )), "")</f>
        <v/>
      </c>
      <c r="AL166" s="13" t="str">
        <f t="array" ref="AL166">IFERROR(INDEX(D165:D179, SMALL(IF(ISNUMBER(SEARCH("JV2",F165:F179)), ROW(F165:F179)-MIN(ROW(F165:F179))+1, ""), ROW() -164 )), "")</f>
        <v/>
      </c>
      <c r="AM166" s="13" t="str">
        <f t="array" ref="AM166">IFERROR(INDEX(E165:E179, SMALL(IF(ISNUMBER(SEARCH("JV2",F165:F179)), ROW(F165:F179)-MIN(ROW(F165:F179))+1, ""), ROW() -164 )), "")</f>
        <v/>
      </c>
    </row>
    <row r="167" spans="2:39" s="13" customFormat="1" ht="15" customHeight="1">
      <c r="B167" s="21" t="s">
        <v>341</v>
      </c>
      <c r="C167" s="1"/>
      <c r="D167" s="22" t="s">
        <v>346</v>
      </c>
      <c r="E167" s="1" t="s">
        <v>347</v>
      </c>
      <c r="F167" s="91" t="s">
        <v>13</v>
      </c>
      <c r="G167" s="24"/>
      <c r="H167" s="25">
        <v>4455</v>
      </c>
      <c r="I167" s="24"/>
      <c r="J167" s="25" t="b">
        <v>0</v>
      </c>
      <c r="K167" s="19"/>
      <c r="L167" s="26"/>
      <c r="M167" s="27"/>
      <c r="AB167" s="13" t="str">
        <f t="array" ref="AB167">IFERROR(INDEX(B165:B179, SMALL(IF("V"=F165:F179, ROW(F165:F179)-MIN(ROW(F165:F179))+1, ""), ROW() -164 )), "")</f>
        <v>Shawnee State University</v>
      </c>
      <c r="AC167" s="13">
        <f t="array" ref="AC167">IFERROR(INDEX(C165:C179, SMALL(IF("V"=F165:F179, ROW(F165:F179)-MIN(ROW(F165:F179))+1, ""), ROW() -164 )), "")</f>
        <v>0</v>
      </c>
      <c r="AD167" s="13" t="str">
        <f t="array" ref="AD167">IFERROR(INDEX(D165:D179, SMALL(IF("V"=F165:F179, ROW(F165:F179)-MIN(ROW(F165:F179))+1, ""), ROW() -164 )), "")</f>
        <v>6487-209</v>
      </c>
      <c r="AE167" s="13" t="str">
        <f t="array" ref="AE167">IFERROR(INDEX(E165:E179, SMALL(IF("V"=F165:F179, ROW(F165:F179)-MIN(ROW(F165:F179))+1, ""), ROW() -164 )), "")</f>
        <v>Cameron Walker</v>
      </c>
      <c r="AF167" s="13" t="str">
        <f t="array" ref="AF167">IFERROR(INDEX(B165:B179, SMALL(IF(ISNUMBER(SEARCH("JV1",F165:F179)), ROW(F165:F179)-MIN(ROW(F165:F179))+1, ""), ROW() -164 )), "")</f>
        <v/>
      </c>
      <c r="AG167" s="13" t="str">
        <f t="array" ref="AG167">IFERROR(INDEX(C165:C179, SMALL(IF(ISNUMBER(SEARCH("JV1",F165:F179)), ROW(F165:F179)-MIN(ROW(F165:F179))+1, ""), ROW() -164 )), "")</f>
        <v/>
      </c>
      <c r="AH167" s="13" t="str">
        <f t="array" ref="AH167">IFERROR(INDEX(D165:D179, SMALL(IF(ISNUMBER(SEARCH("JV1",F165:F179)), ROW(F165:F179)-MIN(ROW(F165:F179))+1, ""), ROW() -164 )), "")</f>
        <v/>
      </c>
      <c r="AI167" s="13" t="str">
        <f t="array" ref="AI167">IFERROR(INDEX(E165:E179, SMALL(IF(ISNUMBER(SEARCH("JV1",F165:F179)), ROW(F165:F179)-MIN(ROW(F165:F179))+1, ""), ROW() -164 )), "")</f>
        <v/>
      </c>
      <c r="AJ167" s="13" t="str">
        <f t="array" ref="AJ167">IFERROR(INDEX(B165:B179, SMALL(IF(ISNUMBER(SEARCH("JV2",F165:F179)), ROW(F165:F179)-MIN(ROW(F165:F179))+1, ""), ROW() -164 )), "")</f>
        <v/>
      </c>
      <c r="AK167" s="13" t="str">
        <f t="array" ref="AK167">IFERROR(INDEX(C165:C179, SMALL(IF(ISNUMBER(SEARCH("JV2",F165:F179)), ROW(F165:F179)-MIN(ROW(F165:F179))+1, ""), ROW() -164 )), "")</f>
        <v/>
      </c>
      <c r="AL167" s="13" t="str">
        <f t="array" ref="AL167">IFERROR(INDEX(D165:D179, SMALL(IF(ISNUMBER(SEARCH("JV2",F165:F179)), ROW(F165:F179)-MIN(ROW(F165:F179))+1, ""), ROW() -164 )), "")</f>
        <v/>
      </c>
      <c r="AM167" s="13" t="str">
        <f t="array" ref="AM167">IFERROR(INDEX(E165:E179, SMALL(IF(ISNUMBER(SEARCH("JV2",F165:F179)), ROW(F165:F179)-MIN(ROW(F165:F179))+1, ""), ROW() -164 )), "")</f>
        <v/>
      </c>
    </row>
    <row r="168" spans="2:39" s="13" customFormat="1" ht="15" customHeight="1">
      <c r="B168" s="21" t="s">
        <v>341</v>
      </c>
      <c r="C168" s="1"/>
      <c r="D168" s="22" t="s">
        <v>348</v>
      </c>
      <c r="E168" s="1" t="s">
        <v>349</v>
      </c>
      <c r="F168" s="91"/>
      <c r="G168" s="24"/>
      <c r="H168" s="25">
        <v>4455</v>
      </c>
      <c r="I168" s="24"/>
      <c r="J168" s="25" t="b">
        <v>0</v>
      </c>
      <c r="K168" s="19"/>
      <c r="L168" s="26"/>
      <c r="M168" s="27"/>
      <c r="AB168" s="13" t="str">
        <f t="array" ref="AB168">IFERROR(INDEX(B165:B179, SMALL(IF("V"=F165:F179, ROW(F165:F179)-MIN(ROW(F165:F179))+1, ""), ROW() -164 )), "")</f>
        <v>Shawnee State University</v>
      </c>
      <c r="AC168" s="13">
        <f t="array" ref="AC168">IFERROR(INDEX(C165:C179, SMALL(IF("V"=F165:F179, ROW(F165:F179)-MIN(ROW(F165:F179))+1, ""), ROW() -164 )), "")</f>
        <v>0</v>
      </c>
      <c r="AD168" s="13" t="str">
        <f t="array" ref="AD168">IFERROR(INDEX(D165:D179, SMALL(IF("V"=F165:F179, ROW(F165:F179)-MIN(ROW(F165:F179))+1, ""), ROW() -164 )), "")</f>
        <v>8797-2397</v>
      </c>
      <c r="AE168" s="13" t="str">
        <f t="array" ref="AE168">IFERROR(INDEX(E165:E179, SMALL(IF("V"=F165:F179, ROW(F165:F179)-MIN(ROW(F165:F179))+1, ""), ROW() -164 )), "")</f>
        <v>Jackson Lane</v>
      </c>
      <c r="AF168" s="13" t="str">
        <f t="array" ref="AF168">IFERROR(INDEX(B165:B179, SMALL(IF(ISNUMBER(SEARCH("JV1",F165:F179)), ROW(F165:F179)-MIN(ROW(F165:F179))+1, ""), ROW() -164 )), "")</f>
        <v/>
      </c>
      <c r="AG168" s="13" t="str">
        <f t="array" ref="AG168">IFERROR(INDEX(C165:C179, SMALL(IF(ISNUMBER(SEARCH("JV1",F165:F179)), ROW(F165:F179)-MIN(ROW(F165:F179))+1, ""), ROW() -164 )), "")</f>
        <v/>
      </c>
      <c r="AH168" s="13" t="str">
        <f t="array" ref="AH168">IFERROR(INDEX(D165:D179, SMALL(IF(ISNUMBER(SEARCH("JV1",F165:F179)), ROW(F165:F179)-MIN(ROW(F165:F179))+1, ""), ROW() -164 )), "")</f>
        <v/>
      </c>
      <c r="AI168" s="13" t="str">
        <f t="array" ref="AI168">IFERROR(INDEX(E165:E179, SMALL(IF(ISNUMBER(SEARCH("JV1",F165:F179)), ROW(F165:F179)-MIN(ROW(F165:F179))+1, ""), ROW() -164 )), "")</f>
        <v/>
      </c>
      <c r="AJ168" s="13" t="str">
        <f t="array" ref="AJ168">IFERROR(INDEX(B165:B179, SMALL(IF(ISNUMBER(SEARCH("JV2",F165:F179)), ROW(F165:F179)-MIN(ROW(F165:F179))+1, ""), ROW() -164 )), "")</f>
        <v/>
      </c>
      <c r="AK168" s="13" t="str">
        <f t="array" ref="AK168">IFERROR(INDEX(C165:C179, SMALL(IF(ISNUMBER(SEARCH("JV2",F165:F179)), ROW(F165:F179)-MIN(ROW(F165:F179))+1, ""), ROW() -164 )), "")</f>
        <v/>
      </c>
      <c r="AL168" s="13" t="str">
        <f t="array" ref="AL168">IFERROR(INDEX(D165:D179, SMALL(IF(ISNUMBER(SEARCH("JV2",F165:F179)), ROW(F165:F179)-MIN(ROW(F165:F179))+1, ""), ROW() -164 )), "")</f>
        <v/>
      </c>
      <c r="AM168" s="13" t="str">
        <f t="array" ref="AM168">IFERROR(INDEX(E165:E179, SMALL(IF(ISNUMBER(SEARCH("JV2",F165:F179)), ROW(F165:F179)-MIN(ROW(F165:F179))+1, ""), ROW() -164 )), "")</f>
        <v/>
      </c>
    </row>
    <row r="169" spans="2:39" s="13" customFormat="1" ht="15" customHeight="1">
      <c r="B169" s="21" t="s">
        <v>341</v>
      </c>
      <c r="C169" s="1"/>
      <c r="D169" s="22" t="s">
        <v>350</v>
      </c>
      <c r="E169" s="1" t="s">
        <v>351</v>
      </c>
      <c r="F169" s="91" t="s">
        <v>13</v>
      </c>
      <c r="G169" s="24"/>
      <c r="H169" s="25">
        <v>4455</v>
      </c>
      <c r="I169" s="24"/>
      <c r="J169" s="25" t="b">
        <v>0</v>
      </c>
      <c r="K169" s="19"/>
      <c r="L169" s="26"/>
      <c r="M169" s="27"/>
      <c r="AB169" s="13" t="str">
        <f t="array" ref="AB169">IFERROR(INDEX(B165:B179, SMALL(IF("V"=F165:F179, ROW(F165:F179)-MIN(ROW(F165:F179))+1, ""), ROW() -164 )), "")</f>
        <v>Shawnee State University</v>
      </c>
      <c r="AC169" s="13">
        <f t="array" ref="AC169">IFERROR(INDEX(C165:C179, SMALL(IF("V"=F165:F179, ROW(F165:F179)-MIN(ROW(F165:F179))+1, ""), ROW() -164 )), "")</f>
        <v>0</v>
      </c>
      <c r="AD169" s="13" t="str">
        <f t="array" ref="AD169">IFERROR(INDEX(D165:D179, SMALL(IF("V"=F165:F179, ROW(F165:F179)-MIN(ROW(F165:F179))+1, ""), ROW() -164 )), "")</f>
        <v>6450-8719</v>
      </c>
      <c r="AE169" s="13" t="str">
        <f t="array" ref="AE169">IFERROR(INDEX(E165:E179, SMALL(IF("V"=F165:F179, ROW(F165:F179)-MIN(ROW(F165:F179))+1, ""), ROW() -164 )), "")</f>
        <v>Jordan Hughes</v>
      </c>
      <c r="AF169" s="13" t="str">
        <f t="array" ref="AF169">IFERROR(INDEX(B165:B179, SMALL(IF(ISNUMBER(SEARCH("JV1",F165:F179)), ROW(F165:F179)-MIN(ROW(F165:F179))+1, ""), ROW() -164 )), "")</f>
        <v/>
      </c>
      <c r="AG169" s="13" t="str">
        <f t="array" ref="AG169">IFERROR(INDEX(C165:C179, SMALL(IF(ISNUMBER(SEARCH("JV1",F165:F179)), ROW(F165:F179)-MIN(ROW(F165:F179))+1, ""), ROW() -164 )), "")</f>
        <v/>
      </c>
      <c r="AH169" s="13" t="str">
        <f t="array" ref="AH169">IFERROR(INDEX(D165:D179, SMALL(IF(ISNUMBER(SEARCH("JV1",F165:F179)), ROW(F165:F179)-MIN(ROW(F165:F179))+1, ""), ROW() -164 )), "")</f>
        <v/>
      </c>
      <c r="AI169" s="13" t="str">
        <f t="array" ref="AI169">IFERROR(INDEX(E165:E179, SMALL(IF(ISNUMBER(SEARCH("JV1",F165:F179)), ROW(F165:F179)-MIN(ROW(F165:F179))+1, ""), ROW() -164 )), "")</f>
        <v/>
      </c>
      <c r="AJ169" s="13" t="str">
        <f t="array" ref="AJ169">IFERROR(INDEX(B165:B179, SMALL(IF(ISNUMBER(SEARCH("JV2",F165:F179)), ROW(F165:F179)-MIN(ROW(F165:F179))+1, ""), ROW() -164 )), "")</f>
        <v/>
      </c>
      <c r="AK169" s="13" t="str">
        <f t="array" ref="AK169">IFERROR(INDEX(C165:C179, SMALL(IF(ISNUMBER(SEARCH("JV2",F165:F179)), ROW(F165:F179)-MIN(ROW(F165:F179))+1, ""), ROW() -164 )), "")</f>
        <v/>
      </c>
      <c r="AL169" s="13" t="str">
        <f t="array" ref="AL169">IFERROR(INDEX(D165:D179, SMALL(IF(ISNUMBER(SEARCH("JV2",F165:F179)), ROW(F165:F179)-MIN(ROW(F165:F179))+1, ""), ROW() -164 )), "")</f>
        <v/>
      </c>
      <c r="AM169" s="13" t="str">
        <f t="array" ref="AM169">IFERROR(INDEX(E165:E179, SMALL(IF(ISNUMBER(SEARCH("JV2",F165:F179)), ROW(F165:F179)-MIN(ROW(F165:F179))+1, ""), ROW() -164 )), "")</f>
        <v/>
      </c>
    </row>
    <row r="170" spans="2:39" s="13" customFormat="1" ht="15" customHeight="1">
      <c r="B170" s="21" t="s">
        <v>341</v>
      </c>
      <c r="C170" s="1"/>
      <c r="D170" s="22" t="s">
        <v>352</v>
      </c>
      <c r="E170" s="1" t="s">
        <v>353</v>
      </c>
      <c r="F170" s="91" t="s">
        <v>29</v>
      </c>
      <c r="G170" s="24"/>
      <c r="H170" s="25">
        <v>4455</v>
      </c>
      <c r="I170" s="24"/>
      <c r="J170" s="25" t="b">
        <v>0</v>
      </c>
      <c r="K170" s="19"/>
      <c r="L170" s="26"/>
      <c r="M170" s="27"/>
      <c r="AB170" s="13" t="str">
        <f t="array" ref="AB170">IFERROR(INDEX(B165:B179, SMALL(IF("V"=F165:F179, ROW(F165:F179)-MIN(ROW(F165:F179))+1, ""), ROW() -164 )), "")</f>
        <v>Shawnee State University</v>
      </c>
      <c r="AC170" s="13">
        <f t="array" ref="AC170">IFERROR(INDEX(C165:C179, SMALL(IF("V"=F165:F179, ROW(F165:F179)-MIN(ROW(F165:F179))+1, ""), ROW() -164 )), "")</f>
        <v>0</v>
      </c>
      <c r="AD170" s="13" t="str">
        <f t="array" ref="AD170">IFERROR(INDEX(D165:D179, SMALL(IF("V"=F165:F179, ROW(F165:F179)-MIN(ROW(F165:F179))+1, ""), ROW() -164 )), "")</f>
        <v>16-119392</v>
      </c>
      <c r="AE170" s="13" t="str">
        <f t="array" ref="AE170">IFERROR(INDEX(E165:E179, SMALL(IF("V"=F165:F179, ROW(F165:F179)-MIN(ROW(F165:F179))+1, ""), ROW() -164 )), "")</f>
        <v>Sam Clay</v>
      </c>
      <c r="AF170" s="13" t="str">
        <f t="array" ref="AF170">IFERROR(INDEX(B165:B179, SMALL(IF(ISNUMBER(SEARCH("JV1",F165:F179)), ROW(F165:F179)-MIN(ROW(F165:F179))+1, ""), ROW() -164 )), "")</f>
        <v/>
      </c>
      <c r="AG170" s="13" t="str">
        <f t="array" ref="AG170">IFERROR(INDEX(C165:C179, SMALL(IF(ISNUMBER(SEARCH("JV1",F165:F179)), ROW(F165:F179)-MIN(ROW(F165:F179))+1, ""), ROW() -164 )), "")</f>
        <v/>
      </c>
      <c r="AH170" s="13" t="str">
        <f t="array" ref="AH170">IFERROR(INDEX(D165:D179, SMALL(IF(ISNUMBER(SEARCH("JV1",F165:F179)), ROW(F165:F179)-MIN(ROW(F165:F179))+1, ""), ROW() -164 )), "")</f>
        <v/>
      </c>
      <c r="AI170" s="13" t="str">
        <f t="array" ref="AI170">IFERROR(INDEX(E165:E179, SMALL(IF(ISNUMBER(SEARCH("JV1",F165:F179)), ROW(F165:F179)-MIN(ROW(F165:F179))+1, ""), ROW() -164 )), "")</f>
        <v/>
      </c>
      <c r="AJ170" s="13" t="str">
        <f t="array" ref="AJ170">IFERROR(INDEX(B165:B179, SMALL(IF(ISNUMBER(SEARCH("JV2",F165:F179)), ROW(F165:F179)-MIN(ROW(F165:F179))+1, ""), ROW() -164 )), "")</f>
        <v/>
      </c>
      <c r="AK170" s="13" t="str">
        <f t="array" ref="AK170">IFERROR(INDEX(C165:C179, SMALL(IF(ISNUMBER(SEARCH("JV2",F165:F179)), ROW(F165:F179)-MIN(ROW(F165:F179))+1, ""), ROW() -164 )), "")</f>
        <v/>
      </c>
      <c r="AL170" s="13" t="str">
        <f t="array" ref="AL170">IFERROR(INDEX(D165:D179, SMALL(IF(ISNUMBER(SEARCH("JV2",F165:F179)), ROW(F165:F179)-MIN(ROW(F165:F179))+1, ""), ROW() -164 )), "")</f>
        <v/>
      </c>
      <c r="AM170" s="13" t="str">
        <f t="array" ref="AM170">IFERROR(INDEX(E165:E179, SMALL(IF(ISNUMBER(SEARCH("JV2",F165:F179)), ROW(F165:F179)-MIN(ROW(F165:F179))+1, ""), ROW() -164 )), "")</f>
        <v/>
      </c>
    </row>
    <row r="171" spans="2:39" s="13" customFormat="1" ht="15" customHeight="1">
      <c r="B171" s="21" t="s">
        <v>341</v>
      </c>
      <c r="C171" s="1"/>
      <c r="D171" s="22" t="s">
        <v>354</v>
      </c>
      <c r="E171" s="1" t="s">
        <v>355</v>
      </c>
      <c r="F171" s="91" t="s">
        <v>13</v>
      </c>
      <c r="G171" s="24"/>
      <c r="H171" s="25">
        <v>4455</v>
      </c>
      <c r="I171" s="24"/>
      <c r="J171" s="25" t="b">
        <v>0</v>
      </c>
      <c r="K171" s="19"/>
      <c r="L171" s="26"/>
      <c r="M171" s="27"/>
      <c r="AB171" s="13" t="str">
        <f t="array" ref="AB171">IFERROR(INDEX(B165:B179, SMALL(IF("V"=F165:F179, ROW(F165:F179)-MIN(ROW(F165:F179))+1, ""), ROW() -164 )), "")</f>
        <v>Shawnee State University</v>
      </c>
      <c r="AC171" s="13">
        <f t="array" ref="AC171">IFERROR(INDEX(C165:C179, SMALL(IF("V"=F165:F179, ROW(F165:F179)-MIN(ROW(F165:F179))+1, ""), ROW() -164 )), "")</f>
        <v>0</v>
      </c>
      <c r="AD171" s="13" t="str">
        <f t="array" ref="AD171">IFERROR(INDEX(D165:D179, SMALL(IF("V"=F165:F179, ROW(F165:F179)-MIN(ROW(F165:F179))+1, ""), ROW() -164 )), "")</f>
        <v>11-577739</v>
      </c>
      <c r="AE171" s="13" t="str">
        <f t="array" ref="AE171">IFERROR(INDEX(E165:E179, SMALL(IF("V"=F165:F179, ROW(F165:F179)-MIN(ROW(F165:F179))+1, ""), ROW() -164 )), "")</f>
        <v>Trenton Fuller</v>
      </c>
      <c r="AF171" s="13" t="str">
        <f t="array" ref="AF171">IFERROR(INDEX(B165:B179, SMALL(IF(ISNUMBER(SEARCH("JV1",F165:F179)), ROW(F165:F179)-MIN(ROW(F165:F179))+1, ""), ROW() -164 )), "")</f>
        <v/>
      </c>
      <c r="AG171" s="13" t="str">
        <f t="array" ref="AG171">IFERROR(INDEX(C165:C179, SMALL(IF(ISNUMBER(SEARCH("JV1",F165:F179)), ROW(F165:F179)-MIN(ROW(F165:F179))+1, ""), ROW() -164 )), "")</f>
        <v/>
      </c>
      <c r="AH171" s="13" t="str">
        <f t="array" ref="AH171">IFERROR(INDEX(D165:D179, SMALL(IF(ISNUMBER(SEARCH("JV1",F165:F179)), ROW(F165:F179)-MIN(ROW(F165:F179))+1, ""), ROW() -164 )), "")</f>
        <v/>
      </c>
      <c r="AI171" s="13" t="str">
        <f t="array" ref="AI171">IFERROR(INDEX(E165:E179, SMALL(IF(ISNUMBER(SEARCH("JV1",F165:F179)), ROW(F165:F179)-MIN(ROW(F165:F179))+1, ""), ROW() -164 )), "")</f>
        <v/>
      </c>
      <c r="AJ171" s="13" t="str">
        <f t="array" ref="AJ171">IFERROR(INDEX(B165:B179, SMALL(IF(ISNUMBER(SEARCH("JV2",F165:F179)), ROW(F165:F179)-MIN(ROW(F165:F179))+1, ""), ROW() -164 )), "")</f>
        <v/>
      </c>
      <c r="AK171" s="13" t="str">
        <f t="array" ref="AK171">IFERROR(INDEX(C165:C179, SMALL(IF(ISNUMBER(SEARCH("JV2",F165:F179)), ROW(F165:F179)-MIN(ROW(F165:F179))+1, ""), ROW() -164 )), "")</f>
        <v/>
      </c>
      <c r="AL171" s="13" t="str">
        <f t="array" ref="AL171">IFERROR(INDEX(D165:D179, SMALL(IF(ISNUMBER(SEARCH("JV2",F165:F179)), ROW(F165:F179)-MIN(ROW(F165:F179))+1, ""), ROW() -164 )), "")</f>
        <v/>
      </c>
      <c r="AM171" s="13" t="str">
        <f t="array" ref="AM171">IFERROR(INDEX(E165:E179, SMALL(IF(ISNUMBER(SEARCH("JV2",F165:F179)), ROW(F165:F179)-MIN(ROW(F165:F179))+1, ""), ROW() -164 )), "")</f>
        <v/>
      </c>
    </row>
    <row r="172" spans="2:39" s="13" customFormat="1" ht="15" customHeight="1">
      <c r="B172" s="21" t="s">
        <v>341</v>
      </c>
      <c r="C172" s="1"/>
      <c r="D172" s="22" t="s">
        <v>356</v>
      </c>
      <c r="E172" s="1" t="s">
        <v>357</v>
      </c>
      <c r="F172" s="91" t="s">
        <v>29</v>
      </c>
      <c r="G172" s="24"/>
      <c r="H172" s="25">
        <v>4455</v>
      </c>
      <c r="I172" s="24"/>
      <c r="J172" s="25" t="b">
        <v>0</v>
      </c>
      <c r="K172" s="19"/>
      <c r="L172" s="26"/>
      <c r="M172" s="27"/>
      <c r="AB172" s="13" t="str">
        <f t="array" ref="AB172">IFERROR(INDEX(B165:B179, SMALL(IF("V"=F165:F179, ROW(F165:F179)-MIN(ROW(F165:F179))+1, ""), ROW() -164 )), "")</f>
        <v>Shawnee State University</v>
      </c>
      <c r="AC172" s="13">
        <f t="array" ref="AC172">IFERROR(INDEX(C165:C179, SMALL(IF("V"=F165:F179, ROW(F165:F179)-MIN(ROW(F165:F179))+1, ""), ROW() -164 )), "")</f>
        <v>0</v>
      </c>
      <c r="AD172" s="13" t="str">
        <f t="array" ref="AD172">IFERROR(INDEX(D165:D179, SMALL(IF("V"=F165:F179, ROW(F165:F179)-MIN(ROW(F165:F179))+1, ""), ROW() -164 )), "")</f>
        <v>7914-46469</v>
      </c>
      <c r="AE172" s="13" t="str">
        <f t="array" ref="AE172">IFERROR(INDEX(E165:E179, SMALL(IF("V"=F165:F179, ROW(F165:F179)-MIN(ROW(F165:F179))+1, ""), ROW() -164 )), "")</f>
        <v>Zach Otto</v>
      </c>
      <c r="AF172" s="13" t="str">
        <f t="array" ref="AF172">IFERROR(INDEX(B165:B179, SMALL(IF(ISNUMBER(SEARCH("JV1",F165:F179)), ROW(F165:F179)-MIN(ROW(F165:F179))+1, ""), ROW() -164 )), "")</f>
        <v/>
      </c>
      <c r="AG172" s="13" t="str">
        <f t="array" ref="AG172">IFERROR(INDEX(C165:C179, SMALL(IF(ISNUMBER(SEARCH("JV1",F165:F179)), ROW(F165:F179)-MIN(ROW(F165:F179))+1, ""), ROW() -164 )), "")</f>
        <v/>
      </c>
      <c r="AH172" s="13" t="str">
        <f t="array" ref="AH172">IFERROR(INDEX(D165:D179, SMALL(IF(ISNUMBER(SEARCH("JV1",F165:F179)), ROW(F165:F179)-MIN(ROW(F165:F179))+1, ""), ROW() -164 )), "")</f>
        <v/>
      </c>
      <c r="AI172" s="13" t="str">
        <f t="array" ref="AI172">IFERROR(INDEX(E165:E179, SMALL(IF(ISNUMBER(SEARCH("JV1",F165:F179)), ROW(F165:F179)-MIN(ROW(F165:F179))+1, ""), ROW() -164 )), "")</f>
        <v/>
      </c>
      <c r="AJ172" s="13" t="str">
        <f t="array" ref="AJ172">IFERROR(INDEX(B165:B179, SMALL(IF(ISNUMBER(SEARCH("JV2",F165:F179)), ROW(F165:F179)-MIN(ROW(F165:F179))+1, ""), ROW() -164 )), "")</f>
        <v/>
      </c>
      <c r="AK172" s="13" t="str">
        <f t="array" ref="AK172">IFERROR(INDEX(C165:C179, SMALL(IF(ISNUMBER(SEARCH("JV2",F165:F179)), ROW(F165:F179)-MIN(ROW(F165:F179))+1, ""), ROW() -164 )), "")</f>
        <v/>
      </c>
      <c r="AL172" s="13" t="str">
        <f t="array" ref="AL172">IFERROR(INDEX(D165:D179, SMALL(IF(ISNUMBER(SEARCH("JV2",F165:F179)), ROW(F165:F179)-MIN(ROW(F165:F179))+1, ""), ROW() -164 )), "")</f>
        <v/>
      </c>
      <c r="AM172" s="13" t="str">
        <f t="array" ref="AM172">IFERROR(INDEX(E165:E179, SMALL(IF(ISNUMBER(SEARCH("JV2",F165:F179)), ROW(F165:F179)-MIN(ROW(F165:F179))+1, ""), ROW() -164 )), "")</f>
        <v/>
      </c>
    </row>
    <row r="173" spans="2:39" s="13" customFormat="1" ht="15" customHeight="1">
      <c r="B173" s="21" t="s">
        <v>341</v>
      </c>
      <c r="C173" s="1"/>
      <c r="D173" s="22" t="s">
        <v>358</v>
      </c>
      <c r="E173" s="1" t="s">
        <v>359</v>
      </c>
      <c r="F173" s="91" t="s">
        <v>29</v>
      </c>
      <c r="G173" s="24"/>
      <c r="H173" s="25">
        <v>4455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341</v>
      </c>
      <c r="C174" s="1"/>
      <c r="D174" s="22" t="s">
        <v>360</v>
      </c>
      <c r="E174" s="1" t="s">
        <v>361</v>
      </c>
      <c r="F174" s="91" t="s">
        <v>29</v>
      </c>
      <c r="G174" s="24"/>
      <c r="H174" s="25">
        <v>4455</v>
      </c>
      <c r="I174" s="24"/>
      <c r="J174" s="25" t="b">
        <v>0</v>
      </c>
      <c r="K174" s="19"/>
      <c r="L174" s="26"/>
      <c r="M174" s="27"/>
    </row>
    <row r="175" spans="2:39" s="13" customFormat="1" ht="15" customHeight="1">
      <c r="B175" s="21" t="s">
        <v>341</v>
      </c>
      <c r="C175" s="1"/>
      <c r="D175" s="22" t="s">
        <v>362</v>
      </c>
      <c r="E175" s="1" t="s">
        <v>363</v>
      </c>
      <c r="F175" s="91" t="s">
        <v>29</v>
      </c>
      <c r="G175" s="24"/>
      <c r="H175" s="25">
        <v>4455</v>
      </c>
      <c r="I175" s="24"/>
      <c r="J175" s="25" t="b">
        <v>0</v>
      </c>
      <c r="K175" s="19"/>
      <c r="L175" s="26"/>
      <c r="M175" s="27"/>
    </row>
    <row r="176" spans="2:39" s="13" customFormat="1" ht="15" customHeight="1">
      <c r="B176" s="21" t="s">
        <v>341</v>
      </c>
      <c r="C176" s="1"/>
      <c r="D176" s="22" t="s">
        <v>364</v>
      </c>
      <c r="E176" s="1" t="s">
        <v>365</v>
      </c>
      <c r="F176" s="91" t="s">
        <v>13</v>
      </c>
      <c r="G176" s="24"/>
      <c r="H176" s="25">
        <v>4455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341</v>
      </c>
      <c r="C177" s="1"/>
      <c r="D177" s="22" t="s">
        <v>366</v>
      </c>
      <c r="E177" s="1" t="s">
        <v>367</v>
      </c>
      <c r="F177" s="91" t="s">
        <v>13</v>
      </c>
      <c r="G177" s="24"/>
      <c r="H177" s="25">
        <v>4455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341</v>
      </c>
      <c r="C178" s="1"/>
      <c r="D178" s="22" t="s">
        <v>368</v>
      </c>
      <c r="E178" s="1" t="s">
        <v>369</v>
      </c>
      <c r="F178" s="91" t="s">
        <v>29</v>
      </c>
      <c r="G178" s="24"/>
      <c r="H178" s="25">
        <v>4455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341</v>
      </c>
      <c r="C179" s="1"/>
      <c r="D179" s="22" t="s">
        <v>370</v>
      </c>
      <c r="E179" s="1" t="s">
        <v>371</v>
      </c>
      <c r="F179" s="91" t="s">
        <v>13</v>
      </c>
      <c r="G179" s="24"/>
      <c r="H179" s="25">
        <v>4455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372</v>
      </c>
      <c r="C180" s="1"/>
      <c r="D180" s="22" t="s">
        <v>373</v>
      </c>
      <c r="E180" s="1" t="s">
        <v>374</v>
      </c>
      <c r="F180" s="91" t="s">
        <v>13</v>
      </c>
      <c r="G180" s="24"/>
      <c r="H180" s="25">
        <v>4462</v>
      </c>
      <c r="I180" s="24"/>
      <c r="J180" s="25" t="b">
        <v>0</v>
      </c>
      <c r="K180" s="19"/>
      <c r="L180" s="26"/>
      <c r="M180" s="27"/>
      <c r="AB180" s="13" t="str">
        <f t="array" ref="AB180">IFERROR(INDEX(B180:B190, SMALL(IF("V"=F180:F190, ROW(F180:F190)-MIN(ROW(F180:F190))+1, ""), ROW() -179 )), "")</f>
        <v>Southeastern Illinois College</v>
      </c>
      <c r="AC180" s="13">
        <f t="array" ref="AC180">IFERROR(INDEX(C180:C190, SMALL(IF("V"=F180:F190, ROW(F180:F190)-MIN(ROW(F180:F190))+1, ""), ROW() -179 )), "")</f>
        <v>0</v>
      </c>
      <c r="AD180" s="13" t="str">
        <f t="array" ref="AD180">IFERROR(INDEX(D180:D190, SMALL(IF("V"=F180:F190, ROW(F180:F190)-MIN(ROW(F180:F190))+1, ""), ROW() -179 )), "")</f>
        <v>11-292306</v>
      </c>
      <c r="AE180" s="13" t="str">
        <f t="array" ref="AE180">IFERROR(INDEX(E180:E190, SMALL(IF("V"=F180:F190, ROW(F180:F190)-MIN(ROW(F180:F190))+1, ""), ROW() -179 )), "")</f>
        <v>Aden Hopkins</v>
      </c>
      <c r="AF180" s="13" t="str">
        <f t="array" ref="AF180">IFERROR(INDEX(B180:B190, SMALL(IF(ISNUMBER(SEARCH("JV1",F180:F190)), ROW(F180:F190)-MIN(ROW(F180:F190))+1, ""), ROW() -179 )), "")</f>
        <v/>
      </c>
      <c r="AG180" s="13" t="str">
        <f t="array" ref="AG180">IFERROR(INDEX(C180:C190, SMALL(IF(ISNUMBER(SEARCH("JV1",F180:F190)), ROW(F180:F190)-MIN(ROW(F180:F190))+1, ""), ROW() -179 )), "")</f>
        <v/>
      </c>
      <c r="AH180" s="13" t="str">
        <f t="array" ref="AH180">IFERROR(INDEX(D180:D190, SMALL(IF(ISNUMBER(SEARCH("JV1",F180:F190)), ROW(F180:F190)-MIN(ROW(F180:F190))+1, ""), ROW() -179 )), "")</f>
        <v/>
      </c>
      <c r="AI180" s="13" t="str">
        <f t="array" ref="AI180">IFERROR(INDEX(E180:E190, SMALL(IF(ISNUMBER(SEARCH("JV1",F180:F190)), ROW(F180:F190)-MIN(ROW(F180:F190))+1, ""), ROW() -179 )), "")</f>
        <v/>
      </c>
      <c r="AJ180" s="13" t="str">
        <f t="array" ref="AJ180">IFERROR(INDEX(B180:B190, SMALL(IF(ISNUMBER(SEARCH("JV2",F180:F190)), ROW(F180:F190)-MIN(ROW(F180:F190))+1, ""), ROW() -179 )), "")</f>
        <v/>
      </c>
      <c r="AK180" s="13" t="str">
        <f t="array" ref="AK180">IFERROR(INDEX(C180:C190, SMALL(IF(ISNUMBER(SEARCH("JV2",F180:F190)), ROW(F180:F190)-MIN(ROW(F180:F190))+1, ""), ROW() -179 )), "")</f>
        <v/>
      </c>
      <c r="AL180" s="13" t="str">
        <f t="array" ref="AL180">IFERROR(INDEX(D180:D190, SMALL(IF(ISNUMBER(SEARCH("JV2",F180:F190)), ROW(F180:F190)-MIN(ROW(F180:F190))+1, ""), ROW() -179 )), "")</f>
        <v/>
      </c>
      <c r="AM180" s="13" t="str">
        <f t="array" ref="AM180">IFERROR(INDEX(E180:E190, SMALL(IF(ISNUMBER(SEARCH("JV2",F180:F190)), ROW(F180:F190)-MIN(ROW(F180:F190))+1, ""), ROW() -179 )), "")</f>
        <v/>
      </c>
    </row>
    <row r="181" spans="2:39" s="13" customFormat="1" ht="15" customHeight="1">
      <c r="B181" s="21" t="s">
        <v>372</v>
      </c>
      <c r="C181" s="1"/>
      <c r="D181" s="22" t="s">
        <v>375</v>
      </c>
      <c r="E181" s="1" t="s">
        <v>376</v>
      </c>
      <c r="F181" s="91" t="s">
        <v>29</v>
      </c>
      <c r="G181" s="24"/>
      <c r="H181" s="25">
        <v>4462</v>
      </c>
      <c r="I181" s="24"/>
      <c r="J181" s="25" t="b">
        <v>0</v>
      </c>
      <c r="K181" s="19"/>
      <c r="L181" s="26"/>
      <c r="M181" s="27"/>
      <c r="AB181" s="13" t="str">
        <f t="array" ref="AB181">IFERROR(INDEX(B180:B190, SMALL(IF("V"=F180:F190, ROW(F180:F190)-MIN(ROW(F180:F190))+1, ""), ROW() -179 )), "")</f>
        <v>Southeastern Illinois College</v>
      </c>
      <c r="AC181" s="13">
        <f t="array" ref="AC181">IFERROR(INDEX(C180:C190, SMALL(IF("V"=F180:F190, ROW(F180:F190)-MIN(ROW(F180:F190))+1, ""), ROW() -179 )), "")</f>
        <v>0</v>
      </c>
      <c r="AD181" s="13" t="str">
        <f t="array" ref="AD181">IFERROR(INDEX(D180:D190, SMALL(IF("V"=F180:F190, ROW(F180:F190)-MIN(ROW(F180:F190))+1, ""), ROW() -179 )), "")</f>
        <v>21-10098</v>
      </c>
      <c r="AE181" s="13" t="str">
        <f t="array" ref="AE181">IFERROR(INDEX(E180:E190, SMALL(IF("V"=F180:F190, ROW(F180:F190)-MIN(ROW(F180:F190))+1, ""), ROW() -179 )), "")</f>
        <v>Cole McDannel</v>
      </c>
      <c r="AF181" s="13" t="str">
        <f t="array" ref="AF181">IFERROR(INDEX(B180:B190, SMALL(IF(ISNUMBER(SEARCH("JV1",F180:F190)), ROW(F180:F190)-MIN(ROW(F180:F190))+1, ""), ROW() -179 )), "")</f>
        <v/>
      </c>
      <c r="AG181" s="13" t="str">
        <f t="array" ref="AG181">IFERROR(INDEX(C180:C190, SMALL(IF(ISNUMBER(SEARCH("JV1",F180:F190)), ROW(F180:F190)-MIN(ROW(F180:F190))+1, ""), ROW() -179 )), "")</f>
        <v/>
      </c>
      <c r="AH181" s="13" t="str">
        <f t="array" ref="AH181">IFERROR(INDEX(D180:D190, SMALL(IF(ISNUMBER(SEARCH("JV1",F180:F190)), ROW(F180:F190)-MIN(ROW(F180:F190))+1, ""), ROW() -179 )), "")</f>
        <v/>
      </c>
      <c r="AI181" s="13" t="str">
        <f t="array" ref="AI181">IFERROR(INDEX(E180:E190, SMALL(IF(ISNUMBER(SEARCH("JV1",F180:F190)), ROW(F180:F190)-MIN(ROW(F180:F190))+1, ""), ROW() -179 )), "")</f>
        <v/>
      </c>
      <c r="AJ181" s="13" t="str">
        <f t="array" ref="AJ181">IFERROR(INDEX(B180:B190, SMALL(IF(ISNUMBER(SEARCH("JV2",F180:F190)), ROW(F180:F190)-MIN(ROW(F180:F190))+1, ""), ROW() -179 )), "")</f>
        <v/>
      </c>
      <c r="AK181" s="13" t="str">
        <f t="array" ref="AK181">IFERROR(INDEX(C180:C190, SMALL(IF(ISNUMBER(SEARCH("JV2",F180:F190)), ROW(F180:F190)-MIN(ROW(F180:F190))+1, ""), ROW() -179 )), "")</f>
        <v/>
      </c>
      <c r="AL181" s="13" t="str">
        <f t="array" ref="AL181">IFERROR(INDEX(D180:D190, SMALL(IF(ISNUMBER(SEARCH("JV2",F180:F190)), ROW(F180:F190)-MIN(ROW(F180:F190))+1, ""), ROW() -179 )), "")</f>
        <v/>
      </c>
      <c r="AM181" s="13" t="str">
        <f t="array" ref="AM181">IFERROR(INDEX(E180:E190, SMALL(IF(ISNUMBER(SEARCH("JV2",F180:F190)), ROW(F180:F190)-MIN(ROW(F180:F190))+1, ""), ROW() -179 )), "")</f>
        <v/>
      </c>
    </row>
    <row r="182" spans="2:39" s="13" customFormat="1" ht="15" customHeight="1">
      <c r="B182" s="21" t="s">
        <v>372</v>
      </c>
      <c r="C182" s="1"/>
      <c r="D182" s="22" t="s">
        <v>377</v>
      </c>
      <c r="E182" s="1" t="s">
        <v>378</v>
      </c>
      <c r="F182" s="91" t="s">
        <v>13</v>
      </c>
      <c r="G182" s="24"/>
      <c r="H182" s="25">
        <v>4462</v>
      </c>
      <c r="I182" s="24"/>
      <c r="J182" s="25" t="b">
        <v>0</v>
      </c>
      <c r="K182" s="19"/>
      <c r="L182" s="26"/>
      <c r="M182" s="27"/>
      <c r="AB182" s="13" t="str">
        <f t="array" ref="AB182">IFERROR(INDEX(B180:B190, SMALL(IF("V"=F180:F190, ROW(F180:F190)-MIN(ROW(F180:F190))+1, ""), ROW() -179 )), "")</f>
        <v>Southeastern Illinois College</v>
      </c>
      <c r="AC182" s="13">
        <f t="array" ref="AC182">IFERROR(INDEX(C180:C190, SMALL(IF("V"=F180:F190, ROW(F180:F190)-MIN(ROW(F180:F190))+1, ""), ROW() -179 )), "")</f>
        <v>0</v>
      </c>
      <c r="AD182" s="13" t="str">
        <f t="array" ref="AD182">IFERROR(INDEX(D180:D190, SMALL(IF("V"=F180:F190, ROW(F180:F190)-MIN(ROW(F180:F190))+1, ""), ROW() -179 )), "")</f>
        <v>6124-1515</v>
      </c>
      <c r="AE182" s="13" t="str">
        <f t="array" ref="AE182">IFERROR(INDEX(E180:E190, SMALL(IF("V"=F180:F190, ROW(F180:F190)-MIN(ROW(F180:F190))+1, ""), ROW() -179 )), "")</f>
        <v>Hunter Jones</v>
      </c>
      <c r="AF182" s="13" t="str">
        <f t="array" ref="AF182">IFERROR(INDEX(B180:B190, SMALL(IF(ISNUMBER(SEARCH("JV1",F180:F190)), ROW(F180:F190)-MIN(ROW(F180:F190))+1, ""), ROW() -179 )), "")</f>
        <v/>
      </c>
      <c r="AG182" s="13" t="str">
        <f t="array" ref="AG182">IFERROR(INDEX(C180:C190, SMALL(IF(ISNUMBER(SEARCH("JV1",F180:F190)), ROW(F180:F190)-MIN(ROW(F180:F190))+1, ""), ROW() -179 )), "")</f>
        <v/>
      </c>
      <c r="AH182" s="13" t="str">
        <f t="array" ref="AH182">IFERROR(INDEX(D180:D190, SMALL(IF(ISNUMBER(SEARCH("JV1",F180:F190)), ROW(F180:F190)-MIN(ROW(F180:F190))+1, ""), ROW() -179 )), "")</f>
        <v/>
      </c>
      <c r="AI182" s="13" t="str">
        <f t="array" ref="AI182">IFERROR(INDEX(E180:E190, SMALL(IF(ISNUMBER(SEARCH("JV1",F180:F190)), ROW(F180:F190)-MIN(ROW(F180:F190))+1, ""), ROW() -179 )), "")</f>
        <v/>
      </c>
      <c r="AJ182" s="13" t="str">
        <f t="array" ref="AJ182">IFERROR(INDEX(B180:B190, SMALL(IF(ISNUMBER(SEARCH("JV2",F180:F190)), ROW(F180:F190)-MIN(ROW(F180:F190))+1, ""), ROW() -179 )), "")</f>
        <v/>
      </c>
      <c r="AK182" s="13" t="str">
        <f t="array" ref="AK182">IFERROR(INDEX(C180:C190, SMALL(IF(ISNUMBER(SEARCH("JV2",F180:F190)), ROW(F180:F190)-MIN(ROW(F180:F190))+1, ""), ROW() -179 )), "")</f>
        <v/>
      </c>
      <c r="AL182" s="13" t="str">
        <f t="array" ref="AL182">IFERROR(INDEX(D180:D190, SMALL(IF(ISNUMBER(SEARCH("JV2",F180:F190)), ROW(F180:F190)-MIN(ROW(F180:F190))+1, ""), ROW() -179 )), "")</f>
        <v/>
      </c>
      <c r="AM182" s="13" t="str">
        <f t="array" ref="AM182">IFERROR(INDEX(E180:E190, SMALL(IF(ISNUMBER(SEARCH("JV2",F180:F190)), ROW(F180:F190)-MIN(ROW(F180:F190))+1, ""), ROW() -179 )), "")</f>
        <v/>
      </c>
    </row>
    <row r="183" spans="2:39" s="13" customFormat="1" ht="15" customHeight="1">
      <c r="B183" s="21" t="s">
        <v>372</v>
      </c>
      <c r="C183" s="1"/>
      <c r="D183" s="22" t="s">
        <v>379</v>
      </c>
      <c r="E183" s="1" t="s">
        <v>380</v>
      </c>
      <c r="F183" s="91" t="s">
        <v>29</v>
      </c>
      <c r="G183" s="24"/>
      <c r="H183" s="25">
        <v>4462</v>
      </c>
      <c r="I183" s="24"/>
      <c r="J183" s="25" t="b">
        <v>0</v>
      </c>
      <c r="K183" s="19"/>
      <c r="L183" s="26"/>
      <c r="M183" s="27"/>
      <c r="AB183" s="13" t="str">
        <f t="array" ref="AB183">IFERROR(INDEX(B180:B190, SMALL(IF("V"=F180:F190, ROW(F180:F190)-MIN(ROW(F180:F190))+1, ""), ROW() -179 )), "")</f>
        <v>Southeastern Illinois College</v>
      </c>
      <c r="AC183" s="13">
        <f t="array" ref="AC183">IFERROR(INDEX(C180:C190, SMALL(IF("V"=F180:F190, ROW(F180:F190)-MIN(ROW(F180:F190))+1, ""), ROW() -179 )), "")</f>
        <v>0</v>
      </c>
      <c r="AD183" s="13" t="str">
        <f t="array" ref="AD183">IFERROR(INDEX(D180:D190, SMALL(IF("V"=F180:F190, ROW(F180:F190)-MIN(ROW(F180:F190))+1, ""), ROW() -179 )), "")</f>
        <v>17-96552</v>
      </c>
      <c r="AE183" s="13" t="str">
        <f t="array" ref="AE183">IFERROR(INDEX(E180:E190, SMALL(IF("V"=F180:F190, ROW(F180:F190)-MIN(ROW(F180:F190))+1, ""), ROW() -179 )), "")</f>
        <v>Izayah Thurman</v>
      </c>
      <c r="AF183" s="13" t="str">
        <f t="array" ref="AF183">IFERROR(INDEX(B180:B190, SMALL(IF(ISNUMBER(SEARCH("JV1",F180:F190)), ROW(F180:F190)-MIN(ROW(F180:F190))+1, ""), ROW() -179 )), "")</f>
        <v/>
      </c>
      <c r="AG183" s="13" t="str">
        <f t="array" ref="AG183">IFERROR(INDEX(C180:C190, SMALL(IF(ISNUMBER(SEARCH("JV1",F180:F190)), ROW(F180:F190)-MIN(ROW(F180:F190))+1, ""), ROW() -179 )), "")</f>
        <v/>
      </c>
      <c r="AH183" s="13" t="str">
        <f t="array" ref="AH183">IFERROR(INDEX(D180:D190, SMALL(IF(ISNUMBER(SEARCH("JV1",F180:F190)), ROW(F180:F190)-MIN(ROW(F180:F190))+1, ""), ROW() -179 )), "")</f>
        <v/>
      </c>
      <c r="AI183" s="13" t="str">
        <f t="array" ref="AI183">IFERROR(INDEX(E180:E190, SMALL(IF(ISNUMBER(SEARCH("JV1",F180:F190)), ROW(F180:F190)-MIN(ROW(F180:F190))+1, ""), ROW() -179 )), "")</f>
        <v/>
      </c>
      <c r="AJ183" s="13" t="str">
        <f t="array" ref="AJ183">IFERROR(INDEX(B180:B190, SMALL(IF(ISNUMBER(SEARCH("JV2",F180:F190)), ROW(F180:F190)-MIN(ROW(F180:F190))+1, ""), ROW() -179 )), "")</f>
        <v/>
      </c>
      <c r="AK183" s="13" t="str">
        <f t="array" ref="AK183">IFERROR(INDEX(C180:C190, SMALL(IF(ISNUMBER(SEARCH("JV2",F180:F190)), ROW(F180:F190)-MIN(ROW(F180:F190))+1, ""), ROW() -179 )), "")</f>
        <v/>
      </c>
      <c r="AL183" s="13" t="str">
        <f t="array" ref="AL183">IFERROR(INDEX(D180:D190, SMALL(IF(ISNUMBER(SEARCH("JV2",F180:F190)), ROW(F180:F190)-MIN(ROW(F180:F190))+1, ""), ROW() -179 )), "")</f>
        <v/>
      </c>
      <c r="AM183" s="13" t="str">
        <f t="array" ref="AM183">IFERROR(INDEX(E180:E190, SMALL(IF(ISNUMBER(SEARCH("JV2",F180:F190)), ROW(F180:F190)-MIN(ROW(F180:F190))+1, ""), ROW() -179 )), "")</f>
        <v/>
      </c>
    </row>
    <row r="184" spans="2:39" s="13" customFormat="1" ht="15" customHeight="1">
      <c r="B184" s="21" t="s">
        <v>372</v>
      </c>
      <c r="C184" s="1"/>
      <c r="D184" s="22" t="s">
        <v>381</v>
      </c>
      <c r="E184" s="1" t="s">
        <v>382</v>
      </c>
      <c r="F184" s="91" t="s">
        <v>13</v>
      </c>
      <c r="G184" s="24"/>
      <c r="H184" s="25">
        <v>4462</v>
      </c>
      <c r="I184" s="24"/>
      <c r="J184" s="25" t="b">
        <v>0</v>
      </c>
      <c r="K184" s="19"/>
      <c r="L184" s="26"/>
      <c r="M184" s="27"/>
      <c r="AB184" s="13" t="str">
        <f t="array" ref="AB184">IFERROR(INDEX(B180:B190, SMALL(IF("V"=F180:F190, ROW(F180:F190)-MIN(ROW(F180:F190))+1, ""), ROW() -179 )), "")</f>
        <v>Southeastern Illinois College</v>
      </c>
      <c r="AC184" s="13">
        <f t="array" ref="AC184">IFERROR(INDEX(C180:C190, SMALL(IF("V"=F180:F190, ROW(F180:F190)-MIN(ROW(F180:F190))+1, ""), ROW() -179 )), "")</f>
        <v>0</v>
      </c>
      <c r="AD184" s="13" t="str">
        <f t="array" ref="AD184">IFERROR(INDEX(D180:D190, SMALL(IF("V"=F180:F190, ROW(F180:F190)-MIN(ROW(F180:F190))+1, ""), ROW() -179 )), "")</f>
        <v>19-2844</v>
      </c>
      <c r="AE184" s="13" t="str">
        <f t="array" ref="AE184">IFERROR(INDEX(E180:E190, SMALL(IF("V"=F180:F190, ROW(F180:F190)-MIN(ROW(F180:F190))+1, ""), ROW() -179 )), "")</f>
        <v>Jon Frigo</v>
      </c>
      <c r="AF184" s="13" t="str">
        <f t="array" ref="AF184">IFERROR(INDEX(B180:B190, SMALL(IF(ISNUMBER(SEARCH("JV1",F180:F190)), ROW(F180:F190)-MIN(ROW(F180:F190))+1, ""), ROW() -179 )), "")</f>
        <v/>
      </c>
      <c r="AG184" s="13" t="str">
        <f t="array" ref="AG184">IFERROR(INDEX(C180:C190, SMALL(IF(ISNUMBER(SEARCH("JV1",F180:F190)), ROW(F180:F190)-MIN(ROW(F180:F190))+1, ""), ROW() -179 )), "")</f>
        <v/>
      </c>
      <c r="AH184" s="13" t="str">
        <f t="array" ref="AH184">IFERROR(INDEX(D180:D190, SMALL(IF(ISNUMBER(SEARCH("JV1",F180:F190)), ROW(F180:F190)-MIN(ROW(F180:F190))+1, ""), ROW() -179 )), "")</f>
        <v/>
      </c>
      <c r="AI184" s="13" t="str">
        <f t="array" ref="AI184">IFERROR(INDEX(E180:E190, SMALL(IF(ISNUMBER(SEARCH("JV1",F180:F190)), ROW(F180:F190)-MIN(ROW(F180:F190))+1, ""), ROW() -179 )), "")</f>
        <v/>
      </c>
      <c r="AJ184" s="13" t="str">
        <f t="array" ref="AJ184">IFERROR(INDEX(B180:B190, SMALL(IF(ISNUMBER(SEARCH("JV2",F180:F190)), ROW(F180:F190)-MIN(ROW(F180:F190))+1, ""), ROW() -179 )), "")</f>
        <v/>
      </c>
      <c r="AK184" s="13" t="str">
        <f t="array" ref="AK184">IFERROR(INDEX(C180:C190, SMALL(IF(ISNUMBER(SEARCH("JV2",F180:F190)), ROW(F180:F190)-MIN(ROW(F180:F190))+1, ""), ROW() -179 )), "")</f>
        <v/>
      </c>
      <c r="AL184" s="13" t="str">
        <f t="array" ref="AL184">IFERROR(INDEX(D180:D190, SMALL(IF(ISNUMBER(SEARCH("JV2",F180:F190)), ROW(F180:F190)-MIN(ROW(F180:F190))+1, ""), ROW() -179 )), "")</f>
        <v/>
      </c>
      <c r="AM184" s="13" t="str">
        <f t="array" ref="AM184">IFERROR(INDEX(E180:E190, SMALL(IF(ISNUMBER(SEARCH("JV2",F180:F190)), ROW(F180:F190)-MIN(ROW(F180:F190))+1, ""), ROW() -179 )), "")</f>
        <v/>
      </c>
    </row>
    <row r="185" spans="2:39" s="13" customFormat="1" ht="15" customHeight="1">
      <c r="B185" s="21" t="s">
        <v>372</v>
      </c>
      <c r="C185" s="1"/>
      <c r="D185" s="22" t="s">
        <v>383</v>
      </c>
      <c r="E185" s="1" t="s">
        <v>384</v>
      </c>
      <c r="F185" s="91" t="s">
        <v>13</v>
      </c>
      <c r="G185" s="24"/>
      <c r="H185" s="25">
        <v>4462</v>
      </c>
      <c r="I185" s="24"/>
      <c r="J185" s="25" t="b">
        <v>0</v>
      </c>
      <c r="K185" s="19"/>
      <c r="L185" s="26"/>
      <c r="M185" s="27"/>
      <c r="AB185" s="13" t="str">
        <f t="array" ref="AB185">IFERROR(INDEX(B180:B190, SMALL(IF("V"=F180:F190, ROW(F180:F190)-MIN(ROW(F180:F190))+1, ""), ROW() -179 )), "")</f>
        <v>Southeastern Illinois College</v>
      </c>
      <c r="AC185" s="13">
        <f t="array" ref="AC185">IFERROR(INDEX(C180:C190, SMALL(IF("V"=F180:F190, ROW(F180:F190)-MIN(ROW(F180:F190))+1, ""), ROW() -179 )), "")</f>
        <v>0</v>
      </c>
      <c r="AD185" s="13" t="str">
        <f t="array" ref="AD185">IFERROR(INDEX(D180:D190, SMALL(IF("V"=F180:F190, ROW(F180:F190)-MIN(ROW(F180:F190))+1, ""), ROW() -179 )), "")</f>
        <v>9840-3580</v>
      </c>
      <c r="AE185" s="13" t="str">
        <f t="array" ref="AE185">IFERROR(INDEX(E180:E190, SMALL(IF("V"=F180:F190, ROW(F180:F190)-MIN(ROW(F180:F190))+1, ""), ROW() -179 )), "")</f>
        <v>Justin Mitchell</v>
      </c>
      <c r="AF185" s="13" t="str">
        <f t="array" ref="AF185">IFERROR(INDEX(B180:B190, SMALL(IF(ISNUMBER(SEARCH("JV1",F180:F190)), ROW(F180:F190)-MIN(ROW(F180:F190))+1, ""), ROW() -179 )), "")</f>
        <v/>
      </c>
      <c r="AG185" s="13" t="str">
        <f t="array" ref="AG185">IFERROR(INDEX(C180:C190, SMALL(IF(ISNUMBER(SEARCH("JV1",F180:F190)), ROW(F180:F190)-MIN(ROW(F180:F190))+1, ""), ROW() -179 )), "")</f>
        <v/>
      </c>
      <c r="AH185" s="13" t="str">
        <f t="array" ref="AH185">IFERROR(INDEX(D180:D190, SMALL(IF(ISNUMBER(SEARCH("JV1",F180:F190)), ROW(F180:F190)-MIN(ROW(F180:F190))+1, ""), ROW() -179 )), "")</f>
        <v/>
      </c>
      <c r="AI185" s="13" t="str">
        <f t="array" ref="AI185">IFERROR(INDEX(E180:E190, SMALL(IF(ISNUMBER(SEARCH("JV1",F180:F190)), ROW(F180:F190)-MIN(ROW(F180:F190))+1, ""), ROW() -179 )), "")</f>
        <v/>
      </c>
      <c r="AJ185" s="13" t="str">
        <f t="array" ref="AJ185">IFERROR(INDEX(B180:B190, SMALL(IF(ISNUMBER(SEARCH("JV2",F180:F190)), ROW(F180:F190)-MIN(ROW(F180:F190))+1, ""), ROW() -179 )), "")</f>
        <v/>
      </c>
      <c r="AK185" s="13" t="str">
        <f t="array" ref="AK185">IFERROR(INDEX(C180:C190, SMALL(IF(ISNUMBER(SEARCH("JV2",F180:F190)), ROW(F180:F190)-MIN(ROW(F180:F190))+1, ""), ROW() -179 )), "")</f>
        <v/>
      </c>
      <c r="AL185" s="13" t="str">
        <f t="array" ref="AL185">IFERROR(INDEX(D180:D190, SMALL(IF(ISNUMBER(SEARCH("JV2",F180:F190)), ROW(F180:F190)-MIN(ROW(F180:F190))+1, ""), ROW() -179 )), "")</f>
        <v/>
      </c>
      <c r="AM185" s="13" t="str">
        <f t="array" ref="AM185">IFERROR(INDEX(E180:E190, SMALL(IF(ISNUMBER(SEARCH("JV2",F180:F190)), ROW(F180:F190)-MIN(ROW(F180:F190))+1, ""), ROW() -179 )), "")</f>
        <v/>
      </c>
    </row>
    <row r="186" spans="2:39" s="13" customFormat="1" ht="15" customHeight="1">
      <c r="B186" s="21" t="s">
        <v>372</v>
      </c>
      <c r="C186" s="1"/>
      <c r="D186" s="22" t="s">
        <v>385</v>
      </c>
      <c r="E186" s="1" t="s">
        <v>386</v>
      </c>
      <c r="F186" s="91" t="s">
        <v>13</v>
      </c>
      <c r="G186" s="24"/>
      <c r="H186" s="25">
        <v>4462</v>
      </c>
      <c r="I186" s="24"/>
      <c r="J186" s="25" t="b">
        <v>0</v>
      </c>
      <c r="K186" s="19"/>
      <c r="L186" s="26"/>
      <c r="M186" s="27"/>
      <c r="AB186" s="13" t="str">
        <f t="array" ref="AB186">IFERROR(INDEX(B180:B190, SMALL(IF("V"=F180:F190, ROW(F180:F190)-MIN(ROW(F180:F190))+1, ""), ROW() -179 )), "")</f>
        <v>Southeastern Illinois College</v>
      </c>
      <c r="AC186" s="13">
        <f t="array" ref="AC186">IFERROR(INDEX(C180:C190, SMALL(IF("V"=F180:F190, ROW(F180:F190)-MIN(ROW(F180:F190))+1, ""), ROW() -179 )), "")</f>
        <v>0</v>
      </c>
      <c r="AD186" s="13" t="str">
        <f t="array" ref="AD186">IFERROR(INDEX(D180:D190, SMALL(IF("V"=F180:F190, ROW(F180:F190)-MIN(ROW(F180:F190))+1, ""), ROW() -179 )), "")</f>
        <v>11-149546</v>
      </c>
      <c r="AE186" s="13" t="str">
        <f t="array" ref="AE186">IFERROR(INDEX(E180:E190, SMALL(IF("V"=F180:F190, ROW(F180:F190)-MIN(ROW(F180:F190))+1, ""), ROW() -179 )), "")</f>
        <v>Noah Middendorf</v>
      </c>
      <c r="AF186" s="13" t="str">
        <f t="array" ref="AF186">IFERROR(INDEX(B180:B190, SMALL(IF(ISNUMBER(SEARCH("JV1",F180:F190)), ROW(F180:F190)-MIN(ROW(F180:F190))+1, ""), ROW() -179 )), "")</f>
        <v/>
      </c>
      <c r="AG186" s="13" t="str">
        <f t="array" ref="AG186">IFERROR(INDEX(C180:C190, SMALL(IF(ISNUMBER(SEARCH("JV1",F180:F190)), ROW(F180:F190)-MIN(ROW(F180:F190))+1, ""), ROW() -179 )), "")</f>
        <v/>
      </c>
      <c r="AH186" s="13" t="str">
        <f t="array" ref="AH186">IFERROR(INDEX(D180:D190, SMALL(IF(ISNUMBER(SEARCH("JV1",F180:F190)), ROW(F180:F190)-MIN(ROW(F180:F190))+1, ""), ROW() -179 )), "")</f>
        <v/>
      </c>
      <c r="AI186" s="13" t="str">
        <f t="array" ref="AI186">IFERROR(INDEX(E180:E190, SMALL(IF(ISNUMBER(SEARCH("JV1",F180:F190)), ROW(F180:F190)-MIN(ROW(F180:F190))+1, ""), ROW() -179 )), "")</f>
        <v/>
      </c>
      <c r="AJ186" s="13" t="str">
        <f t="array" ref="AJ186">IFERROR(INDEX(B180:B190, SMALL(IF(ISNUMBER(SEARCH("JV2",F180:F190)), ROW(F180:F190)-MIN(ROW(F180:F190))+1, ""), ROW() -179 )), "")</f>
        <v/>
      </c>
      <c r="AK186" s="13" t="str">
        <f t="array" ref="AK186">IFERROR(INDEX(C180:C190, SMALL(IF(ISNUMBER(SEARCH("JV2",F180:F190)), ROW(F180:F190)-MIN(ROW(F180:F190))+1, ""), ROW() -179 )), "")</f>
        <v/>
      </c>
      <c r="AL186" s="13" t="str">
        <f t="array" ref="AL186">IFERROR(INDEX(D180:D190, SMALL(IF(ISNUMBER(SEARCH("JV2",F180:F190)), ROW(F180:F190)-MIN(ROW(F180:F190))+1, ""), ROW() -179 )), "")</f>
        <v/>
      </c>
      <c r="AM186" s="13" t="str">
        <f t="array" ref="AM186">IFERROR(INDEX(E180:E190, SMALL(IF(ISNUMBER(SEARCH("JV2",F180:F190)), ROW(F180:F190)-MIN(ROW(F180:F190))+1, ""), ROW() -179 )), "")</f>
        <v/>
      </c>
    </row>
    <row r="187" spans="2:39" s="13" customFormat="1" ht="15" customHeight="1">
      <c r="B187" s="21" t="s">
        <v>372</v>
      </c>
      <c r="C187" s="1"/>
      <c r="D187" s="22" t="s">
        <v>387</v>
      </c>
      <c r="E187" s="1" t="s">
        <v>388</v>
      </c>
      <c r="F187" s="91" t="s">
        <v>13</v>
      </c>
      <c r="G187" s="24"/>
      <c r="H187" s="25">
        <v>4462</v>
      </c>
      <c r="I187" s="24"/>
      <c r="J187" s="25" t="b">
        <v>0</v>
      </c>
      <c r="K187" s="19"/>
      <c r="L187" s="26"/>
      <c r="M187" s="27"/>
      <c r="AB187" s="13" t="str">
        <f t="array" ref="AB187">IFERROR(INDEX(B180:B190, SMALL(IF("V"=F180:F190, ROW(F180:F190)-MIN(ROW(F180:F190))+1, ""), ROW() -179 )), "")</f>
        <v>Southeastern Illinois College</v>
      </c>
      <c r="AC187" s="13">
        <f t="array" ref="AC187">IFERROR(INDEX(C180:C190, SMALL(IF("V"=F180:F190, ROW(F180:F190)-MIN(ROW(F180:F190))+1, ""), ROW() -179 )), "")</f>
        <v>0</v>
      </c>
      <c r="AD187" s="13" t="str">
        <f t="array" ref="AD187">IFERROR(INDEX(D180:D190, SMALL(IF("V"=F180:F190, ROW(F180:F190)-MIN(ROW(F180:F190))+1, ""), ROW() -179 )), "")</f>
        <v>11-317856</v>
      </c>
      <c r="AE187" s="13" t="str">
        <f t="array" ref="AE187">IFERROR(INDEX(E180:E190, SMALL(IF("V"=F180:F190, ROW(F180:F190)-MIN(ROW(F180:F190))+1, ""), ROW() -179 )), "")</f>
        <v>Sebastian Barton</v>
      </c>
      <c r="AF187" s="13" t="str">
        <f t="array" ref="AF187">IFERROR(INDEX(B180:B190, SMALL(IF(ISNUMBER(SEARCH("JV1",F180:F190)), ROW(F180:F190)-MIN(ROW(F180:F190))+1, ""), ROW() -179 )), "")</f>
        <v/>
      </c>
      <c r="AG187" s="13" t="str">
        <f t="array" ref="AG187">IFERROR(INDEX(C180:C190, SMALL(IF(ISNUMBER(SEARCH("JV1",F180:F190)), ROW(F180:F190)-MIN(ROW(F180:F190))+1, ""), ROW() -179 )), "")</f>
        <v/>
      </c>
      <c r="AH187" s="13" t="str">
        <f t="array" ref="AH187">IFERROR(INDEX(D180:D190, SMALL(IF(ISNUMBER(SEARCH("JV1",F180:F190)), ROW(F180:F190)-MIN(ROW(F180:F190))+1, ""), ROW() -179 )), "")</f>
        <v/>
      </c>
      <c r="AI187" s="13" t="str">
        <f t="array" ref="AI187">IFERROR(INDEX(E180:E190, SMALL(IF(ISNUMBER(SEARCH("JV1",F180:F190)), ROW(F180:F190)-MIN(ROW(F180:F190))+1, ""), ROW() -179 )), "")</f>
        <v/>
      </c>
      <c r="AJ187" s="13" t="str">
        <f t="array" ref="AJ187">IFERROR(INDEX(B180:B190, SMALL(IF(ISNUMBER(SEARCH("JV2",F180:F190)), ROW(F180:F190)-MIN(ROW(F180:F190))+1, ""), ROW() -179 )), "")</f>
        <v/>
      </c>
      <c r="AK187" s="13" t="str">
        <f t="array" ref="AK187">IFERROR(INDEX(C180:C190, SMALL(IF(ISNUMBER(SEARCH("JV2",F180:F190)), ROW(F180:F190)-MIN(ROW(F180:F190))+1, ""), ROW() -179 )), "")</f>
        <v/>
      </c>
      <c r="AL187" s="13" t="str">
        <f t="array" ref="AL187">IFERROR(INDEX(D180:D190, SMALL(IF(ISNUMBER(SEARCH("JV2",F180:F190)), ROW(F180:F190)-MIN(ROW(F180:F190))+1, ""), ROW() -179 )), "")</f>
        <v/>
      </c>
      <c r="AM187" s="13" t="str">
        <f t="array" ref="AM187">IFERROR(INDEX(E180:E190, SMALL(IF(ISNUMBER(SEARCH("JV2",F180:F190)), ROW(F180:F190)-MIN(ROW(F180:F190))+1, ""), ROW() -179 )), "")</f>
        <v/>
      </c>
    </row>
    <row r="188" spans="2:39" s="13" customFormat="1" ht="15" customHeight="1">
      <c r="B188" s="21" t="s">
        <v>372</v>
      </c>
      <c r="C188" s="1"/>
      <c r="D188" s="22" t="s">
        <v>389</v>
      </c>
      <c r="E188" s="1" t="s">
        <v>390</v>
      </c>
      <c r="F188" s="91" t="s">
        <v>29</v>
      </c>
      <c r="G188" s="24"/>
      <c r="H188" s="25">
        <v>4462</v>
      </c>
      <c r="I188" s="24"/>
      <c r="J188" s="25" t="b">
        <v>0</v>
      </c>
      <c r="K188" s="19"/>
      <c r="L188" s="26"/>
      <c r="M188" s="27"/>
    </row>
    <row r="189" spans="2:39" s="13" customFormat="1" ht="15" customHeight="1">
      <c r="B189" s="21" t="s">
        <v>372</v>
      </c>
      <c r="C189" s="1"/>
      <c r="D189" s="22" t="s">
        <v>391</v>
      </c>
      <c r="E189" s="1" t="s">
        <v>392</v>
      </c>
      <c r="F189" s="91" t="s">
        <v>13</v>
      </c>
      <c r="G189" s="24"/>
      <c r="H189" s="25">
        <v>4462</v>
      </c>
      <c r="I189" s="24"/>
      <c r="J189" s="25" t="b">
        <v>0</v>
      </c>
      <c r="K189" s="19"/>
      <c r="L189" s="26"/>
      <c r="M189" s="27"/>
    </row>
    <row r="190" spans="2:39" s="13" customFormat="1" ht="15" customHeight="1">
      <c r="B190" s="21" t="s">
        <v>372</v>
      </c>
      <c r="C190" s="1"/>
      <c r="D190" s="22" t="s">
        <v>393</v>
      </c>
      <c r="E190" s="1" t="s">
        <v>394</v>
      </c>
      <c r="F190" s="91" t="s">
        <v>13</v>
      </c>
      <c r="G190" s="24"/>
      <c r="H190" s="25">
        <v>4462</v>
      </c>
      <c r="I190" s="24"/>
      <c r="J190" s="25" t="b">
        <v>0</v>
      </c>
      <c r="K190" s="19"/>
      <c r="L190" s="26"/>
      <c r="M190" s="27"/>
    </row>
    <row r="191" spans="2:39" s="13" customFormat="1" ht="15" customHeight="1">
      <c r="B191" s="21" t="s">
        <v>395</v>
      </c>
      <c r="C191" s="1"/>
      <c r="D191" s="22" t="s">
        <v>396</v>
      </c>
      <c r="E191" s="1" t="s">
        <v>397</v>
      </c>
      <c r="F191" s="91" t="s">
        <v>13</v>
      </c>
      <c r="G191" s="24"/>
      <c r="H191" s="25">
        <v>2517</v>
      </c>
      <c r="I191" s="24"/>
      <c r="J191" s="25" t="b">
        <v>0</v>
      </c>
      <c r="K191" s="19"/>
      <c r="L191" s="26"/>
      <c r="M191" s="27"/>
      <c r="AB191" s="13" t="str">
        <f t="array" ref="AB191">IFERROR(INDEX(B191:B215, SMALL(IF("V"=F191:F215, ROW(F191:F215)-MIN(ROW(F191:F215))+1, ""), ROW() -190 )), "")</f>
        <v>St. Francis (IL) ,University Of</v>
      </c>
      <c r="AC191" s="13">
        <f t="array" ref="AC191">IFERROR(INDEX(C191:C215, SMALL(IF("V"=F191:F215, ROW(F191:F215)-MIN(ROW(F191:F215))+1, ""), ROW() -190 )), "")</f>
        <v>0</v>
      </c>
      <c r="AD191" s="13" t="str">
        <f t="array" ref="AD191">IFERROR(INDEX(D191:D215, SMALL(IF("V"=F191:F215, ROW(F191:F215)-MIN(ROW(F191:F215))+1, ""), ROW() -190 )), "")</f>
        <v>5398-145</v>
      </c>
      <c r="AE191" s="13" t="str">
        <f t="array" ref="AE191">IFERROR(INDEX(E191:E215, SMALL(IF("V"=F191:F215, ROW(F191:F215)-MIN(ROW(F191:F215))+1, ""), ROW() -190 )), "")</f>
        <v>Alec Dudley</v>
      </c>
      <c r="AF191" s="13" t="str">
        <f t="array" ref="AF191">IFERROR(INDEX(B191:B215, SMALL(IF(ISNUMBER(SEARCH("JV1",F191:F215)), ROW(F191:F215)-MIN(ROW(F191:F215))+1, ""), ROW() -190 )), "")</f>
        <v/>
      </c>
      <c r="AG191" s="13" t="str">
        <f t="array" ref="AG191">IFERROR(INDEX(C191:C215, SMALL(IF(ISNUMBER(SEARCH("JV1",F191:F215)), ROW(F191:F215)-MIN(ROW(F191:F215))+1, ""), ROW() -190 )), "")</f>
        <v/>
      </c>
      <c r="AH191" s="13" t="str">
        <f t="array" ref="AH191">IFERROR(INDEX(D191:D215, SMALL(IF(ISNUMBER(SEARCH("JV1",F191:F215)), ROW(F191:F215)-MIN(ROW(F191:F215))+1, ""), ROW() -190 )), "")</f>
        <v/>
      </c>
      <c r="AI191" s="13" t="str">
        <f t="array" ref="AI191">IFERROR(INDEX(E191:E215, SMALL(IF(ISNUMBER(SEARCH("JV1",F191:F215)), ROW(F191:F215)-MIN(ROW(F191:F215))+1, ""), ROW() -190 )), "")</f>
        <v/>
      </c>
      <c r="AJ191" s="13" t="str">
        <f t="array" ref="AJ191">IFERROR(INDEX(B191:B215, SMALL(IF(ISNUMBER(SEARCH("JV2",F191:F215)), ROW(F191:F215)-MIN(ROW(F191:F215))+1, ""), ROW() -190 )), "")</f>
        <v/>
      </c>
      <c r="AK191" s="13" t="str">
        <f t="array" ref="AK191">IFERROR(INDEX(C191:C215, SMALL(IF(ISNUMBER(SEARCH("JV2",F191:F215)), ROW(F191:F215)-MIN(ROW(F191:F215))+1, ""), ROW() -190 )), "")</f>
        <v/>
      </c>
      <c r="AL191" s="13" t="str">
        <f t="array" ref="AL191">IFERROR(INDEX(D191:D215, SMALL(IF(ISNUMBER(SEARCH("JV2",F191:F215)), ROW(F191:F215)-MIN(ROW(F191:F215))+1, ""), ROW() -190 )), "")</f>
        <v/>
      </c>
      <c r="AM191" s="13" t="str">
        <f t="array" ref="AM191">IFERROR(INDEX(E191:E215, SMALL(IF(ISNUMBER(SEARCH("JV2",F191:F215)), ROW(F191:F215)-MIN(ROW(F191:F215))+1, ""), ROW() -190 )), "")</f>
        <v/>
      </c>
    </row>
    <row r="192" spans="2:39" s="13" customFormat="1" ht="15" customHeight="1">
      <c r="B192" s="21" t="s">
        <v>395</v>
      </c>
      <c r="C192" s="1"/>
      <c r="D192" s="22" t="s">
        <v>398</v>
      </c>
      <c r="E192" s="1" t="s">
        <v>399</v>
      </c>
      <c r="F192" s="91" t="s">
        <v>29</v>
      </c>
      <c r="G192" s="24"/>
      <c r="H192" s="25">
        <v>2517</v>
      </c>
      <c r="I192" s="24"/>
      <c r="J192" s="25" t="b">
        <v>0</v>
      </c>
      <c r="K192" s="19"/>
      <c r="L192" s="26"/>
      <c r="M192" s="27"/>
      <c r="AB192" s="13" t="str">
        <f t="array" ref="AB192">IFERROR(INDEX(B191:B215, SMALL(IF("V"=F191:F215, ROW(F191:F215)-MIN(ROW(F191:F215))+1, ""), ROW() -190 )), "")</f>
        <v>St. Francis (IL) ,University Of</v>
      </c>
      <c r="AC192" s="13">
        <f t="array" ref="AC192">IFERROR(INDEX(C191:C215, SMALL(IF("V"=F191:F215, ROW(F191:F215)-MIN(ROW(F191:F215))+1, ""), ROW() -190 )), "")</f>
        <v>0</v>
      </c>
      <c r="AD192" s="13" t="str">
        <f t="array" ref="AD192">IFERROR(INDEX(D191:D215, SMALL(IF("V"=F191:F215, ROW(F191:F215)-MIN(ROW(F191:F215))+1, ""), ROW() -190 )), "")</f>
        <v>7914-9422</v>
      </c>
      <c r="AE192" s="13" t="str">
        <f t="array" ref="AE192">IFERROR(INDEX(E191:E215, SMALL(IF("V"=F191:F215, ROW(F191:F215)-MIN(ROW(F191:F215))+1, ""), ROW() -190 )), "")</f>
        <v>Brandon Williamson</v>
      </c>
      <c r="AF192" s="13" t="str">
        <f t="array" ref="AF192">IFERROR(INDEX(B191:B215, SMALL(IF(ISNUMBER(SEARCH("JV1",F191:F215)), ROW(F191:F215)-MIN(ROW(F191:F215))+1, ""), ROW() -190 )), "")</f>
        <v/>
      </c>
      <c r="AG192" s="13" t="str">
        <f t="array" ref="AG192">IFERROR(INDEX(C191:C215, SMALL(IF(ISNUMBER(SEARCH("JV1",F191:F215)), ROW(F191:F215)-MIN(ROW(F191:F215))+1, ""), ROW() -190 )), "")</f>
        <v/>
      </c>
      <c r="AH192" s="13" t="str">
        <f t="array" ref="AH192">IFERROR(INDEX(D191:D215, SMALL(IF(ISNUMBER(SEARCH("JV1",F191:F215)), ROW(F191:F215)-MIN(ROW(F191:F215))+1, ""), ROW() -190 )), "")</f>
        <v/>
      </c>
      <c r="AI192" s="13" t="str">
        <f t="array" ref="AI192">IFERROR(INDEX(E191:E215, SMALL(IF(ISNUMBER(SEARCH("JV1",F191:F215)), ROW(F191:F215)-MIN(ROW(F191:F215))+1, ""), ROW() -190 )), "")</f>
        <v/>
      </c>
      <c r="AJ192" s="13" t="str">
        <f t="array" ref="AJ192">IFERROR(INDEX(B191:B215, SMALL(IF(ISNUMBER(SEARCH("JV2",F191:F215)), ROW(F191:F215)-MIN(ROW(F191:F215))+1, ""), ROW() -190 )), "")</f>
        <v/>
      </c>
      <c r="AK192" s="13" t="str">
        <f t="array" ref="AK192">IFERROR(INDEX(C191:C215, SMALL(IF(ISNUMBER(SEARCH("JV2",F191:F215)), ROW(F191:F215)-MIN(ROW(F191:F215))+1, ""), ROW() -190 )), "")</f>
        <v/>
      </c>
      <c r="AL192" s="13" t="str">
        <f t="array" ref="AL192">IFERROR(INDEX(D191:D215, SMALL(IF(ISNUMBER(SEARCH("JV2",F191:F215)), ROW(F191:F215)-MIN(ROW(F191:F215))+1, ""), ROW() -190 )), "")</f>
        <v/>
      </c>
      <c r="AM192" s="13" t="str">
        <f t="array" ref="AM192">IFERROR(INDEX(E191:E215, SMALL(IF(ISNUMBER(SEARCH("JV2",F191:F215)), ROW(F191:F215)-MIN(ROW(F191:F215))+1, ""), ROW() -190 )), "")</f>
        <v/>
      </c>
    </row>
    <row r="193" spans="2:39" s="13" customFormat="1" ht="15" customHeight="1">
      <c r="B193" s="21" t="s">
        <v>395</v>
      </c>
      <c r="C193" s="1"/>
      <c r="D193" s="22" t="s">
        <v>400</v>
      </c>
      <c r="E193" s="1" t="s">
        <v>401</v>
      </c>
      <c r="F193" s="91" t="s">
        <v>29</v>
      </c>
      <c r="G193" s="24"/>
      <c r="H193" s="25">
        <v>2517</v>
      </c>
      <c r="I193" s="24"/>
      <c r="J193" s="25" t="b">
        <v>0</v>
      </c>
      <c r="K193" s="19"/>
      <c r="L193" s="26"/>
      <c r="M193" s="27"/>
      <c r="AB193" s="13" t="str">
        <f t="array" ref="AB193">IFERROR(INDEX(B191:B215, SMALL(IF("V"=F191:F215, ROW(F191:F215)-MIN(ROW(F191:F215))+1, ""), ROW() -190 )), "")</f>
        <v>St. Francis (IL) ,University Of</v>
      </c>
      <c r="AC193" s="13">
        <f t="array" ref="AC193">IFERROR(INDEX(C191:C215, SMALL(IF("V"=F191:F215, ROW(F191:F215)-MIN(ROW(F191:F215))+1, ""), ROW() -190 )), "")</f>
        <v>0</v>
      </c>
      <c r="AD193" s="13" t="str">
        <f t="array" ref="AD193">IFERROR(INDEX(D191:D215, SMALL(IF("V"=F191:F215, ROW(F191:F215)-MIN(ROW(F191:F215))+1, ""), ROW() -190 )), "")</f>
        <v>8959-117962</v>
      </c>
      <c r="AE193" s="13" t="str">
        <f t="array" ref="AE193">IFERROR(INDEX(E191:E215, SMALL(IF("V"=F191:F215, ROW(F191:F215)-MIN(ROW(F191:F215))+1, ""), ROW() -190 )), "")</f>
        <v>Christopher Kelley</v>
      </c>
      <c r="AF193" s="13" t="str">
        <f t="array" ref="AF193">IFERROR(INDEX(B191:B215, SMALL(IF(ISNUMBER(SEARCH("JV1",F191:F215)), ROW(F191:F215)-MIN(ROW(F191:F215))+1, ""), ROW() -190 )), "")</f>
        <v/>
      </c>
      <c r="AG193" s="13" t="str">
        <f t="array" ref="AG193">IFERROR(INDEX(C191:C215, SMALL(IF(ISNUMBER(SEARCH("JV1",F191:F215)), ROW(F191:F215)-MIN(ROW(F191:F215))+1, ""), ROW() -190 )), "")</f>
        <v/>
      </c>
      <c r="AH193" s="13" t="str">
        <f t="array" ref="AH193">IFERROR(INDEX(D191:D215, SMALL(IF(ISNUMBER(SEARCH("JV1",F191:F215)), ROW(F191:F215)-MIN(ROW(F191:F215))+1, ""), ROW() -190 )), "")</f>
        <v/>
      </c>
      <c r="AI193" s="13" t="str">
        <f t="array" ref="AI193">IFERROR(INDEX(E191:E215, SMALL(IF(ISNUMBER(SEARCH("JV1",F191:F215)), ROW(F191:F215)-MIN(ROW(F191:F215))+1, ""), ROW() -190 )), "")</f>
        <v/>
      </c>
      <c r="AJ193" s="13" t="str">
        <f t="array" ref="AJ193">IFERROR(INDEX(B191:B215, SMALL(IF(ISNUMBER(SEARCH("JV2",F191:F215)), ROW(F191:F215)-MIN(ROW(F191:F215))+1, ""), ROW() -190 )), "")</f>
        <v/>
      </c>
      <c r="AK193" s="13" t="str">
        <f t="array" ref="AK193">IFERROR(INDEX(C191:C215, SMALL(IF(ISNUMBER(SEARCH("JV2",F191:F215)), ROW(F191:F215)-MIN(ROW(F191:F215))+1, ""), ROW() -190 )), "")</f>
        <v/>
      </c>
      <c r="AL193" s="13" t="str">
        <f t="array" ref="AL193">IFERROR(INDEX(D191:D215, SMALL(IF(ISNUMBER(SEARCH("JV2",F191:F215)), ROW(F191:F215)-MIN(ROW(F191:F215))+1, ""), ROW() -190 )), "")</f>
        <v/>
      </c>
      <c r="AM193" s="13" t="str">
        <f t="array" ref="AM193">IFERROR(INDEX(E191:E215, SMALL(IF(ISNUMBER(SEARCH("JV2",F191:F215)), ROW(F191:F215)-MIN(ROW(F191:F215))+1, ""), ROW() -190 )), "")</f>
        <v/>
      </c>
    </row>
    <row r="194" spans="2:39" s="13" customFormat="1" ht="15" customHeight="1">
      <c r="B194" s="21" t="s">
        <v>395</v>
      </c>
      <c r="C194" s="1"/>
      <c r="D194" s="22" t="s">
        <v>402</v>
      </c>
      <c r="E194" s="1" t="s">
        <v>403</v>
      </c>
      <c r="F194" s="91" t="s">
        <v>29</v>
      </c>
      <c r="G194" s="24"/>
      <c r="H194" s="25">
        <v>2517</v>
      </c>
      <c r="I194" s="24"/>
      <c r="J194" s="25" t="b">
        <v>0</v>
      </c>
      <c r="K194" s="19"/>
      <c r="L194" s="26"/>
      <c r="M194" s="27"/>
      <c r="AB194" s="13" t="str">
        <f t="array" ref="AB194">IFERROR(INDEX(B191:B215, SMALL(IF("V"=F191:F215, ROW(F191:F215)-MIN(ROW(F191:F215))+1, ""), ROW() -190 )), "")</f>
        <v>St. Francis (IL) ,University Of</v>
      </c>
      <c r="AC194" s="13">
        <f t="array" ref="AC194">IFERROR(INDEX(C191:C215, SMALL(IF("V"=F191:F215, ROW(F191:F215)-MIN(ROW(F191:F215))+1, ""), ROW() -190 )), "")</f>
        <v>0</v>
      </c>
      <c r="AD194" s="13" t="str">
        <f t="array" ref="AD194">IFERROR(INDEX(D191:D215, SMALL(IF("V"=F191:F215, ROW(F191:F215)-MIN(ROW(F191:F215))+1, ""), ROW() -190 )), "")</f>
        <v>5730-32536</v>
      </c>
      <c r="AE194" s="13" t="str">
        <f t="array" ref="AE194">IFERROR(INDEX(E191:E215, SMALL(IF("V"=F191:F215, ROW(F191:F215)-MIN(ROW(F191:F215))+1, ""), ROW() -190 )), "")</f>
        <v>Evan Jaros</v>
      </c>
      <c r="AF194" s="13" t="str">
        <f t="array" ref="AF194">IFERROR(INDEX(B191:B215, SMALL(IF(ISNUMBER(SEARCH("JV1",F191:F215)), ROW(F191:F215)-MIN(ROW(F191:F215))+1, ""), ROW() -190 )), "")</f>
        <v/>
      </c>
      <c r="AG194" s="13" t="str">
        <f t="array" ref="AG194">IFERROR(INDEX(C191:C215, SMALL(IF(ISNUMBER(SEARCH("JV1",F191:F215)), ROW(F191:F215)-MIN(ROW(F191:F215))+1, ""), ROW() -190 )), "")</f>
        <v/>
      </c>
      <c r="AH194" s="13" t="str">
        <f t="array" ref="AH194">IFERROR(INDEX(D191:D215, SMALL(IF(ISNUMBER(SEARCH("JV1",F191:F215)), ROW(F191:F215)-MIN(ROW(F191:F215))+1, ""), ROW() -190 )), "")</f>
        <v/>
      </c>
      <c r="AI194" s="13" t="str">
        <f t="array" ref="AI194">IFERROR(INDEX(E191:E215, SMALL(IF(ISNUMBER(SEARCH("JV1",F191:F215)), ROW(F191:F215)-MIN(ROW(F191:F215))+1, ""), ROW() -190 )), "")</f>
        <v/>
      </c>
      <c r="AJ194" s="13" t="str">
        <f t="array" ref="AJ194">IFERROR(INDEX(B191:B215, SMALL(IF(ISNUMBER(SEARCH("JV2",F191:F215)), ROW(F191:F215)-MIN(ROW(F191:F215))+1, ""), ROW() -190 )), "")</f>
        <v/>
      </c>
      <c r="AK194" s="13" t="str">
        <f t="array" ref="AK194">IFERROR(INDEX(C191:C215, SMALL(IF(ISNUMBER(SEARCH("JV2",F191:F215)), ROW(F191:F215)-MIN(ROW(F191:F215))+1, ""), ROW() -190 )), "")</f>
        <v/>
      </c>
      <c r="AL194" s="13" t="str">
        <f t="array" ref="AL194">IFERROR(INDEX(D191:D215, SMALL(IF(ISNUMBER(SEARCH("JV2",F191:F215)), ROW(F191:F215)-MIN(ROW(F191:F215))+1, ""), ROW() -190 )), "")</f>
        <v/>
      </c>
      <c r="AM194" s="13" t="str">
        <f t="array" ref="AM194">IFERROR(INDEX(E191:E215, SMALL(IF(ISNUMBER(SEARCH("JV2",F191:F215)), ROW(F191:F215)-MIN(ROW(F191:F215))+1, ""), ROW() -190 )), "")</f>
        <v/>
      </c>
    </row>
    <row r="195" spans="2:39" s="13" customFormat="1" ht="15" customHeight="1">
      <c r="B195" s="21" t="s">
        <v>395</v>
      </c>
      <c r="C195" s="1"/>
      <c r="D195" s="22" t="s">
        <v>404</v>
      </c>
      <c r="E195" s="1" t="s">
        <v>405</v>
      </c>
      <c r="F195" s="91" t="s">
        <v>13</v>
      </c>
      <c r="G195" s="24"/>
      <c r="H195" s="25">
        <v>2517</v>
      </c>
      <c r="I195" s="24"/>
      <c r="J195" s="25" t="b">
        <v>0</v>
      </c>
      <c r="K195" s="19"/>
      <c r="L195" s="26"/>
      <c r="M195" s="27"/>
      <c r="AB195" s="13" t="str">
        <f t="array" ref="AB195">IFERROR(INDEX(B191:B215, SMALL(IF("V"=F191:F215, ROW(F191:F215)-MIN(ROW(F191:F215))+1, ""), ROW() -190 )), "")</f>
        <v>St. Francis (IL) ,University Of</v>
      </c>
      <c r="AC195" s="13">
        <f t="array" ref="AC195">IFERROR(INDEX(C191:C215, SMALL(IF("V"=F191:F215, ROW(F191:F215)-MIN(ROW(F191:F215))+1, ""), ROW() -190 )), "")</f>
        <v>0</v>
      </c>
      <c r="AD195" s="13" t="str">
        <f t="array" ref="AD195">IFERROR(INDEX(D191:D215, SMALL(IF("V"=F191:F215, ROW(F191:F215)-MIN(ROW(F191:F215))+1, ""), ROW() -190 )), "")</f>
        <v>10-1682467</v>
      </c>
      <c r="AE195" s="13" t="str">
        <f t="array" ref="AE195">IFERROR(INDEX(E191:E215, SMALL(IF("V"=F191:F215, ROW(F191:F215)-MIN(ROW(F191:F215))+1, ""), ROW() -190 )), "")</f>
        <v>Michael Nape</v>
      </c>
      <c r="AF195" s="13" t="str">
        <f t="array" ref="AF195">IFERROR(INDEX(B191:B215, SMALL(IF(ISNUMBER(SEARCH("JV1",F191:F215)), ROW(F191:F215)-MIN(ROW(F191:F215))+1, ""), ROW() -190 )), "")</f>
        <v/>
      </c>
      <c r="AG195" s="13" t="str">
        <f t="array" ref="AG195">IFERROR(INDEX(C191:C215, SMALL(IF(ISNUMBER(SEARCH("JV1",F191:F215)), ROW(F191:F215)-MIN(ROW(F191:F215))+1, ""), ROW() -190 )), "")</f>
        <v/>
      </c>
      <c r="AH195" s="13" t="str">
        <f t="array" ref="AH195">IFERROR(INDEX(D191:D215, SMALL(IF(ISNUMBER(SEARCH("JV1",F191:F215)), ROW(F191:F215)-MIN(ROW(F191:F215))+1, ""), ROW() -190 )), "")</f>
        <v/>
      </c>
      <c r="AI195" s="13" t="str">
        <f t="array" ref="AI195">IFERROR(INDEX(E191:E215, SMALL(IF(ISNUMBER(SEARCH("JV1",F191:F215)), ROW(F191:F215)-MIN(ROW(F191:F215))+1, ""), ROW() -190 )), "")</f>
        <v/>
      </c>
      <c r="AJ195" s="13" t="str">
        <f t="array" ref="AJ195">IFERROR(INDEX(B191:B215, SMALL(IF(ISNUMBER(SEARCH("JV2",F191:F215)), ROW(F191:F215)-MIN(ROW(F191:F215))+1, ""), ROW() -190 )), "")</f>
        <v/>
      </c>
      <c r="AK195" s="13" t="str">
        <f t="array" ref="AK195">IFERROR(INDEX(C191:C215, SMALL(IF(ISNUMBER(SEARCH("JV2",F191:F215)), ROW(F191:F215)-MIN(ROW(F191:F215))+1, ""), ROW() -190 )), "")</f>
        <v/>
      </c>
      <c r="AL195" s="13" t="str">
        <f t="array" ref="AL195">IFERROR(INDEX(D191:D215, SMALL(IF(ISNUMBER(SEARCH("JV2",F191:F215)), ROW(F191:F215)-MIN(ROW(F191:F215))+1, ""), ROW() -190 )), "")</f>
        <v/>
      </c>
      <c r="AM195" s="13" t="str">
        <f t="array" ref="AM195">IFERROR(INDEX(E191:E215, SMALL(IF(ISNUMBER(SEARCH("JV2",F191:F215)), ROW(F191:F215)-MIN(ROW(F191:F215))+1, ""), ROW() -190 )), "")</f>
        <v/>
      </c>
    </row>
    <row r="196" spans="2:39" s="13" customFormat="1" ht="15" customHeight="1">
      <c r="B196" s="21" t="s">
        <v>395</v>
      </c>
      <c r="C196" s="1"/>
      <c r="D196" s="22" t="s">
        <v>406</v>
      </c>
      <c r="E196" s="1" t="s">
        <v>407</v>
      </c>
      <c r="F196" s="91" t="s">
        <v>29</v>
      </c>
      <c r="G196" s="24"/>
      <c r="H196" s="25">
        <v>2517</v>
      </c>
      <c r="I196" s="24"/>
      <c r="J196" s="25" t="b">
        <v>0</v>
      </c>
      <c r="K196" s="19"/>
      <c r="L196" s="26"/>
      <c r="M196" s="27"/>
      <c r="AB196" s="13" t="str">
        <f t="array" ref="AB196">IFERROR(INDEX(B191:B215, SMALL(IF("V"=F191:F215, ROW(F191:F215)-MIN(ROW(F191:F215))+1, ""), ROW() -190 )), "")</f>
        <v>St. Francis (IL) ,University Of</v>
      </c>
      <c r="AC196" s="13">
        <f t="array" ref="AC196">IFERROR(INDEX(C191:C215, SMALL(IF("V"=F191:F215, ROW(F191:F215)-MIN(ROW(F191:F215))+1, ""), ROW() -190 )), "")</f>
        <v>0</v>
      </c>
      <c r="AD196" s="13" t="str">
        <f t="array" ref="AD196">IFERROR(INDEX(D191:D215, SMALL(IF("V"=F191:F215, ROW(F191:F215)-MIN(ROW(F191:F215))+1, ""), ROW() -190 )), "")</f>
        <v>5717-1441</v>
      </c>
      <c r="AE196" s="13" t="str">
        <f t="array" ref="AE196">IFERROR(INDEX(E191:E215, SMALL(IF("V"=F191:F215, ROW(F191:F215)-MIN(ROW(F191:F215))+1, ""), ROW() -190 )), "")</f>
        <v>Nicholas Howard</v>
      </c>
      <c r="AF196" s="13" t="str">
        <f t="array" ref="AF196">IFERROR(INDEX(B191:B215, SMALL(IF(ISNUMBER(SEARCH("JV1",F191:F215)), ROW(F191:F215)-MIN(ROW(F191:F215))+1, ""), ROW() -190 )), "")</f>
        <v/>
      </c>
      <c r="AG196" s="13" t="str">
        <f t="array" ref="AG196">IFERROR(INDEX(C191:C215, SMALL(IF(ISNUMBER(SEARCH("JV1",F191:F215)), ROW(F191:F215)-MIN(ROW(F191:F215))+1, ""), ROW() -190 )), "")</f>
        <v/>
      </c>
      <c r="AH196" s="13" t="str">
        <f t="array" ref="AH196">IFERROR(INDEX(D191:D215, SMALL(IF(ISNUMBER(SEARCH("JV1",F191:F215)), ROW(F191:F215)-MIN(ROW(F191:F215))+1, ""), ROW() -190 )), "")</f>
        <v/>
      </c>
      <c r="AI196" s="13" t="str">
        <f t="array" ref="AI196">IFERROR(INDEX(E191:E215, SMALL(IF(ISNUMBER(SEARCH("JV1",F191:F215)), ROW(F191:F215)-MIN(ROW(F191:F215))+1, ""), ROW() -190 )), "")</f>
        <v/>
      </c>
      <c r="AJ196" s="13" t="str">
        <f t="array" ref="AJ196">IFERROR(INDEX(B191:B215, SMALL(IF(ISNUMBER(SEARCH("JV2",F191:F215)), ROW(F191:F215)-MIN(ROW(F191:F215))+1, ""), ROW() -190 )), "")</f>
        <v/>
      </c>
      <c r="AK196" s="13" t="str">
        <f t="array" ref="AK196">IFERROR(INDEX(C191:C215, SMALL(IF(ISNUMBER(SEARCH("JV2",F191:F215)), ROW(F191:F215)-MIN(ROW(F191:F215))+1, ""), ROW() -190 )), "")</f>
        <v/>
      </c>
      <c r="AL196" s="13" t="str">
        <f t="array" ref="AL196">IFERROR(INDEX(D191:D215, SMALL(IF(ISNUMBER(SEARCH("JV2",F191:F215)), ROW(F191:F215)-MIN(ROW(F191:F215))+1, ""), ROW() -190 )), "")</f>
        <v/>
      </c>
      <c r="AM196" s="13" t="str">
        <f t="array" ref="AM196">IFERROR(INDEX(E191:E215, SMALL(IF(ISNUMBER(SEARCH("JV2",F191:F215)), ROW(F191:F215)-MIN(ROW(F191:F215))+1, ""), ROW() -190 )), "")</f>
        <v/>
      </c>
    </row>
    <row r="197" spans="2:39" s="13" customFormat="1" ht="15" customHeight="1">
      <c r="B197" s="21" t="s">
        <v>395</v>
      </c>
      <c r="C197" s="1"/>
      <c r="D197" s="22" t="s">
        <v>408</v>
      </c>
      <c r="E197" s="1" t="s">
        <v>409</v>
      </c>
      <c r="F197" s="91" t="s">
        <v>13</v>
      </c>
      <c r="G197" s="24"/>
      <c r="H197" s="25">
        <v>2517</v>
      </c>
      <c r="I197" s="24"/>
      <c r="J197" s="25" t="b">
        <v>0</v>
      </c>
      <c r="K197" s="19"/>
      <c r="L197" s="26"/>
      <c r="M197" s="27"/>
      <c r="AB197" s="13" t="str">
        <f t="array" ref="AB197">IFERROR(INDEX(B191:B215, SMALL(IF("V"=F191:F215, ROW(F191:F215)-MIN(ROW(F191:F215))+1, ""), ROW() -190 )), "")</f>
        <v>St. Francis (IL) ,University Of</v>
      </c>
      <c r="AC197" s="13">
        <f t="array" ref="AC197">IFERROR(INDEX(C191:C215, SMALL(IF("V"=F191:F215, ROW(F191:F215)-MIN(ROW(F191:F215))+1, ""), ROW() -190 )), "")</f>
        <v>0</v>
      </c>
      <c r="AD197" s="13" t="str">
        <f t="array" ref="AD197">IFERROR(INDEX(D191:D215, SMALL(IF("V"=F191:F215, ROW(F191:F215)-MIN(ROW(F191:F215))+1, ""), ROW() -190 )), "")</f>
        <v>15-179147</v>
      </c>
      <c r="AE197" s="13" t="str">
        <f t="array" ref="AE197">IFERROR(INDEX(E191:E215, SMALL(IF("V"=F191:F215, ROW(F191:F215)-MIN(ROW(F191:F215))+1, ""), ROW() -190 )), "")</f>
        <v>Peter Walsh</v>
      </c>
      <c r="AF197" s="13" t="str">
        <f t="array" ref="AF197">IFERROR(INDEX(B191:B215, SMALL(IF(ISNUMBER(SEARCH("JV1",F191:F215)), ROW(F191:F215)-MIN(ROW(F191:F215))+1, ""), ROW() -190 )), "")</f>
        <v/>
      </c>
      <c r="AG197" s="13" t="str">
        <f t="array" ref="AG197">IFERROR(INDEX(C191:C215, SMALL(IF(ISNUMBER(SEARCH("JV1",F191:F215)), ROW(F191:F215)-MIN(ROW(F191:F215))+1, ""), ROW() -190 )), "")</f>
        <v/>
      </c>
      <c r="AH197" s="13" t="str">
        <f t="array" ref="AH197">IFERROR(INDEX(D191:D215, SMALL(IF(ISNUMBER(SEARCH("JV1",F191:F215)), ROW(F191:F215)-MIN(ROW(F191:F215))+1, ""), ROW() -190 )), "")</f>
        <v/>
      </c>
      <c r="AI197" s="13" t="str">
        <f t="array" ref="AI197">IFERROR(INDEX(E191:E215, SMALL(IF(ISNUMBER(SEARCH("JV1",F191:F215)), ROW(F191:F215)-MIN(ROW(F191:F215))+1, ""), ROW() -190 )), "")</f>
        <v/>
      </c>
      <c r="AJ197" s="13" t="str">
        <f t="array" ref="AJ197">IFERROR(INDEX(B191:B215, SMALL(IF(ISNUMBER(SEARCH("JV2",F191:F215)), ROW(F191:F215)-MIN(ROW(F191:F215))+1, ""), ROW() -190 )), "")</f>
        <v/>
      </c>
      <c r="AK197" s="13" t="str">
        <f t="array" ref="AK197">IFERROR(INDEX(C191:C215, SMALL(IF(ISNUMBER(SEARCH("JV2",F191:F215)), ROW(F191:F215)-MIN(ROW(F191:F215))+1, ""), ROW() -190 )), "")</f>
        <v/>
      </c>
      <c r="AL197" s="13" t="str">
        <f t="array" ref="AL197">IFERROR(INDEX(D191:D215, SMALL(IF(ISNUMBER(SEARCH("JV2",F191:F215)), ROW(F191:F215)-MIN(ROW(F191:F215))+1, ""), ROW() -190 )), "")</f>
        <v/>
      </c>
      <c r="AM197" s="13" t="str">
        <f t="array" ref="AM197">IFERROR(INDEX(E191:E215, SMALL(IF(ISNUMBER(SEARCH("JV2",F191:F215)), ROW(F191:F215)-MIN(ROW(F191:F215))+1, ""), ROW() -190 )), "")</f>
        <v/>
      </c>
    </row>
    <row r="198" spans="2:39" s="13" customFormat="1" ht="15" customHeight="1">
      <c r="B198" s="21" t="s">
        <v>395</v>
      </c>
      <c r="C198" s="1"/>
      <c r="D198" s="22" t="s">
        <v>410</v>
      </c>
      <c r="E198" s="1" t="s">
        <v>411</v>
      </c>
      <c r="F198" s="91"/>
      <c r="G198" s="24"/>
      <c r="H198" s="25">
        <v>2517</v>
      </c>
      <c r="I198" s="24"/>
      <c r="J198" s="25" t="b">
        <v>0</v>
      </c>
      <c r="K198" s="19"/>
      <c r="L198" s="26"/>
      <c r="M198" s="27"/>
      <c r="AB198" s="13" t="str">
        <f t="array" ref="AB198">IFERROR(INDEX(B191:B215, SMALL(IF("V"=F191:F215, ROW(F191:F215)-MIN(ROW(F191:F215))+1, ""), ROW() -190 )), "")</f>
        <v>St. Francis (IL) ,University Of</v>
      </c>
      <c r="AC198" s="13">
        <f t="array" ref="AC198">IFERROR(INDEX(C191:C215, SMALL(IF("V"=F191:F215, ROW(F191:F215)-MIN(ROW(F191:F215))+1, ""), ROW() -190 )), "")</f>
        <v>0</v>
      </c>
      <c r="AD198" s="13" t="str">
        <f t="array" ref="AD198">IFERROR(INDEX(D191:D215, SMALL(IF("V"=F191:F215, ROW(F191:F215)-MIN(ROW(F191:F215))+1, ""), ROW() -190 )), "")</f>
        <v>11-342677</v>
      </c>
      <c r="AE198" s="13" t="str">
        <f t="array" ref="AE198">IFERROR(INDEX(E191:E215, SMALL(IF("V"=F191:F215, ROW(F191:F215)-MIN(ROW(F191:F215))+1, ""), ROW() -190 )), "")</f>
        <v>Theron Mitchell</v>
      </c>
      <c r="AF198" s="13" t="str">
        <f t="array" ref="AF198">IFERROR(INDEX(B191:B215, SMALL(IF(ISNUMBER(SEARCH("JV1",F191:F215)), ROW(F191:F215)-MIN(ROW(F191:F215))+1, ""), ROW() -190 )), "")</f>
        <v/>
      </c>
      <c r="AG198" s="13" t="str">
        <f t="array" ref="AG198">IFERROR(INDEX(C191:C215, SMALL(IF(ISNUMBER(SEARCH("JV1",F191:F215)), ROW(F191:F215)-MIN(ROW(F191:F215))+1, ""), ROW() -190 )), "")</f>
        <v/>
      </c>
      <c r="AH198" s="13" t="str">
        <f t="array" ref="AH198">IFERROR(INDEX(D191:D215, SMALL(IF(ISNUMBER(SEARCH("JV1",F191:F215)), ROW(F191:F215)-MIN(ROW(F191:F215))+1, ""), ROW() -190 )), "")</f>
        <v/>
      </c>
      <c r="AI198" s="13" t="str">
        <f t="array" ref="AI198">IFERROR(INDEX(E191:E215, SMALL(IF(ISNUMBER(SEARCH("JV1",F191:F215)), ROW(F191:F215)-MIN(ROW(F191:F215))+1, ""), ROW() -190 )), "")</f>
        <v/>
      </c>
      <c r="AJ198" s="13" t="str">
        <f t="array" ref="AJ198">IFERROR(INDEX(B191:B215, SMALL(IF(ISNUMBER(SEARCH("JV2",F191:F215)), ROW(F191:F215)-MIN(ROW(F191:F215))+1, ""), ROW() -190 )), "")</f>
        <v/>
      </c>
      <c r="AK198" s="13" t="str">
        <f t="array" ref="AK198">IFERROR(INDEX(C191:C215, SMALL(IF(ISNUMBER(SEARCH("JV2",F191:F215)), ROW(F191:F215)-MIN(ROW(F191:F215))+1, ""), ROW() -190 )), "")</f>
        <v/>
      </c>
      <c r="AL198" s="13" t="str">
        <f t="array" ref="AL198">IFERROR(INDEX(D191:D215, SMALL(IF(ISNUMBER(SEARCH("JV2",F191:F215)), ROW(F191:F215)-MIN(ROW(F191:F215))+1, ""), ROW() -190 )), "")</f>
        <v/>
      </c>
      <c r="AM198" s="13" t="str">
        <f t="array" ref="AM198">IFERROR(INDEX(E191:E215, SMALL(IF(ISNUMBER(SEARCH("JV2",F191:F215)), ROW(F191:F215)-MIN(ROW(F191:F215))+1, ""), ROW() -190 )), "")</f>
        <v/>
      </c>
    </row>
    <row r="199" spans="2:39" s="13" customFormat="1" ht="15" customHeight="1">
      <c r="B199" s="21" t="s">
        <v>395</v>
      </c>
      <c r="C199" s="1"/>
      <c r="D199" s="22" t="s">
        <v>412</v>
      </c>
      <c r="E199" s="1" t="s">
        <v>413</v>
      </c>
      <c r="F199" s="91" t="s">
        <v>29</v>
      </c>
      <c r="G199" s="24"/>
      <c r="H199" s="25">
        <v>2517</v>
      </c>
      <c r="I199" s="24"/>
      <c r="J199" s="25" t="b">
        <v>0</v>
      </c>
      <c r="K199" s="19"/>
      <c r="L199" s="26"/>
      <c r="M199" s="27"/>
    </row>
    <row r="200" spans="2:39" s="13" customFormat="1" ht="15" customHeight="1">
      <c r="B200" s="21" t="s">
        <v>395</v>
      </c>
      <c r="C200" s="1"/>
      <c r="D200" s="22" t="s">
        <v>414</v>
      </c>
      <c r="E200" s="1" t="s">
        <v>415</v>
      </c>
      <c r="F200" s="91" t="s">
        <v>13</v>
      </c>
      <c r="G200" s="24"/>
      <c r="H200" s="25">
        <v>2517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395</v>
      </c>
      <c r="C201" s="1"/>
      <c r="D201" s="22" t="s">
        <v>416</v>
      </c>
      <c r="E201" s="1" t="s">
        <v>417</v>
      </c>
      <c r="F201" s="91" t="s">
        <v>29</v>
      </c>
      <c r="G201" s="24"/>
      <c r="H201" s="25">
        <v>2517</v>
      </c>
      <c r="I201" s="24"/>
      <c r="J201" s="25" t="b">
        <v>0</v>
      </c>
      <c r="K201" s="19"/>
      <c r="L201" s="26"/>
      <c r="M201" s="27"/>
    </row>
    <row r="202" spans="2:39" s="13" customFormat="1" ht="15" customHeight="1">
      <c r="B202" s="21" t="s">
        <v>395</v>
      </c>
      <c r="C202" s="1"/>
      <c r="D202" s="22" t="s">
        <v>418</v>
      </c>
      <c r="E202" s="1" t="s">
        <v>419</v>
      </c>
      <c r="F202" s="91" t="s">
        <v>29</v>
      </c>
      <c r="G202" s="24"/>
      <c r="H202" s="25">
        <v>2517</v>
      </c>
      <c r="I202" s="24"/>
      <c r="J202" s="25" t="b">
        <v>0</v>
      </c>
      <c r="K202" s="19"/>
      <c r="L202" s="26"/>
      <c r="M202" s="27"/>
    </row>
    <row r="203" spans="2:39" s="13" customFormat="1" ht="15" customHeight="1">
      <c r="B203" s="21" t="s">
        <v>395</v>
      </c>
      <c r="C203" s="1"/>
      <c r="D203" s="22" t="s">
        <v>420</v>
      </c>
      <c r="E203" s="1" t="s">
        <v>421</v>
      </c>
      <c r="F203" s="91" t="s">
        <v>29</v>
      </c>
      <c r="G203" s="24"/>
      <c r="H203" s="25">
        <v>2517</v>
      </c>
      <c r="I203" s="24"/>
      <c r="J203" s="25" t="b">
        <v>0</v>
      </c>
      <c r="K203" s="19"/>
      <c r="L203" s="26"/>
      <c r="M203" s="27"/>
    </row>
    <row r="204" spans="2:39" s="13" customFormat="1" ht="15" customHeight="1">
      <c r="B204" s="21" t="s">
        <v>395</v>
      </c>
      <c r="C204" s="1"/>
      <c r="D204" s="22" t="s">
        <v>422</v>
      </c>
      <c r="E204" s="1" t="s">
        <v>423</v>
      </c>
      <c r="F204" s="91" t="s">
        <v>29</v>
      </c>
      <c r="G204" s="24"/>
      <c r="H204" s="25">
        <v>2517</v>
      </c>
      <c r="I204" s="24"/>
      <c r="J204" s="25" t="b">
        <v>0</v>
      </c>
      <c r="K204" s="19"/>
      <c r="L204" s="26"/>
      <c r="M204" s="27"/>
    </row>
    <row r="205" spans="2:39" s="13" customFormat="1" ht="15" customHeight="1">
      <c r="B205" s="21" t="s">
        <v>395</v>
      </c>
      <c r="C205" s="1"/>
      <c r="D205" s="22" t="s">
        <v>424</v>
      </c>
      <c r="E205" s="1" t="s">
        <v>425</v>
      </c>
      <c r="F205" s="91" t="s">
        <v>29</v>
      </c>
      <c r="G205" s="24"/>
      <c r="H205" s="25">
        <v>2517</v>
      </c>
      <c r="I205" s="24"/>
      <c r="J205" s="25" t="b">
        <v>0</v>
      </c>
      <c r="K205" s="19"/>
      <c r="L205" s="26"/>
      <c r="M205" s="27"/>
    </row>
    <row r="206" spans="2:39" s="13" customFormat="1" ht="15" customHeight="1">
      <c r="B206" s="21" t="s">
        <v>395</v>
      </c>
      <c r="C206" s="1"/>
      <c r="D206" s="22" t="s">
        <v>426</v>
      </c>
      <c r="E206" s="1" t="s">
        <v>427</v>
      </c>
      <c r="F206" s="91" t="s">
        <v>29</v>
      </c>
      <c r="G206" s="24"/>
      <c r="H206" s="25">
        <v>2517</v>
      </c>
      <c r="I206" s="24"/>
      <c r="J206" s="25" t="b">
        <v>0</v>
      </c>
      <c r="K206" s="19"/>
      <c r="L206" s="26"/>
      <c r="M206" s="27"/>
    </row>
    <row r="207" spans="2:39" s="13" customFormat="1" ht="15" customHeight="1">
      <c r="B207" s="21" t="s">
        <v>395</v>
      </c>
      <c r="C207" s="1"/>
      <c r="D207" s="22" t="s">
        <v>428</v>
      </c>
      <c r="E207" s="1" t="s">
        <v>429</v>
      </c>
      <c r="F207" s="91" t="s">
        <v>29</v>
      </c>
      <c r="G207" s="24"/>
      <c r="H207" s="25">
        <v>2517</v>
      </c>
      <c r="I207" s="24"/>
      <c r="J207" s="25" t="b">
        <v>0</v>
      </c>
      <c r="K207" s="19"/>
      <c r="L207" s="26"/>
      <c r="M207" s="27"/>
    </row>
    <row r="208" spans="2:39" s="13" customFormat="1" ht="15" customHeight="1">
      <c r="B208" s="21" t="s">
        <v>395</v>
      </c>
      <c r="C208" s="1"/>
      <c r="D208" s="22" t="s">
        <v>430</v>
      </c>
      <c r="E208" s="1" t="s">
        <v>431</v>
      </c>
      <c r="F208" s="91" t="s">
        <v>29</v>
      </c>
      <c r="G208" s="24"/>
      <c r="H208" s="25">
        <v>2517</v>
      </c>
      <c r="I208" s="24"/>
      <c r="J208" s="25" t="b">
        <v>0</v>
      </c>
      <c r="K208" s="19"/>
      <c r="L208" s="26"/>
      <c r="M208" s="27"/>
    </row>
    <row r="209" spans="2:39" s="13" customFormat="1" ht="15" customHeight="1">
      <c r="B209" s="21" t="s">
        <v>395</v>
      </c>
      <c r="C209" s="1"/>
      <c r="D209" s="22" t="s">
        <v>432</v>
      </c>
      <c r="E209" s="1" t="s">
        <v>433</v>
      </c>
      <c r="F209" s="91" t="s">
        <v>29</v>
      </c>
      <c r="G209" s="24"/>
      <c r="H209" s="25">
        <v>2517</v>
      </c>
      <c r="I209" s="24"/>
      <c r="J209" s="25" t="b">
        <v>0</v>
      </c>
      <c r="K209" s="19"/>
      <c r="L209" s="26"/>
      <c r="M209" s="27"/>
    </row>
    <row r="210" spans="2:39" s="13" customFormat="1" ht="15" customHeight="1">
      <c r="B210" s="21" t="s">
        <v>395</v>
      </c>
      <c r="C210" s="1"/>
      <c r="D210" s="22" t="s">
        <v>434</v>
      </c>
      <c r="E210" s="1" t="s">
        <v>435</v>
      </c>
      <c r="F210" s="91" t="s">
        <v>13</v>
      </c>
      <c r="G210" s="24"/>
      <c r="H210" s="25">
        <v>2517</v>
      </c>
      <c r="I210" s="24"/>
      <c r="J210" s="25" t="b">
        <v>0</v>
      </c>
      <c r="K210" s="19"/>
      <c r="L210" s="26"/>
      <c r="M210" s="27"/>
    </row>
    <row r="211" spans="2:39" s="13" customFormat="1" ht="15" customHeight="1">
      <c r="B211" s="21" t="s">
        <v>395</v>
      </c>
      <c r="C211" s="1"/>
      <c r="D211" s="22" t="s">
        <v>436</v>
      </c>
      <c r="E211" s="1" t="s">
        <v>437</v>
      </c>
      <c r="F211" s="91" t="s">
        <v>13</v>
      </c>
      <c r="G211" s="24"/>
      <c r="H211" s="25">
        <v>2517</v>
      </c>
      <c r="I211" s="24"/>
      <c r="J211" s="25" t="b">
        <v>0</v>
      </c>
      <c r="K211" s="19"/>
      <c r="L211" s="26"/>
      <c r="M211" s="27"/>
    </row>
    <row r="212" spans="2:39" s="13" customFormat="1" ht="15" customHeight="1">
      <c r="B212" s="21" t="s">
        <v>395</v>
      </c>
      <c r="C212" s="1"/>
      <c r="D212" s="22" t="s">
        <v>438</v>
      </c>
      <c r="E212" s="1" t="s">
        <v>439</v>
      </c>
      <c r="F212" s="91" t="s">
        <v>29</v>
      </c>
      <c r="G212" s="24"/>
      <c r="H212" s="25">
        <v>2517</v>
      </c>
      <c r="I212" s="24"/>
      <c r="J212" s="25" t="b">
        <v>0</v>
      </c>
      <c r="K212" s="19"/>
      <c r="L212" s="26"/>
      <c r="M212" s="27"/>
    </row>
    <row r="213" spans="2:39" s="13" customFormat="1" ht="15" customHeight="1">
      <c r="B213" s="21" t="s">
        <v>395</v>
      </c>
      <c r="C213" s="1"/>
      <c r="D213" s="22" t="s">
        <v>440</v>
      </c>
      <c r="E213" s="1" t="s">
        <v>441</v>
      </c>
      <c r="F213" s="91" t="s">
        <v>13</v>
      </c>
      <c r="G213" s="24"/>
      <c r="H213" s="25">
        <v>2517</v>
      </c>
      <c r="I213" s="24"/>
      <c r="J213" s="25" t="b">
        <v>0</v>
      </c>
      <c r="K213" s="19"/>
      <c r="L213" s="26"/>
      <c r="M213" s="27"/>
    </row>
    <row r="214" spans="2:39" s="13" customFormat="1" ht="15" customHeight="1">
      <c r="B214" s="21" t="s">
        <v>395</v>
      </c>
      <c r="C214" s="1"/>
      <c r="D214" s="22" t="s">
        <v>442</v>
      </c>
      <c r="E214" s="1" t="s">
        <v>443</v>
      </c>
      <c r="F214" s="91" t="s">
        <v>13</v>
      </c>
      <c r="G214" s="24"/>
      <c r="H214" s="25">
        <v>2517</v>
      </c>
      <c r="I214" s="24"/>
      <c r="J214" s="25" t="b">
        <v>0</v>
      </c>
      <c r="K214" s="19"/>
      <c r="L214" s="26"/>
      <c r="M214" s="27"/>
    </row>
    <row r="215" spans="2:39" s="13" customFormat="1" ht="15" customHeight="1">
      <c r="B215" s="21" t="s">
        <v>395</v>
      </c>
      <c r="C215" s="1"/>
      <c r="D215" s="22" t="s">
        <v>444</v>
      </c>
      <c r="E215" s="1" t="s">
        <v>445</v>
      </c>
      <c r="F215" s="91" t="s">
        <v>29</v>
      </c>
      <c r="G215" s="24"/>
      <c r="H215" s="25">
        <v>2517</v>
      </c>
      <c r="I215" s="24"/>
      <c r="J215" s="25" t="b">
        <v>0</v>
      </c>
      <c r="K215" s="19"/>
      <c r="L215" s="26"/>
      <c r="M215" s="27"/>
    </row>
    <row r="216" spans="2:39" s="13" customFormat="1" ht="15" customHeight="1">
      <c r="B216" s="21" t="s">
        <v>446</v>
      </c>
      <c r="C216" s="1"/>
      <c r="D216" s="22" t="s">
        <v>447</v>
      </c>
      <c r="E216" s="1" t="s">
        <v>448</v>
      </c>
      <c r="F216" s="91" t="s">
        <v>29</v>
      </c>
      <c r="G216" s="24"/>
      <c r="H216" s="25">
        <v>4604</v>
      </c>
      <c r="I216" s="24"/>
      <c r="J216" s="25" t="b">
        <v>0</v>
      </c>
      <c r="K216" s="19"/>
      <c r="L216" s="26"/>
      <c r="M216" s="27"/>
      <c r="AB216" s="13" t="str">
        <f t="array" ref="AB216">IFERROR(INDEX(B216:B238, SMALL(IF("V"=F216:F238, ROW(F216:F238)-MIN(ROW(F216:F238))+1, ""), ROW() -215 )), "")</f>
        <v>Tennessee Southern, University Of</v>
      </c>
      <c r="AC216" s="13">
        <f t="array" ref="AC216">IFERROR(INDEX(C216:C238, SMALL(IF("V"=F216:F238, ROW(F216:F238)-MIN(ROW(F216:F238))+1, ""), ROW() -215 )), "")</f>
        <v>0</v>
      </c>
      <c r="AD216" s="13" t="str">
        <f t="array" ref="AD216">IFERROR(INDEX(D216:D238, SMALL(IF("V"=F216:F238, ROW(F216:F238)-MIN(ROW(F216:F238))+1, ""), ROW() -215 )), "")</f>
        <v>7914-26467</v>
      </c>
      <c r="AE216" s="13" t="str">
        <f t="array" ref="AE216">IFERROR(INDEX(E216:E238, SMALL(IF("V"=F216:F238, ROW(F216:F238)-MIN(ROW(F216:F238))+1, ""), ROW() -215 )), "")</f>
        <v>Cody Kizis</v>
      </c>
      <c r="AF216" s="13" t="str">
        <f t="array" ref="AF216">IFERROR(INDEX(B216:B238, SMALL(IF(ISNUMBER(SEARCH("JV1",F216:F238)), ROW(F216:F238)-MIN(ROW(F216:F238))+1, ""), ROW() -215 )), "")</f>
        <v>Tennessee Southern, University Of</v>
      </c>
      <c r="AG216" s="13">
        <f t="array" ref="AG216">IFERROR(INDEX(C216:C238, SMALL(IF(ISNUMBER(SEARCH("JV1",F216:F238)), ROW(F216:F238)-MIN(ROW(F216:F238))+1, ""), ROW() -215 )), "")</f>
        <v>0</v>
      </c>
      <c r="AH216" s="13" t="str">
        <f t="array" ref="AH216">IFERROR(INDEX(D216:D238, SMALL(IF(ISNUMBER(SEARCH("JV1",F216:F238)), ROW(F216:F238)-MIN(ROW(F216:F238))+1, ""), ROW() -215 )), "")</f>
        <v>11-755050</v>
      </c>
      <c r="AI216" s="13" t="str">
        <f t="array" ref="AI216">IFERROR(INDEX(E216:E238, SMALL(IF(ISNUMBER(SEARCH("JV1",F216:F238)), ROW(F216:F238)-MIN(ROW(F216:F238))+1, ""), ROW() -215 )), "")</f>
        <v>Blaine Arms</v>
      </c>
      <c r="AJ216" s="13" t="str">
        <f t="array" ref="AJ216">IFERROR(INDEX(B216:B238, SMALL(IF(ISNUMBER(SEARCH("JV2",F216:F238)), ROW(F216:F238)-MIN(ROW(F216:F238))+1, ""), ROW() -215 )), "")</f>
        <v>Tennessee Southern, University Of</v>
      </c>
      <c r="AK216" s="13">
        <f t="array" ref="AK216">IFERROR(INDEX(C216:C238, SMALL(IF(ISNUMBER(SEARCH("JV2",F216:F238)), ROW(F216:F238)-MIN(ROW(F216:F238))+1, ""), ROW() -215 )), "")</f>
        <v>0</v>
      </c>
      <c r="AL216" s="13" t="str">
        <f t="array" ref="AL216">IFERROR(INDEX(D216:D238, SMALL(IF(ISNUMBER(SEARCH("JV2",F216:F238)), ROW(F216:F238)-MIN(ROW(F216:F238))+1, ""), ROW() -215 )), "")</f>
        <v>10-1188995</v>
      </c>
      <c r="AM216" s="13" t="str">
        <f t="array" ref="AM216">IFERROR(INDEX(E216:E238, SMALL(IF(ISNUMBER(SEARCH("JV2",F216:F238)), ROW(F216:F238)-MIN(ROW(F216:F238))+1, ""), ROW() -215 )), "")</f>
        <v>Chandler Baggett</v>
      </c>
    </row>
    <row r="217" spans="2:39" s="13" customFormat="1" ht="15" customHeight="1">
      <c r="B217" s="21" t="s">
        <v>446</v>
      </c>
      <c r="C217" s="1"/>
      <c r="D217" s="22" t="s">
        <v>449</v>
      </c>
      <c r="E217" s="1" t="s">
        <v>450</v>
      </c>
      <c r="F217" s="91" t="s">
        <v>16</v>
      </c>
      <c r="G217" s="24"/>
      <c r="H217" s="25">
        <v>4604</v>
      </c>
      <c r="I217" s="24"/>
      <c r="J217" s="25" t="b">
        <v>0</v>
      </c>
      <c r="K217" s="19"/>
      <c r="L217" s="26"/>
      <c r="M217" s="27"/>
      <c r="AB217" s="13" t="str">
        <f t="array" ref="AB217">IFERROR(INDEX(B216:B238, SMALL(IF("V"=F216:F238, ROW(F216:F238)-MIN(ROW(F216:F238))+1, ""), ROW() -215 )), "")</f>
        <v>Tennessee Southern, University Of</v>
      </c>
      <c r="AC217" s="13">
        <f t="array" ref="AC217">IFERROR(INDEX(C216:C238, SMALL(IF("V"=F216:F238, ROW(F216:F238)-MIN(ROW(F216:F238))+1, ""), ROW() -215 )), "")</f>
        <v>0</v>
      </c>
      <c r="AD217" s="13" t="str">
        <f t="array" ref="AD217">IFERROR(INDEX(D216:D238, SMALL(IF("V"=F216:F238, ROW(F216:F238)-MIN(ROW(F216:F238))+1, ""), ROW() -215 )), "")</f>
        <v>6570-1702</v>
      </c>
      <c r="AE217" s="13" t="str">
        <f t="array" ref="AE217">IFERROR(INDEX(E216:E238, SMALL(IF("V"=F216:F238, ROW(F216:F238)-MIN(ROW(F216:F238))+1, ""), ROW() -215 )), "")</f>
        <v>Hayden Stippich</v>
      </c>
      <c r="AF217" s="13" t="str">
        <f t="array" ref="AF217">IFERROR(INDEX(B216:B238, SMALL(IF(ISNUMBER(SEARCH("JV1",F216:F238)), ROW(F216:F238)-MIN(ROW(F216:F238))+1, ""), ROW() -215 )), "")</f>
        <v>Tennessee Southern, University Of</v>
      </c>
      <c r="AG217" s="13">
        <f t="array" ref="AG217">IFERROR(INDEX(C216:C238, SMALL(IF(ISNUMBER(SEARCH("JV1",F216:F238)), ROW(F216:F238)-MIN(ROW(F216:F238))+1, ""), ROW() -215 )), "")</f>
        <v>0</v>
      </c>
      <c r="AH217" s="13" t="str">
        <f t="array" ref="AH217">IFERROR(INDEX(D216:D238, SMALL(IF(ISNUMBER(SEARCH("JV1",F216:F238)), ROW(F216:F238)-MIN(ROW(F216:F238))+1, ""), ROW() -215 )), "")</f>
        <v>11-487769</v>
      </c>
      <c r="AI217" s="13" t="str">
        <f t="array" ref="AI217">IFERROR(INDEX(E216:E238, SMALL(IF(ISNUMBER(SEARCH("JV1",F216:F238)), ROW(F216:F238)-MIN(ROW(F216:F238))+1, ""), ROW() -215 )), "")</f>
        <v>Camron Samuels</v>
      </c>
      <c r="AJ217" s="13" t="str">
        <f t="array" ref="AJ217">IFERROR(INDEX(B216:B238, SMALL(IF(ISNUMBER(SEARCH("JV2",F216:F238)), ROW(F216:F238)-MIN(ROW(F216:F238))+1, ""), ROW() -215 )), "")</f>
        <v>Tennessee Southern, University Of</v>
      </c>
      <c r="AK217" s="13">
        <f t="array" ref="AK217">IFERROR(INDEX(C216:C238, SMALL(IF(ISNUMBER(SEARCH("JV2",F216:F238)), ROW(F216:F238)-MIN(ROW(F216:F238))+1, ""), ROW() -215 )), "")</f>
        <v>0</v>
      </c>
      <c r="AL217" s="13" t="str">
        <f t="array" ref="AL217">IFERROR(INDEX(D216:D238, SMALL(IF(ISNUMBER(SEARCH("JV2",F216:F238)), ROW(F216:F238)-MIN(ROW(F216:F238))+1, ""), ROW() -215 )), "")</f>
        <v>8705-7138</v>
      </c>
      <c r="AM217" s="13" t="str">
        <f t="array" ref="AM217">IFERROR(INDEX(E216:E238, SMALL(IF(ISNUMBER(SEARCH("JV2",F216:F238)), ROW(F216:F238)-MIN(ROW(F216:F238))+1, ""), ROW() -215 )), "")</f>
        <v>James Roberts</v>
      </c>
    </row>
    <row r="218" spans="2:39" s="13" customFormat="1" ht="15" customHeight="1">
      <c r="B218" s="21" t="s">
        <v>446</v>
      </c>
      <c r="C218" s="1"/>
      <c r="D218" s="22" t="s">
        <v>451</v>
      </c>
      <c r="E218" s="1" t="s">
        <v>452</v>
      </c>
      <c r="F218" s="91" t="s">
        <v>16</v>
      </c>
      <c r="G218" s="24"/>
      <c r="H218" s="25">
        <v>4604</v>
      </c>
      <c r="I218" s="24"/>
      <c r="J218" s="25" t="b">
        <v>0</v>
      </c>
      <c r="K218" s="19"/>
      <c r="L218" s="26"/>
      <c r="M218" s="27"/>
      <c r="AB218" s="13" t="str">
        <f t="array" ref="AB218">IFERROR(INDEX(B216:B238, SMALL(IF("V"=F216:F238, ROW(F216:F238)-MIN(ROW(F216:F238))+1, ""), ROW() -215 )), "")</f>
        <v>Tennessee Southern, University Of</v>
      </c>
      <c r="AC218" s="13">
        <f t="array" ref="AC218">IFERROR(INDEX(C216:C238, SMALL(IF("V"=F216:F238, ROW(F216:F238)-MIN(ROW(F216:F238))+1, ""), ROW() -215 )), "")</f>
        <v>0</v>
      </c>
      <c r="AD218" s="13" t="str">
        <f t="array" ref="AD218">IFERROR(INDEX(D216:D238, SMALL(IF("V"=F216:F238, ROW(F216:F238)-MIN(ROW(F216:F238))+1, ""), ROW() -215 )), "")</f>
        <v>11-398267</v>
      </c>
      <c r="AE218" s="13" t="str">
        <f t="array" ref="AE218">IFERROR(INDEX(E216:E238, SMALL(IF("V"=F216:F238, ROW(F216:F238)-MIN(ROW(F216:F238))+1, ""), ROW() -215 )), "")</f>
        <v>Ian Fitzpatrick</v>
      </c>
      <c r="AF218" s="13" t="str">
        <f t="array" ref="AF218">IFERROR(INDEX(B216:B238, SMALL(IF(ISNUMBER(SEARCH("JV1",F216:F238)), ROW(F216:F238)-MIN(ROW(F216:F238))+1, ""), ROW() -215 )), "")</f>
        <v>Tennessee Southern, University Of</v>
      </c>
      <c r="AG218" s="13">
        <f t="array" ref="AG218">IFERROR(INDEX(C216:C238, SMALL(IF(ISNUMBER(SEARCH("JV1",F216:F238)), ROW(F216:F238)-MIN(ROW(F216:F238))+1, ""), ROW() -215 )), "")</f>
        <v>0</v>
      </c>
      <c r="AH218" s="13" t="str">
        <f t="array" ref="AH218">IFERROR(INDEX(D216:D238, SMALL(IF(ISNUMBER(SEARCH("JV1",F216:F238)), ROW(F216:F238)-MIN(ROW(F216:F238))+1, ""), ROW() -215 )), "")</f>
        <v>7914-35163</v>
      </c>
      <c r="AI218" s="13" t="str">
        <f t="array" ref="AI218">IFERROR(INDEX(E216:E238, SMALL(IF(ISNUMBER(SEARCH("JV1",F216:F238)), ROW(F216:F238)-MIN(ROW(F216:F238))+1, ""), ROW() -215 )), "")</f>
        <v>Dylan Moore</v>
      </c>
      <c r="AJ218" s="13" t="str">
        <f t="array" ref="AJ218">IFERROR(INDEX(B216:B238, SMALL(IF(ISNUMBER(SEARCH("JV2",F216:F238)), ROW(F216:F238)-MIN(ROW(F216:F238))+1, ""), ROW() -215 )), "")</f>
        <v>Tennessee Southern, University Of</v>
      </c>
      <c r="AK218" s="13">
        <f t="array" ref="AK218">IFERROR(INDEX(C216:C238, SMALL(IF(ISNUMBER(SEARCH("JV2",F216:F238)), ROW(F216:F238)-MIN(ROW(F216:F238))+1, ""), ROW() -215 )), "")</f>
        <v>0</v>
      </c>
      <c r="AL218" s="13" t="str">
        <f t="array" ref="AL218">IFERROR(INDEX(D216:D238, SMALL(IF(ISNUMBER(SEARCH("JV2",F216:F238)), ROW(F216:F238)-MIN(ROW(F216:F238))+1, ""), ROW() -215 )), "")</f>
        <v>11-647684</v>
      </c>
      <c r="AM218" s="13" t="str">
        <f t="array" ref="AM218">IFERROR(INDEX(E216:E238, SMALL(IF(ISNUMBER(SEARCH("JV2",F216:F238)), ROW(F216:F238)-MIN(ROW(F216:F238))+1, ""), ROW() -215 )), "")</f>
        <v>Jarren Dudden</v>
      </c>
    </row>
    <row r="219" spans="2:39" s="13" customFormat="1" ht="15" customHeight="1">
      <c r="B219" s="21" t="s">
        <v>446</v>
      </c>
      <c r="C219" s="1"/>
      <c r="D219" s="22" t="s">
        <v>453</v>
      </c>
      <c r="E219" s="1" t="s">
        <v>454</v>
      </c>
      <c r="F219" s="91" t="s">
        <v>17</v>
      </c>
      <c r="G219" s="24"/>
      <c r="H219" s="25">
        <v>4604</v>
      </c>
      <c r="I219" s="24"/>
      <c r="J219" s="25" t="b">
        <v>0</v>
      </c>
      <c r="K219" s="19"/>
      <c r="L219" s="26"/>
      <c r="M219" s="27"/>
      <c r="AB219" s="13" t="str">
        <f t="array" ref="AB219">IFERROR(INDEX(B216:B238, SMALL(IF("V"=F216:F238, ROW(F216:F238)-MIN(ROW(F216:F238))+1, ""), ROW() -215 )), "")</f>
        <v>Tennessee Southern, University Of</v>
      </c>
      <c r="AC219" s="13">
        <f t="array" ref="AC219">IFERROR(INDEX(C216:C238, SMALL(IF("V"=F216:F238, ROW(F216:F238)-MIN(ROW(F216:F238))+1, ""), ROW() -215 )), "")</f>
        <v>0</v>
      </c>
      <c r="AD219" s="13" t="str">
        <f t="array" ref="AD219">IFERROR(INDEX(D216:D238, SMALL(IF("V"=F216:F238, ROW(F216:F238)-MIN(ROW(F216:F238))+1, ""), ROW() -215 )), "")</f>
        <v>8043-1279</v>
      </c>
      <c r="AE219" s="13" t="str">
        <f t="array" ref="AE219">IFERROR(INDEX(E216:E238, SMALL(IF("V"=F216:F238, ROW(F216:F238)-MIN(ROW(F216:F238))+1, ""), ROW() -215 )), "")</f>
        <v>Isaac (Zack) Nelson</v>
      </c>
      <c r="AF219" s="13" t="str">
        <f t="array" ref="AF219">IFERROR(INDEX(B216:B238, SMALL(IF(ISNUMBER(SEARCH("JV1",F216:F238)), ROW(F216:F238)-MIN(ROW(F216:F238))+1, ""), ROW() -215 )), "")</f>
        <v>Tennessee Southern, University Of</v>
      </c>
      <c r="AG219" s="13">
        <f t="array" ref="AG219">IFERROR(INDEX(C216:C238, SMALL(IF(ISNUMBER(SEARCH("JV1",F216:F238)), ROW(F216:F238)-MIN(ROW(F216:F238))+1, ""), ROW() -215 )), "")</f>
        <v>0</v>
      </c>
      <c r="AH219" s="13" t="str">
        <f t="array" ref="AH219">IFERROR(INDEX(D216:D238, SMALL(IF(ISNUMBER(SEARCH("JV1",F216:F238)), ROW(F216:F238)-MIN(ROW(F216:F238))+1, ""), ROW() -215 )), "")</f>
        <v>11-472102</v>
      </c>
      <c r="AI219" s="13" t="str">
        <f t="array" ref="AI219">IFERROR(INDEX(E216:E238, SMALL(IF(ISNUMBER(SEARCH("JV1",F216:F238)), ROW(F216:F238)-MIN(ROW(F216:F238))+1, ""), ROW() -215 )), "")</f>
        <v>Jalen Pass</v>
      </c>
      <c r="AJ219" s="13" t="str">
        <f t="array" ref="AJ219">IFERROR(INDEX(B216:B238, SMALL(IF(ISNUMBER(SEARCH("JV2",F216:F238)), ROW(F216:F238)-MIN(ROW(F216:F238))+1, ""), ROW() -215 )), "")</f>
        <v>Tennessee Southern, University Of</v>
      </c>
      <c r="AK219" s="13">
        <f t="array" ref="AK219">IFERROR(INDEX(C216:C238, SMALL(IF(ISNUMBER(SEARCH("JV2",F216:F238)), ROW(F216:F238)-MIN(ROW(F216:F238))+1, ""), ROW() -215 )), "")</f>
        <v>0</v>
      </c>
      <c r="AL219" s="13" t="str">
        <f t="array" ref="AL219">IFERROR(INDEX(D216:D238, SMALL(IF(ISNUMBER(SEARCH("JV2",F216:F238)), ROW(F216:F238)-MIN(ROW(F216:F238))+1, ""), ROW() -215 )), "")</f>
        <v>8851-17507</v>
      </c>
      <c r="AM219" s="13" t="str">
        <f t="array" ref="AM219">IFERROR(INDEX(E216:E238, SMALL(IF(ISNUMBER(SEARCH("JV2",F216:F238)), ROW(F216:F238)-MIN(ROW(F216:F238))+1, ""), ROW() -215 )), "")</f>
        <v>Matthew Chapman</v>
      </c>
    </row>
    <row r="220" spans="2:39" s="13" customFormat="1" ht="15" customHeight="1">
      <c r="B220" s="21" t="s">
        <v>446</v>
      </c>
      <c r="C220" s="1"/>
      <c r="D220" s="22" t="s">
        <v>455</v>
      </c>
      <c r="E220" s="1" t="s">
        <v>456</v>
      </c>
      <c r="F220" s="91" t="s">
        <v>13</v>
      </c>
      <c r="G220" s="24"/>
      <c r="H220" s="25">
        <v>4604</v>
      </c>
      <c r="I220" s="24"/>
      <c r="J220" s="25" t="b">
        <v>0</v>
      </c>
      <c r="K220" s="19"/>
      <c r="L220" s="26"/>
      <c r="M220" s="27"/>
      <c r="AB220" s="13" t="str">
        <f t="array" ref="AB220">IFERROR(INDEX(B216:B238, SMALL(IF("V"=F216:F238, ROW(F216:F238)-MIN(ROW(F216:F238))+1, ""), ROW() -215 )), "")</f>
        <v>Tennessee Southern, University Of</v>
      </c>
      <c r="AC220" s="13">
        <f t="array" ref="AC220">IFERROR(INDEX(C216:C238, SMALL(IF("V"=F216:F238, ROW(F216:F238)-MIN(ROW(F216:F238))+1, ""), ROW() -215 )), "")</f>
        <v>0</v>
      </c>
      <c r="AD220" s="13" t="str">
        <f t="array" ref="AD220">IFERROR(INDEX(D216:D238, SMALL(IF("V"=F216:F238, ROW(F216:F238)-MIN(ROW(F216:F238))+1, ""), ROW() -215 )), "")</f>
        <v>18-5852</v>
      </c>
      <c r="AE220" s="13" t="str">
        <f t="array" ref="AE220">IFERROR(INDEX(E216:E238, SMALL(IF("V"=F216:F238, ROW(F216:F238)-MIN(ROW(F216:F238))+1, ""), ROW() -215 )), "")</f>
        <v>Jacob McElwee</v>
      </c>
      <c r="AF220" s="13" t="str">
        <f t="array" ref="AF220">IFERROR(INDEX(B216:B238, SMALL(IF(ISNUMBER(SEARCH("JV1",F216:F238)), ROW(F216:F238)-MIN(ROW(F216:F238))+1, ""), ROW() -215 )), "")</f>
        <v>Tennessee Southern, University Of</v>
      </c>
      <c r="AG220" s="13">
        <f t="array" ref="AG220">IFERROR(INDEX(C216:C238, SMALL(IF(ISNUMBER(SEARCH("JV1",F216:F238)), ROW(F216:F238)-MIN(ROW(F216:F238))+1, ""), ROW() -215 )), "")</f>
        <v>0</v>
      </c>
      <c r="AH220" s="13" t="str">
        <f t="array" ref="AH220">IFERROR(INDEX(D216:D238, SMALL(IF(ISNUMBER(SEARCH("JV1",F216:F238)), ROW(F216:F238)-MIN(ROW(F216:F238))+1, ""), ROW() -215 )), "")</f>
        <v>11-231885</v>
      </c>
      <c r="AI220" s="13" t="str">
        <f t="array" ref="AI220">IFERROR(INDEX(E216:E238, SMALL(IF(ISNUMBER(SEARCH("JV1",F216:F238)), ROW(F216:F238)-MIN(ROW(F216:F238))+1, ""), ROW() -215 )), "")</f>
        <v>Kevin Brown</v>
      </c>
      <c r="AJ220" s="13" t="str">
        <f t="array" ref="AJ220">IFERROR(INDEX(B216:B238, SMALL(IF(ISNUMBER(SEARCH("JV2",F216:F238)), ROW(F216:F238)-MIN(ROW(F216:F238))+1, ""), ROW() -215 )), "")</f>
        <v>Tennessee Southern, University Of</v>
      </c>
      <c r="AK220" s="13">
        <f t="array" ref="AK220">IFERROR(INDEX(C216:C238, SMALL(IF(ISNUMBER(SEARCH("JV2",F216:F238)), ROW(F216:F238)-MIN(ROW(F216:F238))+1, ""), ROW() -215 )), "")</f>
        <v>0</v>
      </c>
      <c r="AL220" s="13" t="str">
        <f t="array" ref="AL220">IFERROR(INDEX(D216:D238, SMALL(IF(ISNUMBER(SEARCH("JV2",F216:F238)), ROW(F216:F238)-MIN(ROW(F216:F238))+1, ""), ROW() -215 )), "")</f>
        <v>8091-18517</v>
      </c>
      <c r="AM220" s="13" t="str">
        <f t="array" ref="AM220">IFERROR(INDEX(E216:E238, SMALL(IF(ISNUMBER(SEARCH("JV2",F216:F238)), ROW(F216:F238)-MIN(ROW(F216:F238))+1, ""), ROW() -215 )), "")</f>
        <v>William Weiner</v>
      </c>
    </row>
    <row r="221" spans="2:39" s="13" customFormat="1" ht="15" customHeight="1">
      <c r="B221" s="21" t="s">
        <v>446</v>
      </c>
      <c r="C221" s="1"/>
      <c r="D221" s="22" t="s">
        <v>457</v>
      </c>
      <c r="E221" s="1" t="s">
        <v>458</v>
      </c>
      <c r="F221" s="91" t="s">
        <v>29</v>
      </c>
      <c r="G221" s="24"/>
      <c r="H221" s="25">
        <v>4604</v>
      </c>
      <c r="I221" s="24"/>
      <c r="J221" s="25" t="b">
        <v>0</v>
      </c>
      <c r="K221" s="19"/>
      <c r="L221" s="26"/>
      <c r="M221" s="27"/>
      <c r="AB221" s="13" t="str">
        <f t="array" ref="AB221">IFERROR(INDEX(B216:B238, SMALL(IF("V"=F216:F238, ROW(F216:F238)-MIN(ROW(F216:F238))+1, ""), ROW() -215 )), "")</f>
        <v>Tennessee Southern, University Of</v>
      </c>
      <c r="AC221" s="13">
        <f t="array" ref="AC221">IFERROR(INDEX(C216:C238, SMALL(IF("V"=F216:F238, ROW(F216:F238)-MIN(ROW(F216:F238))+1, ""), ROW() -215 )), "")</f>
        <v>0</v>
      </c>
      <c r="AD221" s="13" t="str">
        <f t="array" ref="AD221">IFERROR(INDEX(D216:D238, SMALL(IF("V"=F216:F238, ROW(F216:F238)-MIN(ROW(F216:F238))+1, ""), ROW() -215 )), "")</f>
        <v>8942-12212</v>
      </c>
      <c r="AE221" s="13" t="str">
        <f t="array" ref="AE221">IFERROR(INDEX(E216:E238, SMALL(IF("V"=F216:F238, ROW(F216:F238)-MIN(ROW(F216:F238))+1, ""), ROW() -215 )), "")</f>
        <v>Keith Davis</v>
      </c>
      <c r="AF221" s="13" t="str">
        <f t="array" ref="AF221">IFERROR(INDEX(B216:B238, SMALL(IF(ISNUMBER(SEARCH("JV1",F216:F238)), ROW(F216:F238)-MIN(ROW(F216:F238))+1, ""), ROW() -215 )), "")</f>
        <v>Tennessee Southern, University Of</v>
      </c>
      <c r="AG221" s="13">
        <f t="array" ref="AG221">IFERROR(INDEX(C216:C238, SMALL(IF(ISNUMBER(SEARCH("JV1",F216:F238)), ROW(F216:F238)-MIN(ROW(F216:F238))+1, ""), ROW() -215 )), "")</f>
        <v>0</v>
      </c>
      <c r="AH221" s="13" t="str">
        <f t="array" ref="AH221">IFERROR(INDEX(D216:D238, SMALL(IF(ISNUMBER(SEARCH("JV1",F216:F238)), ROW(F216:F238)-MIN(ROW(F216:F238))+1, ""), ROW() -215 )), "")</f>
        <v>11-697471</v>
      </c>
      <c r="AI221" s="13" t="str">
        <f t="array" ref="AI221">IFERROR(INDEX(E216:E238, SMALL(IF(ISNUMBER(SEARCH("JV1",F216:F238)), ROW(F216:F238)-MIN(ROW(F216:F238))+1, ""), ROW() -215 )), "")</f>
        <v>Nick Agnew</v>
      </c>
      <c r="AJ221" s="13" t="str">
        <f t="array" ref="AJ221">IFERROR(INDEX(B216:B238, SMALL(IF(ISNUMBER(SEARCH("JV2",F216:F238)), ROW(F216:F238)-MIN(ROW(F216:F238))+1, ""), ROW() -215 )), "")</f>
        <v/>
      </c>
      <c r="AK221" s="13" t="str">
        <f t="array" ref="AK221">IFERROR(INDEX(C216:C238, SMALL(IF(ISNUMBER(SEARCH("JV2",F216:F238)), ROW(F216:F238)-MIN(ROW(F216:F238))+1, ""), ROW() -215 )), "")</f>
        <v/>
      </c>
      <c r="AL221" s="13" t="str">
        <f t="array" ref="AL221">IFERROR(INDEX(D216:D238, SMALL(IF(ISNUMBER(SEARCH("JV2",F216:F238)), ROW(F216:F238)-MIN(ROW(F216:F238))+1, ""), ROW() -215 )), "")</f>
        <v/>
      </c>
      <c r="AM221" s="13" t="str">
        <f t="array" ref="AM221">IFERROR(INDEX(E216:E238, SMALL(IF(ISNUMBER(SEARCH("JV2",F216:F238)), ROW(F216:F238)-MIN(ROW(F216:F238))+1, ""), ROW() -215 )), "")</f>
        <v/>
      </c>
    </row>
    <row r="222" spans="2:39" s="13" customFormat="1" ht="15" customHeight="1">
      <c r="B222" s="21" t="s">
        <v>446</v>
      </c>
      <c r="C222" s="1"/>
      <c r="D222" s="22" t="s">
        <v>459</v>
      </c>
      <c r="E222" s="1" t="s">
        <v>460</v>
      </c>
      <c r="F222" s="91" t="s">
        <v>16</v>
      </c>
      <c r="G222" s="24"/>
      <c r="H222" s="25">
        <v>4604</v>
      </c>
      <c r="I222" s="24"/>
      <c r="J222" s="25" t="b">
        <v>0</v>
      </c>
      <c r="K222" s="19"/>
      <c r="L222" s="26"/>
      <c r="M222" s="27"/>
      <c r="AB222" s="13" t="str">
        <f t="array" ref="AB222">IFERROR(INDEX(B216:B238, SMALL(IF("V"=F216:F238, ROW(F216:F238)-MIN(ROW(F216:F238))+1, ""), ROW() -215 )), "")</f>
        <v>Tennessee Southern, University Of</v>
      </c>
      <c r="AC222" s="13">
        <f t="array" ref="AC222">IFERROR(INDEX(C216:C238, SMALL(IF("V"=F216:F238, ROW(F216:F238)-MIN(ROW(F216:F238))+1, ""), ROW() -215 )), "")</f>
        <v>0</v>
      </c>
      <c r="AD222" s="13" t="str">
        <f t="array" ref="AD222">IFERROR(INDEX(D216:D238, SMALL(IF("V"=F216:F238, ROW(F216:F238)-MIN(ROW(F216:F238))+1, ""), ROW() -215 )), "")</f>
        <v>11-189058</v>
      </c>
      <c r="AE222" s="13" t="str">
        <f t="array" ref="AE222">IFERROR(INDEX(E216:E238, SMALL(IF("V"=F216:F238, ROW(F216:F238)-MIN(ROW(F216:F238))+1, ""), ROW() -215 )), "")</f>
        <v>Nathan Samuels</v>
      </c>
      <c r="AF222" s="13" t="str">
        <f t="array" ref="AF222">IFERROR(INDEX(B216:B238, SMALL(IF(ISNUMBER(SEARCH("JV1",F216:F238)), ROW(F216:F238)-MIN(ROW(F216:F238))+1, ""), ROW() -215 )), "")</f>
        <v>Tennessee Southern, University Of</v>
      </c>
      <c r="AG222" s="13">
        <f t="array" ref="AG222">IFERROR(INDEX(C216:C238, SMALL(IF(ISNUMBER(SEARCH("JV1",F216:F238)), ROW(F216:F238)-MIN(ROW(F216:F238))+1, ""), ROW() -215 )), "")</f>
        <v>0</v>
      </c>
      <c r="AH222" s="13" t="str">
        <f t="array" ref="AH222">IFERROR(INDEX(D216:D238, SMALL(IF(ISNUMBER(SEARCH("JV1",F216:F238)), ROW(F216:F238)-MIN(ROW(F216:F238))+1, ""), ROW() -215 )), "")</f>
        <v>7914-9550</v>
      </c>
      <c r="AI222" s="13" t="str">
        <f t="array" ref="AI222">IFERROR(INDEX(E216:E238, SMALL(IF(ISNUMBER(SEARCH("JV1",F216:F238)), ROW(F216:F238)-MIN(ROW(F216:F238))+1, ""), ROW() -215 )), "")</f>
        <v>Xavier Powell-Short</v>
      </c>
      <c r="AJ222" s="13" t="str">
        <f t="array" ref="AJ222">IFERROR(INDEX(B216:B238, SMALL(IF(ISNUMBER(SEARCH("JV2",F216:F238)), ROW(F216:F238)-MIN(ROW(F216:F238))+1, ""), ROW() -215 )), "")</f>
        <v/>
      </c>
      <c r="AK222" s="13" t="str">
        <f t="array" ref="AK222">IFERROR(INDEX(C216:C238, SMALL(IF(ISNUMBER(SEARCH("JV2",F216:F238)), ROW(F216:F238)-MIN(ROW(F216:F238))+1, ""), ROW() -215 )), "")</f>
        <v/>
      </c>
      <c r="AL222" s="13" t="str">
        <f t="array" ref="AL222">IFERROR(INDEX(D216:D238, SMALL(IF(ISNUMBER(SEARCH("JV2",F216:F238)), ROW(F216:F238)-MIN(ROW(F216:F238))+1, ""), ROW() -215 )), "")</f>
        <v/>
      </c>
      <c r="AM222" s="13" t="str">
        <f t="array" ref="AM222">IFERROR(INDEX(E216:E238, SMALL(IF(ISNUMBER(SEARCH("JV2",F216:F238)), ROW(F216:F238)-MIN(ROW(F216:F238))+1, ""), ROW() -215 )), "")</f>
        <v/>
      </c>
    </row>
    <row r="223" spans="2:39" s="13" customFormat="1" ht="15" customHeight="1">
      <c r="B223" s="21" t="s">
        <v>446</v>
      </c>
      <c r="C223" s="1"/>
      <c r="D223" s="22" t="s">
        <v>461</v>
      </c>
      <c r="E223" s="1" t="s">
        <v>462</v>
      </c>
      <c r="F223" s="91" t="s">
        <v>13</v>
      </c>
      <c r="G223" s="24"/>
      <c r="H223" s="25">
        <v>4604</v>
      </c>
      <c r="I223" s="24"/>
      <c r="J223" s="25" t="b">
        <v>0</v>
      </c>
      <c r="K223" s="19"/>
      <c r="L223" s="26"/>
      <c r="M223" s="27"/>
      <c r="AB223" s="13" t="str">
        <f t="array" ref="AB223">IFERROR(INDEX(B216:B238, SMALL(IF("V"=F216:F238, ROW(F216:F238)-MIN(ROW(F216:F238))+1, ""), ROW() -215 )), "")</f>
        <v>Tennessee Southern, University Of</v>
      </c>
      <c r="AC223" s="13">
        <f t="array" ref="AC223">IFERROR(INDEX(C216:C238, SMALL(IF("V"=F216:F238, ROW(F216:F238)-MIN(ROW(F216:F238))+1, ""), ROW() -215 )), "")</f>
        <v>0</v>
      </c>
      <c r="AD223" s="13" t="str">
        <f t="array" ref="AD223">IFERROR(INDEX(D216:D238, SMALL(IF("V"=F216:F238, ROW(F216:F238)-MIN(ROW(F216:F238))+1, ""), ROW() -215 )), "")</f>
        <v>7914-49186</v>
      </c>
      <c r="AE223" s="13" t="str">
        <f t="array" ref="AE223">IFERROR(INDEX(E216:E238, SMALL(IF("V"=F216:F238, ROW(F216:F238)-MIN(ROW(F216:F238))+1, ""), ROW() -215 )), "")</f>
        <v>Tyler Betz</v>
      </c>
      <c r="AF223" s="13" t="str">
        <f t="array" ref="AF223">IFERROR(INDEX(B216:B238, SMALL(IF(ISNUMBER(SEARCH("JV1",F216:F238)), ROW(F216:F238)-MIN(ROW(F216:F238))+1, ""), ROW() -215 )), "")</f>
        <v/>
      </c>
      <c r="AG223" s="13" t="str">
        <f t="array" ref="AG223">IFERROR(INDEX(C216:C238, SMALL(IF(ISNUMBER(SEARCH("JV1",F216:F238)), ROW(F216:F238)-MIN(ROW(F216:F238))+1, ""), ROW() -215 )), "")</f>
        <v/>
      </c>
      <c r="AH223" s="13" t="str">
        <f t="array" ref="AH223">IFERROR(INDEX(D216:D238, SMALL(IF(ISNUMBER(SEARCH("JV1",F216:F238)), ROW(F216:F238)-MIN(ROW(F216:F238))+1, ""), ROW() -215 )), "")</f>
        <v/>
      </c>
      <c r="AI223" s="13" t="str">
        <f t="array" ref="AI223">IFERROR(INDEX(E216:E238, SMALL(IF(ISNUMBER(SEARCH("JV1",F216:F238)), ROW(F216:F238)-MIN(ROW(F216:F238))+1, ""), ROW() -215 )), "")</f>
        <v/>
      </c>
      <c r="AJ223" s="13" t="str">
        <f t="array" ref="AJ223">IFERROR(INDEX(B216:B238, SMALL(IF(ISNUMBER(SEARCH("JV2",F216:F238)), ROW(F216:F238)-MIN(ROW(F216:F238))+1, ""), ROW() -215 )), "")</f>
        <v/>
      </c>
      <c r="AK223" s="13" t="str">
        <f t="array" ref="AK223">IFERROR(INDEX(C216:C238, SMALL(IF(ISNUMBER(SEARCH("JV2",F216:F238)), ROW(F216:F238)-MIN(ROW(F216:F238))+1, ""), ROW() -215 )), "")</f>
        <v/>
      </c>
      <c r="AL223" s="13" t="str">
        <f t="array" ref="AL223">IFERROR(INDEX(D216:D238, SMALL(IF(ISNUMBER(SEARCH("JV2",F216:F238)), ROW(F216:F238)-MIN(ROW(F216:F238))+1, ""), ROW() -215 )), "")</f>
        <v/>
      </c>
      <c r="AM223" s="13" t="str">
        <f t="array" ref="AM223">IFERROR(INDEX(E216:E238, SMALL(IF(ISNUMBER(SEARCH("JV2",F216:F238)), ROW(F216:F238)-MIN(ROW(F216:F238))+1, ""), ROW() -215 )), "")</f>
        <v/>
      </c>
    </row>
    <row r="224" spans="2:39" s="13" customFormat="1" ht="15" customHeight="1">
      <c r="B224" s="21" t="s">
        <v>446</v>
      </c>
      <c r="C224" s="1"/>
      <c r="D224" s="22" t="s">
        <v>463</v>
      </c>
      <c r="E224" s="1" t="s">
        <v>464</v>
      </c>
      <c r="F224" s="91" t="s">
        <v>13</v>
      </c>
      <c r="G224" s="24"/>
      <c r="H224" s="25">
        <v>4604</v>
      </c>
      <c r="I224" s="24"/>
      <c r="J224" s="25" t="b">
        <v>0</v>
      </c>
      <c r="K224" s="19"/>
      <c r="L224" s="26"/>
      <c r="M224" s="27"/>
    </row>
    <row r="225" spans="2:39" s="13" customFormat="1" ht="15" customHeight="1">
      <c r="B225" s="21" t="s">
        <v>446</v>
      </c>
      <c r="C225" s="1"/>
      <c r="D225" s="22" t="s">
        <v>465</v>
      </c>
      <c r="E225" s="1" t="s">
        <v>466</v>
      </c>
      <c r="F225" s="91" t="s">
        <v>13</v>
      </c>
      <c r="G225" s="24"/>
      <c r="H225" s="25">
        <v>4604</v>
      </c>
      <c r="I225" s="24"/>
      <c r="J225" s="25" t="b">
        <v>0</v>
      </c>
      <c r="K225" s="19"/>
      <c r="L225" s="26"/>
      <c r="M225" s="27"/>
    </row>
    <row r="226" spans="2:39" s="13" customFormat="1" ht="15" customHeight="1">
      <c r="B226" s="21" t="s">
        <v>446</v>
      </c>
      <c r="C226" s="1"/>
      <c r="D226" s="22" t="s">
        <v>467</v>
      </c>
      <c r="E226" s="1" t="s">
        <v>468</v>
      </c>
      <c r="F226" s="91" t="s">
        <v>13</v>
      </c>
      <c r="G226" s="24"/>
      <c r="H226" s="25">
        <v>4604</v>
      </c>
      <c r="I226" s="24"/>
      <c r="J226" s="25" t="b">
        <v>0</v>
      </c>
      <c r="K226" s="19"/>
      <c r="L226" s="26"/>
      <c r="M226" s="27"/>
    </row>
    <row r="227" spans="2:39" s="13" customFormat="1" ht="15" customHeight="1">
      <c r="B227" s="21" t="s">
        <v>446</v>
      </c>
      <c r="C227" s="1"/>
      <c r="D227" s="22" t="s">
        <v>469</v>
      </c>
      <c r="E227" s="1" t="s">
        <v>470</v>
      </c>
      <c r="F227" s="91" t="s">
        <v>16</v>
      </c>
      <c r="G227" s="24"/>
      <c r="H227" s="25">
        <v>4604</v>
      </c>
      <c r="I227" s="24"/>
      <c r="J227" s="25" t="b">
        <v>0</v>
      </c>
      <c r="K227" s="19"/>
      <c r="L227" s="26"/>
      <c r="M227" s="27"/>
    </row>
    <row r="228" spans="2:39" s="13" customFormat="1" ht="15" customHeight="1">
      <c r="B228" s="21" t="s">
        <v>446</v>
      </c>
      <c r="C228" s="1"/>
      <c r="D228" s="22" t="s">
        <v>471</v>
      </c>
      <c r="E228" s="1" t="s">
        <v>472</v>
      </c>
      <c r="F228" s="91" t="s">
        <v>17</v>
      </c>
      <c r="G228" s="24"/>
      <c r="H228" s="25">
        <v>4604</v>
      </c>
      <c r="I228" s="24"/>
      <c r="J228" s="25" t="b">
        <v>0</v>
      </c>
      <c r="K228" s="19"/>
      <c r="L228" s="26"/>
      <c r="M228" s="27"/>
    </row>
    <row r="229" spans="2:39" s="13" customFormat="1" ht="15" customHeight="1">
      <c r="B229" s="21" t="s">
        <v>446</v>
      </c>
      <c r="C229" s="1"/>
      <c r="D229" s="22" t="s">
        <v>473</v>
      </c>
      <c r="E229" s="1" t="s">
        <v>474</v>
      </c>
      <c r="F229" s="91" t="s">
        <v>17</v>
      </c>
      <c r="G229" s="24"/>
      <c r="H229" s="25">
        <v>4604</v>
      </c>
      <c r="I229" s="24"/>
      <c r="J229" s="25" t="b">
        <v>0</v>
      </c>
      <c r="K229" s="19"/>
      <c r="L229" s="26"/>
      <c r="M229" s="27"/>
    </row>
    <row r="230" spans="2:39" s="13" customFormat="1" ht="15" customHeight="1">
      <c r="B230" s="21" t="s">
        <v>446</v>
      </c>
      <c r="C230" s="1"/>
      <c r="D230" s="22" t="s">
        <v>475</v>
      </c>
      <c r="E230" s="1" t="s">
        <v>476</v>
      </c>
      <c r="F230" s="91" t="s">
        <v>13</v>
      </c>
      <c r="G230" s="24"/>
      <c r="H230" s="25">
        <v>4604</v>
      </c>
      <c r="I230" s="24"/>
      <c r="J230" s="25" t="b">
        <v>0</v>
      </c>
      <c r="K230" s="19"/>
      <c r="L230" s="26"/>
      <c r="M230" s="27"/>
    </row>
    <row r="231" spans="2:39" s="13" customFormat="1" ht="15" customHeight="1">
      <c r="B231" s="21" t="s">
        <v>446</v>
      </c>
      <c r="C231" s="1"/>
      <c r="D231" s="22" t="s">
        <v>477</v>
      </c>
      <c r="E231" s="1" t="s">
        <v>478</v>
      </c>
      <c r="F231" s="91" t="s">
        <v>16</v>
      </c>
      <c r="G231" s="24"/>
      <c r="H231" s="25">
        <v>4604</v>
      </c>
      <c r="I231" s="24"/>
      <c r="J231" s="25" t="b">
        <v>0</v>
      </c>
      <c r="K231" s="19"/>
      <c r="L231" s="26"/>
      <c r="M231" s="27"/>
    </row>
    <row r="232" spans="2:39" s="13" customFormat="1" ht="15" customHeight="1">
      <c r="B232" s="21" t="s">
        <v>446</v>
      </c>
      <c r="C232" s="1"/>
      <c r="D232" s="22" t="s">
        <v>479</v>
      </c>
      <c r="E232" s="1" t="s">
        <v>480</v>
      </c>
      <c r="F232" s="91" t="s">
        <v>29</v>
      </c>
      <c r="G232" s="24"/>
      <c r="H232" s="25">
        <v>4604</v>
      </c>
      <c r="I232" s="24"/>
      <c r="J232" s="25" t="b">
        <v>0</v>
      </c>
      <c r="K232" s="19"/>
      <c r="L232" s="26"/>
      <c r="M232" s="27"/>
    </row>
    <row r="233" spans="2:39" s="13" customFormat="1" ht="15" customHeight="1">
      <c r="B233" s="21" t="s">
        <v>446</v>
      </c>
      <c r="C233" s="1"/>
      <c r="D233" s="22" t="s">
        <v>481</v>
      </c>
      <c r="E233" s="1" t="s">
        <v>482</v>
      </c>
      <c r="F233" s="91" t="s">
        <v>17</v>
      </c>
      <c r="G233" s="24"/>
      <c r="H233" s="25">
        <v>4604</v>
      </c>
      <c r="I233" s="24"/>
      <c r="J233" s="25" t="b">
        <v>0</v>
      </c>
      <c r="K233" s="19"/>
      <c r="L233" s="26"/>
      <c r="M233" s="27"/>
    </row>
    <row r="234" spans="2:39" s="13" customFormat="1" ht="15" customHeight="1">
      <c r="B234" s="21" t="s">
        <v>446</v>
      </c>
      <c r="C234" s="1"/>
      <c r="D234" s="22" t="s">
        <v>483</v>
      </c>
      <c r="E234" s="1" t="s">
        <v>484</v>
      </c>
      <c r="F234" s="91" t="s">
        <v>13</v>
      </c>
      <c r="G234" s="24"/>
      <c r="H234" s="25">
        <v>4604</v>
      </c>
      <c r="I234" s="24"/>
      <c r="J234" s="25" t="b">
        <v>0</v>
      </c>
      <c r="K234" s="19"/>
      <c r="L234" s="26"/>
      <c r="M234" s="27"/>
    </row>
    <row r="235" spans="2:39" s="13" customFormat="1" ht="15" customHeight="1">
      <c r="B235" s="21" t="s">
        <v>446</v>
      </c>
      <c r="C235" s="1"/>
      <c r="D235" s="22" t="s">
        <v>485</v>
      </c>
      <c r="E235" s="1" t="s">
        <v>486</v>
      </c>
      <c r="F235" s="91" t="s">
        <v>16</v>
      </c>
      <c r="G235" s="24"/>
      <c r="H235" s="25">
        <v>4604</v>
      </c>
      <c r="I235" s="24"/>
      <c r="J235" s="25" t="b">
        <v>0</v>
      </c>
      <c r="K235" s="19"/>
      <c r="L235" s="26"/>
      <c r="M235" s="27"/>
    </row>
    <row r="236" spans="2:39" s="13" customFormat="1" ht="15" customHeight="1">
      <c r="B236" s="21" t="s">
        <v>446</v>
      </c>
      <c r="C236" s="1"/>
      <c r="D236" s="22" t="s">
        <v>487</v>
      </c>
      <c r="E236" s="1" t="s">
        <v>488</v>
      </c>
      <c r="F236" s="91" t="s">
        <v>13</v>
      </c>
      <c r="G236" s="24"/>
      <c r="H236" s="25">
        <v>4604</v>
      </c>
      <c r="I236" s="24"/>
      <c r="J236" s="25" t="b">
        <v>0</v>
      </c>
      <c r="K236" s="19"/>
      <c r="L236" s="26"/>
      <c r="M236" s="27"/>
    </row>
    <row r="237" spans="2:39" s="13" customFormat="1" ht="15" customHeight="1">
      <c r="B237" s="21" t="s">
        <v>446</v>
      </c>
      <c r="C237" s="1"/>
      <c r="D237" s="22" t="s">
        <v>489</v>
      </c>
      <c r="E237" s="1" t="s">
        <v>490</v>
      </c>
      <c r="F237" s="91" t="s">
        <v>17</v>
      </c>
      <c r="G237" s="24"/>
      <c r="H237" s="25">
        <v>4604</v>
      </c>
      <c r="I237" s="24"/>
      <c r="J237" s="25" t="b">
        <v>0</v>
      </c>
      <c r="K237" s="19"/>
      <c r="L237" s="26"/>
      <c r="M237" s="27"/>
    </row>
    <row r="238" spans="2:39" s="13" customFormat="1" ht="15" customHeight="1">
      <c r="B238" s="21" t="s">
        <v>446</v>
      </c>
      <c r="C238" s="1"/>
      <c r="D238" s="22" t="s">
        <v>491</v>
      </c>
      <c r="E238" s="1" t="s">
        <v>492</v>
      </c>
      <c r="F238" s="91" t="s">
        <v>16</v>
      </c>
      <c r="G238" s="24"/>
      <c r="H238" s="25">
        <v>4604</v>
      </c>
      <c r="I238" s="24"/>
      <c r="J238" s="25" t="b">
        <v>0</v>
      </c>
      <c r="K238" s="19"/>
      <c r="L238" s="26"/>
      <c r="M238" s="27"/>
    </row>
    <row r="239" spans="2:39" s="13" customFormat="1" ht="15" customHeight="1">
      <c r="B239" s="21" t="s">
        <v>493</v>
      </c>
      <c r="C239" s="1"/>
      <c r="D239" s="22" t="s">
        <v>494</v>
      </c>
      <c r="E239" s="1" t="s">
        <v>495</v>
      </c>
      <c r="F239" s="23" t="s">
        <v>29</v>
      </c>
      <c r="G239" s="24"/>
      <c r="H239" s="25">
        <v>4386</v>
      </c>
      <c r="I239" s="24"/>
      <c r="J239" s="25" t="b">
        <v>0</v>
      </c>
      <c r="K239" s="19"/>
      <c r="L239" s="26"/>
      <c r="M239" s="27"/>
      <c r="AB239" s="13" t="str">
        <f t="array" ref="AB239">IFERROR(INDEX(B239:B248, SMALL(IF("V"=F239:F248, ROW(F239:F248)-MIN(ROW(F239:F248))+1, ""), ROW() -238 )), "")</f>
        <v>Tennessee Wesleyan College</v>
      </c>
      <c r="AC239" s="13">
        <f t="array" ref="AC239">IFERROR(INDEX(C239:C248, SMALL(IF("V"=F239:F248, ROW(F239:F248)-MIN(ROW(F239:F248))+1, ""), ROW() -238 )), "")</f>
        <v>0</v>
      </c>
      <c r="AD239" s="13" t="str">
        <f t="array" ref="AD239">IFERROR(INDEX(D239:D248, SMALL(IF("V"=F239:F248, ROW(F239:F248)-MIN(ROW(F239:F248))+1, ""), ROW() -238 )), "")</f>
        <v>11-230862</v>
      </c>
      <c r="AE239" s="13" t="str">
        <f t="array" ref="AE239">IFERROR(INDEX(E239:E248, SMALL(IF("V"=F239:F248, ROW(F239:F248)-MIN(ROW(F239:F248))+1, ""), ROW() -238 )), "")</f>
        <v>Devean Littlejohn</v>
      </c>
      <c r="AF239" s="13" t="str">
        <f t="array" ref="AF239">IFERROR(INDEX(B239:B248, SMALL(IF(ISNUMBER(SEARCH("JV1",F239:F248)), ROW(F239:F248)-MIN(ROW(F239:F248))+1, ""), ROW() -238 )), "")</f>
        <v/>
      </c>
      <c r="AG239" s="13" t="str">
        <f t="array" ref="AG239">IFERROR(INDEX(C239:C248, SMALL(IF(ISNUMBER(SEARCH("JV1",F239:F248)), ROW(F239:F248)-MIN(ROW(F239:F248))+1, ""), ROW() -238 )), "")</f>
        <v/>
      </c>
      <c r="AH239" s="13" t="str">
        <f t="array" ref="AH239">IFERROR(INDEX(D239:D248, SMALL(IF(ISNUMBER(SEARCH("JV1",F239:F248)), ROW(F239:F248)-MIN(ROW(F239:F248))+1, ""), ROW() -238 )), "")</f>
        <v/>
      </c>
      <c r="AI239" s="13" t="str">
        <f t="array" ref="AI239">IFERROR(INDEX(E239:E248, SMALL(IF(ISNUMBER(SEARCH("JV1",F239:F248)), ROW(F239:F248)-MIN(ROW(F239:F248))+1, ""), ROW() -238 )), "")</f>
        <v/>
      </c>
      <c r="AJ239" s="13" t="str">
        <f t="array" ref="AJ239">IFERROR(INDEX(B239:B248, SMALL(IF(ISNUMBER(SEARCH("JV2",F239:F248)), ROW(F239:F248)-MIN(ROW(F239:F248))+1, ""), ROW() -238 )), "")</f>
        <v/>
      </c>
      <c r="AK239" s="13" t="str">
        <f t="array" ref="AK239">IFERROR(INDEX(C239:C248, SMALL(IF(ISNUMBER(SEARCH("JV2",F239:F248)), ROW(F239:F248)-MIN(ROW(F239:F248))+1, ""), ROW() -238 )), "")</f>
        <v/>
      </c>
      <c r="AL239" s="13" t="str">
        <f t="array" ref="AL239">IFERROR(INDEX(D239:D248, SMALL(IF(ISNUMBER(SEARCH("JV2",F239:F248)), ROW(F239:F248)-MIN(ROW(F239:F248))+1, ""), ROW() -238 )), "")</f>
        <v/>
      </c>
      <c r="AM239" s="13" t="str">
        <f t="array" ref="AM239">IFERROR(INDEX(E239:E248, SMALL(IF(ISNUMBER(SEARCH("JV2",F239:F248)), ROW(F239:F248)-MIN(ROW(F239:F248))+1, ""), ROW() -238 )), "")</f>
        <v/>
      </c>
    </row>
    <row r="240" spans="2:39" s="13" customFormat="1" ht="15" customHeight="1">
      <c r="B240" s="21" t="s">
        <v>493</v>
      </c>
      <c r="C240" s="1"/>
      <c r="D240" s="22" t="s">
        <v>496</v>
      </c>
      <c r="E240" s="1" t="s">
        <v>497</v>
      </c>
      <c r="F240" s="23" t="s">
        <v>29</v>
      </c>
      <c r="G240" s="24"/>
      <c r="H240" s="25">
        <v>4386</v>
      </c>
      <c r="I240" s="24"/>
      <c r="J240" s="25" t="b">
        <v>0</v>
      </c>
      <c r="K240" s="19"/>
      <c r="L240" s="26"/>
      <c r="M240" s="27"/>
      <c r="AB240" s="13" t="str">
        <f t="array" ref="AB240">IFERROR(INDEX(B239:B248, SMALL(IF("V"=F239:F248, ROW(F239:F248)-MIN(ROW(F239:F248))+1, ""), ROW() -238 )), "")</f>
        <v>Tennessee Wesleyan College</v>
      </c>
      <c r="AC240" s="13">
        <f t="array" ref="AC240">IFERROR(INDEX(C239:C248, SMALL(IF("V"=F239:F248, ROW(F239:F248)-MIN(ROW(F239:F248))+1, ""), ROW() -238 )), "")</f>
        <v>0</v>
      </c>
      <c r="AD240" s="13" t="str">
        <f t="array" ref="AD240">IFERROR(INDEX(D239:D248, SMALL(IF("V"=F239:F248, ROW(F239:F248)-MIN(ROW(F239:F248))+1, ""), ROW() -238 )), "")</f>
        <v>11-33724</v>
      </c>
      <c r="AE240" s="13" t="str">
        <f t="array" ref="AE240">IFERROR(INDEX(E239:E248, SMALL(IF("V"=F239:F248, ROW(F239:F248)-MIN(ROW(F239:F248))+1, ""), ROW() -238 )), "")</f>
        <v>Hunter Hardaway</v>
      </c>
      <c r="AF240" s="13" t="str">
        <f t="array" ref="AF240">IFERROR(INDEX(B239:B248, SMALL(IF(ISNUMBER(SEARCH("JV1",F239:F248)), ROW(F239:F248)-MIN(ROW(F239:F248))+1, ""), ROW() -238 )), "")</f>
        <v/>
      </c>
      <c r="AG240" s="13" t="str">
        <f t="array" ref="AG240">IFERROR(INDEX(C239:C248, SMALL(IF(ISNUMBER(SEARCH("JV1",F239:F248)), ROW(F239:F248)-MIN(ROW(F239:F248))+1, ""), ROW() -238 )), "")</f>
        <v/>
      </c>
      <c r="AH240" s="13" t="str">
        <f t="array" ref="AH240">IFERROR(INDEX(D239:D248, SMALL(IF(ISNUMBER(SEARCH("JV1",F239:F248)), ROW(F239:F248)-MIN(ROW(F239:F248))+1, ""), ROW() -238 )), "")</f>
        <v/>
      </c>
      <c r="AI240" s="13" t="str">
        <f t="array" ref="AI240">IFERROR(INDEX(E239:E248, SMALL(IF(ISNUMBER(SEARCH("JV1",F239:F248)), ROW(F239:F248)-MIN(ROW(F239:F248))+1, ""), ROW() -238 )), "")</f>
        <v/>
      </c>
      <c r="AJ240" s="13" t="str">
        <f t="array" ref="AJ240">IFERROR(INDEX(B239:B248, SMALL(IF(ISNUMBER(SEARCH("JV2",F239:F248)), ROW(F239:F248)-MIN(ROW(F239:F248))+1, ""), ROW() -238 )), "")</f>
        <v/>
      </c>
      <c r="AK240" s="13" t="str">
        <f t="array" ref="AK240">IFERROR(INDEX(C239:C248, SMALL(IF(ISNUMBER(SEARCH("JV2",F239:F248)), ROW(F239:F248)-MIN(ROW(F239:F248))+1, ""), ROW() -238 )), "")</f>
        <v/>
      </c>
      <c r="AL240" s="13" t="str">
        <f t="array" ref="AL240">IFERROR(INDEX(D239:D248, SMALL(IF(ISNUMBER(SEARCH("JV2",F239:F248)), ROW(F239:F248)-MIN(ROW(F239:F248))+1, ""), ROW() -238 )), "")</f>
        <v/>
      </c>
      <c r="AM240" s="13" t="str">
        <f t="array" ref="AM240">IFERROR(INDEX(E239:E248, SMALL(IF(ISNUMBER(SEARCH("JV2",F239:F248)), ROW(F239:F248)-MIN(ROW(F239:F248))+1, ""), ROW() -238 )), "")</f>
        <v/>
      </c>
    </row>
    <row r="241" spans="2:39" s="13" customFormat="1" ht="15" customHeight="1">
      <c r="B241" s="21" t="s">
        <v>493</v>
      </c>
      <c r="C241" s="1"/>
      <c r="D241" s="22" t="s">
        <v>498</v>
      </c>
      <c r="E241" s="1" t="s">
        <v>499</v>
      </c>
      <c r="F241" s="23" t="s">
        <v>13</v>
      </c>
      <c r="G241" s="24"/>
      <c r="H241" s="25">
        <v>4386</v>
      </c>
      <c r="I241" s="24"/>
      <c r="J241" s="25" t="b">
        <v>0</v>
      </c>
      <c r="K241" s="19"/>
      <c r="L241" s="26"/>
      <c r="M241" s="27"/>
      <c r="AB241" s="13" t="str">
        <f t="array" ref="AB241">IFERROR(INDEX(B239:B248, SMALL(IF("V"=F239:F248, ROW(F239:F248)-MIN(ROW(F239:F248))+1, ""), ROW() -238 )), "")</f>
        <v>Tennessee Wesleyan College</v>
      </c>
      <c r="AC241" s="13">
        <f t="array" ref="AC241">IFERROR(INDEX(C239:C248, SMALL(IF("V"=F239:F248, ROW(F239:F248)-MIN(ROW(F239:F248))+1, ""), ROW() -238 )), "")</f>
        <v>0</v>
      </c>
      <c r="AD241" s="13" t="str">
        <f t="array" ref="AD241">IFERROR(INDEX(D239:D248, SMALL(IF("V"=F239:F248, ROW(F239:F248)-MIN(ROW(F239:F248))+1, ""), ROW() -238 )), "")</f>
        <v>15-190184</v>
      </c>
      <c r="AE241" s="13" t="str">
        <f t="array" ref="AE241">IFERROR(INDEX(E239:E248, SMALL(IF("V"=F239:F248, ROW(F239:F248)-MIN(ROW(F239:F248))+1, ""), ROW() -238 )), "")</f>
        <v>Jacob Watts</v>
      </c>
      <c r="AF241" s="13" t="str">
        <f t="array" ref="AF241">IFERROR(INDEX(B239:B248, SMALL(IF(ISNUMBER(SEARCH("JV1",F239:F248)), ROW(F239:F248)-MIN(ROW(F239:F248))+1, ""), ROW() -238 )), "")</f>
        <v/>
      </c>
      <c r="AG241" s="13" t="str">
        <f t="array" ref="AG241">IFERROR(INDEX(C239:C248, SMALL(IF(ISNUMBER(SEARCH("JV1",F239:F248)), ROW(F239:F248)-MIN(ROW(F239:F248))+1, ""), ROW() -238 )), "")</f>
        <v/>
      </c>
      <c r="AH241" s="13" t="str">
        <f t="array" ref="AH241">IFERROR(INDEX(D239:D248, SMALL(IF(ISNUMBER(SEARCH("JV1",F239:F248)), ROW(F239:F248)-MIN(ROW(F239:F248))+1, ""), ROW() -238 )), "")</f>
        <v/>
      </c>
      <c r="AI241" s="13" t="str">
        <f t="array" ref="AI241">IFERROR(INDEX(E239:E248, SMALL(IF(ISNUMBER(SEARCH("JV1",F239:F248)), ROW(F239:F248)-MIN(ROW(F239:F248))+1, ""), ROW() -238 )), "")</f>
        <v/>
      </c>
      <c r="AJ241" s="13" t="str">
        <f t="array" ref="AJ241">IFERROR(INDEX(B239:B248, SMALL(IF(ISNUMBER(SEARCH("JV2",F239:F248)), ROW(F239:F248)-MIN(ROW(F239:F248))+1, ""), ROW() -238 )), "")</f>
        <v/>
      </c>
      <c r="AK241" s="13" t="str">
        <f t="array" ref="AK241">IFERROR(INDEX(C239:C248, SMALL(IF(ISNUMBER(SEARCH("JV2",F239:F248)), ROW(F239:F248)-MIN(ROW(F239:F248))+1, ""), ROW() -238 )), "")</f>
        <v/>
      </c>
      <c r="AL241" s="13" t="str">
        <f t="array" ref="AL241">IFERROR(INDEX(D239:D248, SMALL(IF(ISNUMBER(SEARCH("JV2",F239:F248)), ROW(F239:F248)-MIN(ROW(F239:F248))+1, ""), ROW() -238 )), "")</f>
        <v/>
      </c>
      <c r="AM241" s="13" t="str">
        <f t="array" ref="AM241">IFERROR(INDEX(E239:E248, SMALL(IF(ISNUMBER(SEARCH("JV2",F239:F248)), ROW(F239:F248)-MIN(ROW(F239:F248))+1, ""), ROW() -238 )), "")</f>
        <v/>
      </c>
    </row>
    <row r="242" spans="2:39" s="13" customFormat="1" ht="15" customHeight="1">
      <c r="B242" s="21" t="s">
        <v>493</v>
      </c>
      <c r="C242" s="1"/>
      <c r="D242" s="22" t="s">
        <v>500</v>
      </c>
      <c r="E242" s="1" t="s">
        <v>501</v>
      </c>
      <c r="F242" s="23" t="s">
        <v>13</v>
      </c>
      <c r="G242" s="24"/>
      <c r="H242" s="25">
        <v>4386</v>
      </c>
      <c r="I242" s="24"/>
      <c r="J242" s="25" t="b">
        <v>0</v>
      </c>
      <c r="K242" s="19"/>
      <c r="L242" s="26"/>
      <c r="M242" s="27"/>
      <c r="AB242" s="13" t="str">
        <f t="array" ref="AB242">IFERROR(INDEX(B239:B248, SMALL(IF("V"=F239:F248, ROW(F239:F248)-MIN(ROW(F239:F248))+1, ""), ROW() -238 )), "")</f>
        <v>Tennessee Wesleyan College</v>
      </c>
      <c r="AC242" s="13">
        <f t="array" ref="AC242">IFERROR(INDEX(C239:C248, SMALL(IF("V"=F239:F248, ROW(F239:F248)-MIN(ROW(F239:F248))+1, ""), ROW() -238 )), "")</f>
        <v>0</v>
      </c>
      <c r="AD242" s="13" t="str">
        <f t="array" ref="AD242">IFERROR(INDEX(D239:D248, SMALL(IF("V"=F239:F248, ROW(F239:F248)-MIN(ROW(F239:F248))+1, ""), ROW() -238 )), "")</f>
        <v>11-241908</v>
      </c>
      <c r="AE242" s="13" t="str">
        <f t="array" ref="AE242">IFERROR(INDEX(E239:E248, SMALL(IF("V"=F239:F248, ROW(F239:F248)-MIN(ROW(F239:F248))+1, ""), ROW() -238 )), "")</f>
        <v>Kory Driver</v>
      </c>
      <c r="AF242" s="13" t="str">
        <f t="array" ref="AF242">IFERROR(INDEX(B239:B248, SMALL(IF(ISNUMBER(SEARCH("JV1",F239:F248)), ROW(F239:F248)-MIN(ROW(F239:F248))+1, ""), ROW() -238 )), "")</f>
        <v/>
      </c>
      <c r="AG242" s="13" t="str">
        <f t="array" ref="AG242">IFERROR(INDEX(C239:C248, SMALL(IF(ISNUMBER(SEARCH("JV1",F239:F248)), ROW(F239:F248)-MIN(ROW(F239:F248))+1, ""), ROW() -238 )), "")</f>
        <v/>
      </c>
      <c r="AH242" s="13" t="str">
        <f t="array" ref="AH242">IFERROR(INDEX(D239:D248, SMALL(IF(ISNUMBER(SEARCH("JV1",F239:F248)), ROW(F239:F248)-MIN(ROW(F239:F248))+1, ""), ROW() -238 )), "")</f>
        <v/>
      </c>
      <c r="AI242" s="13" t="str">
        <f t="array" ref="AI242">IFERROR(INDEX(E239:E248, SMALL(IF(ISNUMBER(SEARCH("JV1",F239:F248)), ROW(F239:F248)-MIN(ROW(F239:F248))+1, ""), ROW() -238 )), "")</f>
        <v/>
      </c>
      <c r="AJ242" s="13" t="str">
        <f t="array" ref="AJ242">IFERROR(INDEX(B239:B248, SMALL(IF(ISNUMBER(SEARCH("JV2",F239:F248)), ROW(F239:F248)-MIN(ROW(F239:F248))+1, ""), ROW() -238 )), "")</f>
        <v/>
      </c>
      <c r="AK242" s="13" t="str">
        <f t="array" ref="AK242">IFERROR(INDEX(C239:C248, SMALL(IF(ISNUMBER(SEARCH("JV2",F239:F248)), ROW(F239:F248)-MIN(ROW(F239:F248))+1, ""), ROW() -238 )), "")</f>
        <v/>
      </c>
      <c r="AL242" s="13" t="str">
        <f t="array" ref="AL242">IFERROR(INDEX(D239:D248, SMALL(IF(ISNUMBER(SEARCH("JV2",F239:F248)), ROW(F239:F248)-MIN(ROW(F239:F248))+1, ""), ROW() -238 )), "")</f>
        <v/>
      </c>
      <c r="AM242" s="13" t="str">
        <f t="array" ref="AM242">IFERROR(INDEX(E239:E248, SMALL(IF(ISNUMBER(SEARCH("JV2",F239:F248)), ROW(F239:F248)-MIN(ROW(F239:F248))+1, ""), ROW() -238 )), "")</f>
        <v/>
      </c>
    </row>
    <row r="243" spans="2:39" s="13" customFormat="1" ht="15" customHeight="1">
      <c r="B243" s="21" t="s">
        <v>493</v>
      </c>
      <c r="C243" s="1"/>
      <c r="D243" s="22" t="s">
        <v>502</v>
      </c>
      <c r="E243" s="1" t="s">
        <v>503</v>
      </c>
      <c r="F243" s="23" t="s">
        <v>13</v>
      </c>
      <c r="G243" s="24"/>
      <c r="H243" s="25">
        <v>4386</v>
      </c>
      <c r="I243" s="24"/>
      <c r="J243" s="25" t="b">
        <v>0</v>
      </c>
      <c r="K243" s="19"/>
      <c r="L243" s="26"/>
      <c r="M243" s="27"/>
      <c r="AB243" s="13" t="str">
        <f t="array" ref="AB243">IFERROR(INDEX(B239:B248, SMALL(IF("V"=F239:F248, ROW(F239:F248)-MIN(ROW(F239:F248))+1, ""), ROW() -238 )), "")</f>
        <v>Tennessee Wesleyan College</v>
      </c>
      <c r="AC243" s="13">
        <f t="array" ref="AC243">IFERROR(INDEX(C239:C248, SMALL(IF("V"=F239:F248, ROW(F239:F248)-MIN(ROW(F239:F248))+1, ""), ROW() -238 )), "")</f>
        <v>0</v>
      </c>
      <c r="AD243" s="13" t="str">
        <f t="array" ref="AD243">IFERROR(INDEX(D239:D248, SMALL(IF("V"=F239:F248, ROW(F239:F248)-MIN(ROW(F239:F248))+1, ""), ROW() -238 )), "")</f>
        <v>7914-3412</v>
      </c>
      <c r="AE243" s="13" t="str">
        <f t="array" ref="AE243">IFERROR(INDEX(E239:E248, SMALL(IF("V"=F239:F248, ROW(F239:F248)-MIN(ROW(F239:F248))+1, ""), ROW() -238 )), "")</f>
        <v>Oliver Lawson</v>
      </c>
      <c r="AF243" s="13" t="str">
        <f t="array" ref="AF243">IFERROR(INDEX(B239:B248, SMALL(IF(ISNUMBER(SEARCH("JV1",F239:F248)), ROW(F239:F248)-MIN(ROW(F239:F248))+1, ""), ROW() -238 )), "")</f>
        <v/>
      </c>
      <c r="AG243" s="13" t="str">
        <f t="array" ref="AG243">IFERROR(INDEX(C239:C248, SMALL(IF(ISNUMBER(SEARCH("JV1",F239:F248)), ROW(F239:F248)-MIN(ROW(F239:F248))+1, ""), ROW() -238 )), "")</f>
        <v/>
      </c>
      <c r="AH243" s="13" t="str">
        <f t="array" ref="AH243">IFERROR(INDEX(D239:D248, SMALL(IF(ISNUMBER(SEARCH("JV1",F239:F248)), ROW(F239:F248)-MIN(ROW(F239:F248))+1, ""), ROW() -238 )), "")</f>
        <v/>
      </c>
      <c r="AI243" s="13" t="str">
        <f t="array" ref="AI243">IFERROR(INDEX(E239:E248, SMALL(IF(ISNUMBER(SEARCH("JV1",F239:F248)), ROW(F239:F248)-MIN(ROW(F239:F248))+1, ""), ROW() -238 )), "")</f>
        <v/>
      </c>
      <c r="AJ243" s="13" t="str">
        <f t="array" ref="AJ243">IFERROR(INDEX(B239:B248, SMALL(IF(ISNUMBER(SEARCH("JV2",F239:F248)), ROW(F239:F248)-MIN(ROW(F239:F248))+1, ""), ROW() -238 )), "")</f>
        <v/>
      </c>
      <c r="AK243" s="13" t="str">
        <f t="array" ref="AK243">IFERROR(INDEX(C239:C248, SMALL(IF(ISNUMBER(SEARCH("JV2",F239:F248)), ROW(F239:F248)-MIN(ROW(F239:F248))+1, ""), ROW() -238 )), "")</f>
        <v/>
      </c>
      <c r="AL243" s="13" t="str">
        <f t="array" ref="AL243">IFERROR(INDEX(D239:D248, SMALL(IF(ISNUMBER(SEARCH("JV2",F239:F248)), ROW(F239:F248)-MIN(ROW(F239:F248))+1, ""), ROW() -238 )), "")</f>
        <v/>
      </c>
      <c r="AM243" s="13" t="str">
        <f t="array" ref="AM243">IFERROR(INDEX(E239:E248, SMALL(IF(ISNUMBER(SEARCH("JV2",F239:F248)), ROW(F239:F248)-MIN(ROW(F239:F248))+1, ""), ROW() -238 )), "")</f>
        <v/>
      </c>
    </row>
    <row r="244" spans="2:39" s="13" customFormat="1" ht="15" customHeight="1">
      <c r="B244" s="21" t="s">
        <v>493</v>
      </c>
      <c r="C244" s="1"/>
      <c r="D244" s="22" t="s">
        <v>504</v>
      </c>
      <c r="E244" s="1" t="s">
        <v>505</v>
      </c>
      <c r="F244" s="23" t="s">
        <v>13</v>
      </c>
      <c r="G244" s="24"/>
      <c r="H244" s="25">
        <v>4386</v>
      </c>
      <c r="I244" s="24"/>
      <c r="J244" s="25" t="b">
        <v>0</v>
      </c>
      <c r="K244" s="19"/>
      <c r="L244" s="26"/>
      <c r="M244" s="27"/>
      <c r="AB244" s="13" t="str">
        <f t="array" ref="AB244">IFERROR(INDEX(B239:B248, SMALL(IF("V"=F239:F248, ROW(F239:F248)-MIN(ROW(F239:F248))+1, ""), ROW() -238 )), "")</f>
        <v>Tennessee Wesleyan College</v>
      </c>
      <c r="AC244" s="13">
        <f t="array" ref="AC244">IFERROR(INDEX(C239:C248, SMALL(IF("V"=F239:F248, ROW(F239:F248)-MIN(ROW(F239:F248))+1, ""), ROW() -238 )), "")</f>
        <v>0</v>
      </c>
      <c r="AD244" s="13" t="str">
        <f t="array" ref="AD244">IFERROR(INDEX(D239:D248, SMALL(IF("V"=F239:F248, ROW(F239:F248)-MIN(ROW(F239:F248))+1, ""), ROW() -238 )), "")</f>
        <v>15-106936</v>
      </c>
      <c r="AE244" s="13" t="str">
        <f t="array" ref="AE244">IFERROR(INDEX(E239:E248, SMALL(IF("V"=F239:F248, ROW(F239:F248)-MIN(ROW(F239:F248))+1, ""), ROW() -238 )), "")</f>
        <v>Quinn Collins</v>
      </c>
      <c r="AF244" s="13" t="str">
        <f t="array" ref="AF244">IFERROR(INDEX(B239:B248, SMALL(IF(ISNUMBER(SEARCH("JV1",F239:F248)), ROW(F239:F248)-MIN(ROW(F239:F248))+1, ""), ROW() -238 )), "")</f>
        <v/>
      </c>
      <c r="AG244" s="13" t="str">
        <f t="array" ref="AG244">IFERROR(INDEX(C239:C248, SMALL(IF(ISNUMBER(SEARCH("JV1",F239:F248)), ROW(F239:F248)-MIN(ROW(F239:F248))+1, ""), ROW() -238 )), "")</f>
        <v/>
      </c>
      <c r="AH244" s="13" t="str">
        <f t="array" ref="AH244">IFERROR(INDEX(D239:D248, SMALL(IF(ISNUMBER(SEARCH("JV1",F239:F248)), ROW(F239:F248)-MIN(ROW(F239:F248))+1, ""), ROW() -238 )), "")</f>
        <v/>
      </c>
      <c r="AI244" s="13" t="str">
        <f t="array" ref="AI244">IFERROR(INDEX(E239:E248, SMALL(IF(ISNUMBER(SEARCH("JV1",F239:F248)), ROW(F239:F248)-MIN(ROW(F239:F248))+1, ""), ROW() -238 )), "")</f>
        <v/>
      </c>
      <c r="AJ244" s="13" t="str">
        <f t="array" ref="AJ244">IFERROR(INDEX(B239:B248, SMALL(IF(ISNUMBER(SEARCH("JV2",F239:F248)), ROW(F239:F248)-MIN(ROW(F239:F248))+1, ""), ROW() -238 )), "")</f>
        <v/>
      </c>
      <c r="AK244" s="13" t="str">
        <f t="array" ref="AK244">IFERROR(INDEX(C239:C248, SMALL(IF(ISNUMBER(SEARCH("JV2",F239:F248)), ROW(F239:F248)-MIN(ROW(F239:F248))+1, ""), ROW() -238 )), "")</f>
        <v/>
      </c>
      <c r="AL244" s="13" t="str">
        <f t="array" ref="AL244">IFERROR(INDEX(D239:D248, SMALL(IF(ISNUMBER(SEARCH("JV2",F239:F248)), ROW(F239:F248)-MIN(ROW(F239:F248))+1, ""), ROW() -238 )), "")</f>
        <v/>
      </c>
      <c r="AM244" s="13" t="str">
        <f t="array" ref="AM244">IFERROR(INDEX(E239:E248, SMALL(IF(ISNUMBER(SEARCH("JV2",F239:F248)), ROW(F239:F248)-MIN(ROW(F239:F248))+1, ""), ROW() -238 )), "")</f>
        <v/>
      </c>
    </row>
    <row r="245" spans="2:39" s="13" customFormat="1" ht="15" customHeight="1">
      <c r="B245" s="21" t="s">
        <v>493</v>
      </c>
      <c r="C245" s="1"/>
      <c r="D245" s="22" t="s">
        <v>506</v>
      </c>
      <c r="E245" s="1" t="s">
        <v>507</v>
      </c>
      <c r="F245" s="23" t="s">
        <v>13</v>
      </c>
      <c r="G245" s="24"/>
      <c r="H245" s="25">
        <v>4386</v>
      </c>
      <c r="I245" s="24"/>
      <c r="J245" s="25" t="b">
        <v>0</v>
      </c>
      <c r="K245" s="19"/>
      <c r="L245" s="26"/>
      <c r="M245" s="27"/>
      <c r="AB245" s="13" t="str">
        <f t="array" ref="AB245">IFERROR(INDEX(B239:B248, SMALL(IF("V"=F239:F248, ROW(F239:F248)-MIN(ROW(F239:F248))+1, ""), ROW() -238 )), "")</f>
        <v>Tennessee Wesleyan College</v>
      </c>
      <c r="AC245" s="13">
        <f t="array" ref="AC245">IFERROR(INDEX(C239:C248, SMALL(IF("V"=F239:F248, ROW(F239:F248)-MIN(ROW(F239:F248))+1, ""), ROW() -238 )), "")</f>
        <v>0</v>
      </c>
      <c r="AD245" s="13" t="str">
        <f t="array" ref="AD245">IFERROR(INDEX(D239:D248, SMALL(IF("V"=F239:F248, ROW(F239:F248)-MIN(ROW(F239:F248))+1, ""), ROW() -238 )), "")</f>
        <v>8138-9938</v>
      </c>
      <c r="AE245" s="13" t="str">
        <f t="array" ref="AE245">IFERROR(INDEX(E239:E248, SMALL(IF("V"=F239:F248, ROW(F239:F248)-MIN(ROW(F239:F248))+1, ""), ROW() -238 )), "")</f>
        <v>Tyris Nelson</v>
      </c>
      <c r="AF245" s="13" t="str">
        <f t="array" ref="AF245">IFERROR(INDEX(B239:B248, SMALL(IF(ISNUMBER(SEARCH("JV1",F239:F248)), ROW(F239:F248)-MIN(ROW(F239:F248))+1, ""), ROW() -238 )), "")</f>
        <v/>
      </c>
      <c r="AG245" s="13" t="str">
        <f t="array" ref="AG245">IFERROR(INDEX(C239:C248, SMALL(IF(ISNUMBER(SEARCH("JV1",F239:F248)), ROW(F239:F248)-MIN(ROW(F239:F248))+1, ""), ROW() -238 )), "")</f>
        <v/>
      </c>
      <c r="AH245" s="13" t="str">
        <f t="array" ref="AH245">IFERROR(INDEX(D239:D248, SMALL(IF(ISNUMBER(SEARCH("JV1",F239:F248)), ROW(F239:F248)-MIN(ROW(F239:F248))+1, ""), ROW() -238 )), "")</f>
        <v/>
      </c>
      <c r="AI245" s="13" t="str">
        <f t="array" ref="AI245">IFERROR(INDEX(E239:E248, SMALL(IF(ISNUMBER(SEARCH("JV1",F239:F248)), ROW(F239:F248)-MIN(ROW(F239:F248))+1, ""), ROW() -238 )), "")</f>
        <v/>
      </c>
      <c r="AJ245" s="13" t="str">
        <f t="array" ref="AJ245">IFERROR(INDEX(B239:B248, SMALL(IF(ISNUMBER(SEARCH("JV2",F239:F248)), ROW(F239:F248)-MIN(ROW(F239:F248))+1, ""), ROW() -238 )), "")</f>
        <v/>
      </c>
      <c r="AK245" s="13" t="str">
        <f t="array" ref="AK245">IFERROR(INDEX(C239:C248, SMALL(IF(ISNUMBER(SEARCH("JV2",F239:F248)), ROW(F239:F248)-MIN(ROW(F239:F248))+1, ""), ROW() -238 )), "")</f>
        <v/>
      </c>
      <c r="AL245" s="13" t="str">
        <f t="array" ref="AL245">IFERROR(INDEX(D239:D248, SMALL(IF(ISNUMBER(SEARCH("JV2",F239:F248)), ROW(F239:F248)-MIN(ROW(F239:F248))+1, ""), ROW() -238 )), "")</f>
        <v/>
      </c>
      <c r="AM245" s="13" t="str">
        <f t="array" ref="AM245">IFERROR(INDEX(E239:E248, SMALL(IF(ISNUMBER(SEARCH("JV2",F239:F248)), ROW(F239:F248)-MIN(ROW(F239:F248))+1, ""), ROW() -238 )), "")</f>
        <v/>
      </c>
    </row>
    <row r="246" spans="2:39" s="13" customFormat="1" ht="15" customHeight="1">
      <c r="B246" s="21" t="s">
        <v>493</v>
      </c>
      <c r="C246" s="1"/>
      <c r="D246" s="22" t="s">
        <v>508</v>
      </c>
      <c r="E246" s="1" t="s">
        <v>509</v>
      </c>
      <c r="F246" s="23" t="s">
        <v>13</v>
      </c>
      <c r="G246" s="24"/>
      <c r="H246" s="25">
        <v>4386</v>
      </c>
      <c r="I246" s="24"/>
      <c r="J246" s="25" t="b">
        <v>0</v>
      </c>
      <c r="K246" s="19"/>
      <c r="L246" s="26"/>
      <c r="M246" s="27"/>
      <c r="AB246" s="13" t="str">
        <f t="array" ref="AB246">IFERROR(INDEX(B239:B248, SMALL(IF("V"=F239:F248, ROW(F239:F248)-MIN(ROW(F239:F248))+1, ""), ROW() -238 )), "")</f>
        <v>Tennessee Wesleyan College</v>
      </c>
      <c r="AC246" s="13">
        <f t="array" ref="AC246">IFERROR(INDEX(C239:C248, SMALL(IF("V"=F239:F248, ROW(F239:F248)-MIN(ROW(F239:F248))+1, ""), ROW() -238 )), "")</f>
        <v>0</v>
      </c>
      <c r="AD246" s="13" t="str">
        <f t="array" ref="AD246">IFERROR(INDEX(D239:D248, SMALL(IF("V"=F239:F248, ROW(F239:F248)-MIN(ROW(F239:F248))+1, ""), ROW() -238 )), "")</f>
        <v>6678-38</v>
      </c>
      <c r="AE246" s="13" t="str">
        <f t="array" ref="AE246">IFERROR(INDEX(E239:E248, SMALL(IF("V"=F239:F248, ROW(F239:F248)-MIN(ROW(F239:F248))+1, ""), ROW() -238 )), "")</f>
        <v>Zachary Price</v>
      </c>
      <c r="AF246" s="13" t="str">
        <f t="array" ref="AF246">IFERROR(INDEX(B239:B248, SMALL(IF(ISNUMBER(SEARCH("JV1",F239:F248)), ROW(F239:F248)-MIN(ROW(F239:F248))+1, ""), ROW() -238 )), "")</f>
        <v/>
      </c>
      <c r="AG246" s="13" t="str">
        <f t="array" ref="AG246">IFERROR(INDEX(C239:C248, SMALL(IF(ISNUMBER(SEARCH("JV1",F239:F248)), ROW(F239:F248)-MIN(ROW(F239:F248))+1, ""), ROW() -238 )), "")</f>
        <v/>
      </c>
      <c r="AH246" s="13" t="str">
        <f t="array" ref="AH246">IFERROR(INDEX(D239:D248, SMALL(IF(ISNUMBER(SEARCH("JV1",F239:F248)), ROW(F239:F248)-MIN(ROW(F239:F248))+1, ""), ROW() -238 )), "")</f>
        <v/>
      </c>
      <c r="AI246" s="13" t="str">
        <f t="array" ref="AI246">IFERROR(INDEX(E239:E248, SMALL(IF(ISNUMBER(SEARCH("JV1",F239:F248)), ROW(F239:F248)-MIN(ROW(F239:F248))+1, ""), ROW() -238 )), "")</f>
        <v/>
      </c>
      <c r="AJ246" s="13" t="str">
        <f t="array" ref="AJ246">IFERROR(INDEX(B239:B248, SMALL(IF(ISNUMBER(SEARCH("JV2",F239:F248)), ROW(F239:F248)-MIN(ROW(F239:F248))+1, ""), ROW() -238 )), "")</f>
        <v/>
      </c>
      <c r="AK246" s="13" t="str">
        <f t="array" ref="AK246">IFERROR(INDEX(C239:C248, SMALL(IF(ISNUMBER(SEARCH("JV2",F239:F248)), ROW(F239:F248)-MIN(ROW(F239:F248))+1, ""), ROW() -238 )), "")</f>
        <v/>
      </c>
      <c r="AL246" s="13" t="str">
        <f t="array" ref="AL246">IFERROR(INDEX(D239:D248, SMALL(IF(ISNUMBER(SEARCH("JV2",F239:F248)), ROW(F239:F248)-MIN(ROW(F239:F248))+1, ""), ROW() -238 )), "")</f>
        <v/>
      </c>
      <c r="AM246" s="13" t="str">
        <f t="array" ref="AM246">IFERROR(INDEX(E239:E248, SMALL(IF(ISNUMBER(SEARCH("JV2",F239:F248)), ROW(F239:F248)-MIN(ROW(F239:F248))+1, ""), ROW() -238 )), "")</f>
        <v/>
      </c>
    </row>
    <row r="247" spans="2:39" s="13" customFormat="1" ht="15" customHeight="1">
      <c r="B247" s="21" t="s">
        <v>493</v>
      </c>
      <c r="C247" s="1"/>
      <c r="D247" s="22" t="s">
        <v>510</v>
      </c>
      <c r="E247" s="1" t="s">
        <v>511</v>
      </c>
      <c r="F247" s="23" t="s">
        <v>13</v>
      </c>
      <c r="G247" s="24"/>
      <c r="H247" s="25">
        <v>4386</v>
      </c>
      <c r="I247" s="24"/>
      <c r="J247" s="25" t="b">
        <v>0</v>
      </c>
      <c r="K247" s="19"/>
      <c r="L247" s="26"/>
      <c r="M247" s="27"/>
    </row>
    <row r="248" spans="2:39" s="13" customFormat="1" ht="15" customHeight="1">
      <c r="B248" s="21" t="s">
        <v>493</v>
      </c>
      <c r="C248" s="1"/>
      <c r="D248" s="22" t="s">
        <v>512</v>
      </c>
      <c r="E248" s="1" t="s">
        <v>513</v>
      </c>
      <c r="F248" s="23" t="s">
        <v>13</v>
      </c>
      <c r="G248" s="24"/>
      <c r="H248" s="25">
        <v>4386</v>
      </c>
      <c r="I248" s="24"/>
      <c r="J248" s="25" t="b">
        <v>0</v>
      </c>
      <c r="K248" s="19"/>
      <c r="L248" s="26"/>
      <c r="M248" s="27"/>
    </row>
    <row r="249" spans="2:39" s="13" customFormat="1" ht="15" customHeight="1">
      <c r="B249" s="21" t="s">
        <v>514</v>
      </c>
      <c r="C249" s="1"/>
      <c r="D249" s="22" t="s">
        <v>515</v>
      </c>
      <c r="E249" s="1" t="s">
        <v>516</v>
      </c>
      <c r="F249" s="91" t="s">
        <v>17</v>
      </c>
      <c r="G249" s="24"/>
      <c r="H249" s="25">
        <v>4399</v>
      </c>
      <c r="I249" s="24"/>
      <c r="J249" s="25" t="b">
        <v>0</v>
      </c>
      <c r="K249" s="19"/>
      <c r="L249" s="26"/>
      <c r="M249" s="27"/>
      <c r="AB249" s="13" t="str">
        <f t="array" ref="AB249">IFERROR(INDEX(B249:B265, SMALL(IF("V"=F249:F265, ROW(F249:F265)-MIN(ROW(F249:F265))+1, ""), ROW() -248 )), "")</f>
        <v>Thomas More University</v>
      </c>
      <c r="AC249" s="13">
        <f t="array" ref="AC249">IFERROR(INDEX(C249:C265, SMALL(IF("V"=F249:F265, ROW(F249:F265)-MIN(ROW(F249:F265))+1, ""), ROW() -248 )), "")</f>
        <v>0</v>
      </c>
      <c r="AD249" s="13" t="str">
        <f t="array" ref="AD249">IFERROR(INDEX(D249:D265, SMALL(IF("V"=F249:F265, ROW(F249:F265)-MIN(ROW(F249:F265))+1, ""), ROW() -248 )), "")</f>
        <v>17-88966</v>
      </c>
      <c r="AE249" s="13" t="str">
        <f t="array" ref="AE249">IFERROR(INDEX(E249:E265, SMALL(IF("V"=F249:F265, ROW(F249:F265)-MIN(ROW(F249:F265))+1, ""), ROW() -248 )), "")</f>
        <v>Cole Arsenault</v>
      </c>
      <c r="AF249" s="13" t="str">
        <f t="array" ref="AF249">IFERROR(INDEX(B249:B265, SMALL(IF(ISNUMBER(SEARCH("JV1",F249:F265)), ROW(F249:F265)-MIN(ROW(F249:F265))+1, ""), ROW() -248 )), "")</f>
        <v>Thomas More University</v>
      </c>
      <c r="AG249" s="13">
        <f t="array" ref="AG249">IFERROR(INDEX(C249:C265, SMALL(IF(ISNUMBER(SEARCH("JV1",F249:F265)), ROW(F249:F265)-MIN(ROW(F249:F265))+1, ""), ROW() -248 )), "")</f>
        <v>0</v>
      </c>
      <c r="AH249" s="13" t="str">
        <f t="array" ref="AH249">IFERROR(INDEX(D249:D265, SMALL(IF(ISNUMBER(SEARCH("JV1",F249:F265)), ROW(F249:F265)-MIN(ROW(F249:F265))+1, ""), ROW() -248 )), "")</f>
        <v>18-95350</v>
      </c>
      <c r="AI249" s="13" t="str">
        <f t="array" ref="AI249">IFERROR(INDEX(E249:E265, SMALL(IF(ISNUMBER(SEARCH("JV1",F249:F265)), ROW(F249:F265)-MIN(ROW(F249:F265))+1, ""), ROW() -248 )), "")</f>
        <v>Cameron Jansing</v>
      </c>
      <c r="AJ249" s="13" t="str">
        <f t="array" ref="AJ249">IFERROR(INDEX(B249:B265, SMALL(IF(ISNUMBER(SEARCH("JV2",F249:F265)), ROW(F249:F265)-MIN(ROW(F249:F265))+1, ""), ROW() -248 )), "")</f>
        <v>Thomas More University</v>
      </c>
      <c r="AK249" s="13">
        <f t="array" ref="AK249">IFERROR(INDEX(C249:C265, SMALL(IF(ISNUMBER(SEARCH("JV2",F249:F265)), ROW(F249:F265)-MIN(ROW(F249:F265))+1, ""), ROW() -248 )), "")</f>
        <v>0</v>
      </c>
      <c r="AL249" s="13" t="str">
        <f t="array" ref="AL249">IFERROR(INDEX(D249:D265, SMALL(IF(ISNUMBER(SEARCH("JV2",F249:F265)), ROW(F249:F265)-MIN(ROW(F249:F265))+1, ""), ROW() -248 )), "")</f>
        <v>18-4756</v>
      </c>
      <c r="AM249" s="13" t="str">
        <f t="array" ref="AM249">IFERROR(INDEX(E249:E265, SMALL(IF(ISNUMBER(SEARCH("JV2",F249:F265)), ROW(F249:F265)-MIN(ROW(F249:F265))+1, ""), ROW() -248 )), "")</f>
        <v>Brady Brunsman</v>
      </c>
    </row>
    <row r="250" spans="2:39" s="13" customFormat="1" ht="15" customHeight="1">
      <c r="B250" s="21" t="s">
        <v>514</v>
      </c>
      <c r="C250" s="1"/>
      <c r="D250" s="22" t="s">
        <v>517</v>
      </c>
      <c r="E250" s="1" t="s">
        <v>518</v>
      </c>
      <c r="F250" s="91" t="s">
        <v>16</v>
      </c>
      <c r="G250" s="24"/>
      <c r="H250" s="25">
        <v>4399</v>
      </c>
      <c r="I250" s="24"/>
      <c r="J250" s="25" t="b">
        <v>0</v>
      </c>
      <c r="K250" s="19"/>
      <c r="L250" s="26"/>
      <c r="M250" s="27"/>
      <c r="AB250" s="13" t="str">
        <f t="array" ref="AB250">IFERROR(INDEX(B249:B265, SMALL(IF("V"=F249:F265, ROW(F249:F265)-MIN(ROW(F249:F265))+1, ""), ROW() -248 )), "")</f>
        <v>Thomas More University</v>
      </c>
      <c r="AC250" s="13">
        <f t="array" ref="AC250">IFERROR(INDEX(C249:C265, SMALL(IF("V"=F249:F265, ROW(F249:F265)-MIN(ROW(F249:F265))+1, ""), ROW() -248 )), "")</f>
        <v>0</v>
      </c>
      <c r="AD250" s="13" t="str">
        <f t="array" ref="AD250">IFERROR(INDEX(D249:D265, SMALL(IF("V"=F249:F265, ROW(F249:F265)-MIN(ROW(F249:F265))+1, ""), ROW() -248 )), "")</f>
        <v>15-81945</v>
      </c>
      <c r="AE250" s="13" t="str">
        <f t="array" ref="AE250">IFERROR(INDEX(E249:E265, SMALL(IF("V"=F249:F265, ROW(F249:F265)-MIN(ROW(F249:F265))+1, ""), ROW() -248 )), "")</f>
        <v>Ethan Rowe</v>
      </c>
      <c r="AF250" s="13" t="str">
        <f t="array" ref="AF250">IFERROR(INDEX(B249:B265, SMALL(IF(ISNUMBER(SEARCH("JV1",F249:F265)), ROW(F249:F265)-MIN(ROW(F249:F265))+1, ""), ROW() -248 )), "")</f>
        <v>Thomas More University</v>
      </c>
      <c r="AG250" s="13">
        <f t="array" ref="AG250">IFERROR(INDEX(C249:C265, SMALL(IF(ISNUMBER(SEARCH("JV1",F249:F265)), ROW(F249:F265)-MIN(ROW(F249:F265))+1, ""), ROW() -248 )), "")</f>
        <v>0</v>
      </c>
      <c r="AH250" s="13" t="str">
        <f t="array" ref="AH250">IFERROR(INDEX(D249:D265, SMALL(IF(ISNUMBER(SEARCH("JV1",F249:F265)), ROW(F249:F265)-MIN(ROW(F249:F265))+1, ""), ROW() -248 )), "")</f>
        <v>16-163150</v>
      </c>
      <c r="AI250" s="13" t="str">
        <f t="array" ref="AI250">IFERROR(INDEX(E249:E265, SMALL(IF(ISNUMBER(SEARCH("JV1",F249:F265)), ROW(F249:F265)-MIN(ROW(F249:F265))+1, ""), ROW() -248 )), "")</f>
        <v>Evan Williams</v>
      </c>
      <c r="AJ250" s="13" t="str">
        <f t="array" ref="AJ250">IFERROR(INDEX(B249:B265, SMALL(IF(ISNUMBER(SEARCH("JV2",F249:F265)), ROW(F249:F265)-MIN(ROW(F249:F265))+1, ""), ROW() -248 )), "")</f>
        <v>Thomas More University</v>
      </c>
      <c r="AK250" s="13">
        <f t="array" ref="AK250">IFERROR(INDEX(C249:C265, SMALL(IF(ISNUMBER(SEARCH("JV2",F249:F265)), ROW(F249:F265)-MIN(ROW(F249:F265))+1, ""), ROW() -248 )), "")</f>
        <v>0</v>
      </c>
      <c r="AL250" s="13" t="str">
        <f t="array" ref="AL250">IFERROR(INDEX(D249:D265, SMALL(IF(ISNUMBER(SEARCH("JV2",F249:F265)), ROW(F249:F265)-MIN(ROW(F249:F265))+1, ""), ROW() -248 )), "")</f>
        <v>21-3763</v>
      </c>
      <c r="AM250" s="13" t="str">
        <f t="array" ref="AM250">IFERROR(INDEX(E249:E265, SMALL(IF(ISNUMBER(SEARCH("JV2",F249:F265)), ROW(F249:F265)-MIN(ROW(F249:F265))+1, ""), ROW() -248 )), "")</f>
        <v>Carter Wahl</v>
      </c>
    </row>
    <row r="251" spans="2:39" s="13" customFormat="1" ht="15" customHeight="1">
      <c r="B251" s="21" t="s">
        <v>514</v>
      </c>
      <c r="C251" s="1"/>
      <c r="D251" s="22" t="s">
        <v>519</v>
      </c>
      <c r="E251" s="1" t="s">
        <v>520</v>
      </c>
      <c r="F251" s="91" t="s">
        <v>17</v>
      </c>
      <c r="G251" s="24"/>
      <c r="H251" s="25">
        <v>4399</v>
      </c>
      <c r="I251" s="24"/>
      <c r="J251" s="25" t="b">
        <v>0</v>
      </c>
      <c r="K251" s="19"/>
      <c r="L251" s="26"/>
      <c r="M251" s="27"/>
      <c r="AB251" s="13" t="str">
        <f t="array" ref="AB251">IFERROR(INDEX(B249:B265, SMALL(IF("V"=F249:F265, ROW(F249:F265)-MIN(ROW(F249:F265))+1, ""), ROW() -248 )), "")</f>
        <v>Thomas More University</v>
      </c>
      <c r="AC251" s="13">
        <f t="array" ref="AC251">IFERROR(INDEX(C249:C265, SMALL(IF("V"=F249:F265, ROW(F249:F265)-MIN(ROW(F249:F265))+1, ""), ROW() -248 )), "")</f>
        <v>0</v>
      </c>
      <c r="AD251" s="13" t="str">
        <f t="array" ref="AD251">IFERROR(INDEX(D249:D265, SMALL(IF("V"=F249:F265, ROW(F249:F265)-MIN(ROW(F249:F265))+1, ""), ROW() -248 )), "")</f>
        <v>6450-9279</v>
      </c>
      <c r="AE251" s="13" t="str">
        <f t="array" ref="AE251">IFERROR(INDEX(E249:E265, SMALL(IF("V"=F249:F265, ROW(F249:F265)-MIN(ROW(F249:F265))+1, ""), ROW() -248 )), "")</f>
        <v>Evan Haas</v>
      </c>
      <c r="AF251" s="13" t="str">
        <f t="array" ref="AF251">IFERROR(INDEX(B249:B265, SMALL(IF(ISNUMBER(SEARCH("JV1",F249:F265)), ROW(F249:F265)-MIN(ROW(F249:F265))+1, ""), ROW() -248 )), "")</f>
        <v>Thomas More University</v>
      </c>
      <c r="AG251" s="13">
        <f t="array" ref="AG251">IFERROR(INDEX(C249:C265, SMALL(IF(ISNUMBER(SEARCH("JV1",F249:F265)), ROW(F249:F265)-MIN(ROW(F249:F265))+1, ""), ROW() -248 )), "")</f>
        <v>0</v>
      </c>
      <c r="AH251" s="13" t="str">
        <f t="array" ref="AH251">IFERROR(INDEX(D249:D265, SMALL(IF(ISNUMBER(SEARCH("JV1",F249:F265)), ROW(F249:F265)-MIN(ROW(F249:F265))+1, ""), ROW() -248 )), "")</f>
        <v>17-99714</v>
      </c>
      <c r="AI251" s="13" t="str">
        <f t="array" ref="AI251">IFERROR(INDEX(E249:E265, SMALL(IF(ISNUMBER(SEARCH("JV1",F249:F265)), ROW(F249:F265)-MIN(ROW(F249:F265))+1, ""), ROW() -248 )), "")</f>
        <v>Joseph Curtis</v>
      </c>
      <c r="AJ251" s="13" t="str">
        <f t="array" ref="AJ251">IFERROR(INDEX(B249:B265, SMALL(IF(ISNUMBER(SEARCH("JV2",F249:F265)), ROW(F249:F265)-MIN(ROW(F249:F265))+1, ""), ROW() -248 )), "")</f>
        <v>Thomas More University</v>
      </c>
      <c r="AK251" s="13">
        <f t="array" ref="AK251">IFERROR(INDEX(C249:C265, SMALL(IF(ISNUMBER(SEARCH("JV2",F249:F265)), ROW(F249:F265)-MIN(ROW(F249:F265))+1, ""), ROW() -248 )), "")</f>
        <v>0</v>
      </c>
      <c r="AL251" s="13" t="str">
        <f t="array" ref="AL251">IFERROR(INDEX(D249:D265, SMALL(IF(ISNUMBER(SEARCH("JV2",F249:F265)), ROW(F249:F265)-MIN(ROW(F249:F265))+1, ""), ROW() -248 )), "")</f>
        <v>7914-54161</v>
      </c>
      <c r="AM251" s="13" t="str">
        <f t="array" ref="AM251">IFERROR(INDEX(E249:E265, SMALL(IF(ISNUMBER(SEARCH("JV2",F249:F265)), ROW(F249:F265)-MIN(ROW(F249:F265))+1, ""), ROW() -248 )), "")</f>
        <v>Ethan Boyers</v>
      </c>
    </row>
    <row r="252" spans="2:39" s="13" customFormat="1" ht="15" customHeight="1">
      <c r="B252" s="21" t="s">
        <v>514</v>
      </c>
      <c r="C252" s="1"/>
      <c r="D252" s="22" t="s">
        <v>521</v>
      </c>
      <c r="E252" s="1" t="s">
        <v>522</v>
      </c>
      <c r="F252" s="91" t="s">
        <v>13</v>
      </c>
      <c r="G252" s="24"/>
      <c r="H252" s="25">
        <v>4399</v>
      </c>
      <c r="I252" s="24"/>
      <c r="J252" s="25" t="b">
        <v>0</v>
      </c>
      <c r="K252" s="19"/>
      <c r="L252" s="26"/>
      <c r="M252" s="27"/>
      <c r="AB252" s="13" t="str">
        <f t="array" ref="AB252">IFERROR(INDEX(B249:B265, SMALL(IF("V"=F249:F265, ROW(F249:F265)-MIN(ROW(F249:F265))+1, ""), ROW() -248 )), "")</f>
        <v>Thomas More University</v>
      </c>
      <c r="AC252" s="13">
        <f t="array" ref="AC252">IFERROR(INDEX(C249:C265, SMALL(IF("V"=F249:F265, ROW(F249:F265)-MIN(ROW(F249:F265))+1, ""), ROW() -248 )), "")</f>
        <v>0</v>
      </c>
      <c r="AD252" s="13" t="str">
        <f t="array" ref="AD252">IFERROR(INDEX(D249:D265, SMALL(IF("V"=F249:F265, ROW(F249:F265)-MIN(ROW(F249:F265))+1, ""), ROW() -248 )), "")</f>
        <v>18-35004</v>
      </c>
      <c r="AE252" s="13" t="str">
        <f t="array" ref="AE252">IFERROR(INDEX(E249:E265, SMALL(IF("V"=F249:F265, ROW(F249:F265)-MIN(ROW(F249:F265))+1, ""), ROW() -248 )), "")</f>
        <v>Jacob Toelke</v>
      </c>
      <c r="AF252" s="13" t="str">
        <f t="array" ref="AF252">IFERROR(INDEX(B249:B265, SMALL(IF(ISNUMBER(SEARCH("JV1",F249:F265)), ROW(F249:F265)-MIN(ROW(F249:F265))+1, ""), ROW() -248 )), "")</f>
        <v>Thomas More University</v>
      </c>
      <c r="AG252" s="13">
        <f t="array" ref="AG252">IFERROR(INDEX(C249:C265, SMALL(IF(ISNUMBER(SEARCH("JV1",F249:F265)), ROW(F249:F265)-MIN(ROW(F249:F265))+1, ""), ROW() -248 )), "")</f>
        <v>0</v>
      </c>
      <c r="AH252" s="13" t="str">
        <f t="array" ref="AH252">IFERROR(INDEX(D249:D265, SMALL(IF(ISNUMBER(SEARCH("JV1",F249:F265)), ROW(F249:F265)-MIN(ROW(F249:F265))+1, ""), ROW() -248 )), "")</f>
        <v>7914-50086</v>
      </c>
      <c r="AI252" s="13" t="str">
        <f t="array" ref="AI252">IFERROR(INDEX(E249:E265, SMALL(IF(ISNUMBER(SEARCH("JV1",F249:F265)), ROW(F249:F265)-MIN(ROW(F249:F265))+1, ""), ROW() -248 )), "")</f>
        <v>Noah Detrick</v>
      </c>
      <c r="AJ252" s="13" t="str">
        <f t="array" ref="AJ252">IFERROR(INDEX(B249:B265, SMALL(IF(ISNUMBER(SEARCH("JV2",F249:F265)), ROW(F249:F265)-MIN(ROW(F249:F265))+1, ""), ROW() -248 )), "")</f>
        <v>Thomas More University</v>
      </c>
      <c r="AK252" s="13">
        <f t="array" ref="AK252">IFERROR(INDEX(C249:C265, SMALL(IF(ISNUMBER(SEARCH("JV2",F249:F265)), ROW(F249:F265)-MIN(ROW(F249:F265))+1, ""), ROW() -248 )), "")</f>
        <v>0</v>
      </c>
      <c r="AL252" s="13" t="str">
        <f t="array" ref="AL252">IFERROR(INDEX(D249:D265, SMALL(IF(ISNUMBER(SEARCH("JV2",F249:F265)), ROW(F249:F265)-MIN(ROW(F249:F265))+1, ""), ROW() -248 )), "")</f>
        <v>11-97991</v>
      </c>
      <c r="AM252" s="13" t="str">
        <f t="array" ref="AM252">IFERROR(INDEX(E249:E265, SMALL(IF(ISNUMBER(SEARCH("JV2",F249:F265)), ROW(F249:F265)-MIN(ROW(F249:F265))+1, ""), ROW() -248 )), "")</f>
        <v>Michael Binkowski</v>
      </c>
    </row>
    <row r="253" spans="2:39" s="13" customFormat="1" ht="15" customHeight="1">
      <c r="B253" s="21" t="s">
        <v>514</v>
      </c>
      <c r="C253" s="1"/>
      <c r="D253" s="22" t="s">
        <v>523</v>
      </c>
      <c r="E253" s="1" t="s">
        <v>524</v>
      </c>
      <c r="F253" s="91" t="s">
        <v>17</v>
      </c>
      <c r="G253" s="24"/>
      <c r="H253" s="25">
        <v>4399</v>
      </c>
      <c r="I253" s="24"/>
      <c r="J253" s="25" t="b">
        <v>0</v>
      </c>
      <c r="K253" s="19"/>
      <c r="L253" s="26"/>
      <c r="M253" s="27"/>
      <c r="AB253" s="13" t="str">
        <f t="array" ref="AB253">IFERROR(INDEX(B249:B265, SMALL(IF("V"=F249:F265, ROW(F249:F265)-MIN(ROW(F249:F265))+1, ""), ROW() -248 )), "")</f>
        <v>Thomas More University</v>
      </c>
      <c r="AC253" s="13">
        <f t="array" ref="AC253">IFERROR(INDEX(C249:C265, SMALL(IF("V"=F249:F265, ROW(F249:F265)-MIN(ROW(F249:F265))+1, ""), ROW() -248 )), "")</f>
        <v>0</v>
      </c>
      <c r="AD253" s="13" t="str">
        <f t="array" ref="AD253">IFERROR(INDEX(D249:D265, SMALL(IF("V"=F249:F265, ROW(F249:F265)-MIN(ROW(F249:F265))+1, ""), ROW() -248 )), "")</f>
        <v>11-423031</v>
      </c>
      <c r="AE253" s="13" t="str">
        <f t="array" ref="AE253">IFERROR(INDEX(E249:E265, SMALL(IF("V"=F249:F265, ROW(F249:F265)-MIN(ROW(F249:F265))+1, ""), ROW() -248 )), "")</f>
        <v>Max Hennessey</v>
      </c>
      <c r="AF253" s="13" t="str">
        <f t="array" ref="AF253">IFERROR(INDEX(B249:B265, SMALL(IF(ISNUMBER(SEARCH("JV1",F249:F265)), ROW(F249:F265)-MIN(ROW(F249:F265))+1, ""), ROW() -248 )), "")</f>
        <v>Thomas More University</v>
      </c>
      <c r="AG253" s="13">
        <f t="array" ref="AG253">IFERROR(INDEX(C249:C265, SMALL(IF(ISNUMBER(SEARCH("JV1",F249:F265)), ROW(F249:F265)-MIN(ROW(F249:F265))+1, ""), ROW() -248 )), "")</f>
        <v>0</v>
      </c>
      <c r="AH253" s="13" t="str">
        <f t="array" ref="AH253">IFERROR(INDEX(D249:D265, SMALL(IF(ISNUMBER(SEARCH("JV1",F249:F265)), ROW(F249:F265)-MIN(ROW(F249:F265))+1, ""), ROW() -248 )), "")</f>
        <v>11-39880</v>
      </c>
      <c r="AI253" s="13" t="str">
        <f t="array" ref="AI253">IFERROR(INDEX(E249:E265, SMALL(IF(ISNUMBER(SEARCH("JV1",F249:F265)), ROW(F249:F265)-MIN(ROW(F249:F265))+1, ""), ROW() -248 )), "")</f>
        <v>Tanner Winnie</v>
      </c>
      <c r="AJ253" s="13" t="str">
        <f t="array" ref="AJ253">IFERROR(INDEX(B249:B265, SMALL(IF(ISNUMBER(SEARCH("JV2",F249:F265)), ROW(F249:F265)-MIN(ROW(F249:F265))+1, ""), ROW() -248 )), "")</f>
        <v>Thomas More University</v>
      </c>
      <c r="AK253" s="13">
        <f t="array" ref="AK253">IFERROR(INDEX(C249:C265, SMALL(IF(ISNUMBER(SEARCH("JV2",F249:F265)), ROW(F249:F265)-MIN(ROW(F249:F265))+1, ""), ROW() -248 )), "")</f>
        <v>0</v>
      </c>
      <c r="AL253" s="13" t="str">
        <f t="array" ref="AL253">IFERROR(INDEX(D249:D265, SMALL(IF(ISNUMBER(SEARCH("JV2",F249:F265)), ROW(F249:F265)-MIN(ROW(F249:F265))+1, ""), ROW() -248 )), "")</f>
        <v>6450-7098</v>
      </c>
      <c r="AM253" s="13" t="str">
        <f t="array" ref="AM253">IFERROR(INDEX(E249:E265, SMALL(IF(ISNUMBER(SEARCH("JV2",F249:F265)), ROW(F249:F265)-MIN(ROW(F249:F265))+1, ""), ROW() -248 )), "")</f>
        <v>Myles Anderson</v>
      </c>
    </row>
    <row r="254" spans="2:39" s="13" customFormat="1" ht="15" customHeight="1">
      <c r="B254" s="21" t="s">
        <v>514</v>
      </c>
      <c r="C254" s="1"/>
      <c r="D254" s="22" t="s">
        <v>525</v>
      </c>
      <c r="E254" s="1" t="s">
        <v>526</v>
      </c>
      <c r="F254" s="91" t="s">
        <v>13</v>
      </c>
      <c r="G254" s="24"/>
      <c r="H254" s="25">
        <v>4399</v>
      </c>
      <c r="I254" s="24"/>
      <c r="J254" s="25" t="b">
        <v>0</v>
      </c>
      <c r="K254" s="19"/>
      <c r="L254" s="26"/>
      <c r="M254" s="27"/>
      <c r="AB254" s="13" t="str">
        <f t="array" ref="AB254">IFERROR(INDEX(B249:B265, SMALL(IF("V"=F249:F265, ROW(F249:F265)-MIN(ROW(F249:F265))+1, ""), ROW() -248 )), "")</f>
        <v>Thomas More University</v>
      </c>
      <c r="AC254" s="13">
        <f t="array" ref="AC254">IFERROR(INDEX(C249:C265, SMALL(IF("V"=F249:F265, ROW(F249:F265)-MIN(ROW(F249:F265))+1, ""), ROW() -248 )), "")</f>
        <v>0</v>
      </c>
      <c r="AD254" s="13" t="str">
        <f t="array" ref="AD254">IFERROR(INDEX(D249:D265, SMALL(IF("V"=F249:F265, ROW(F249:F265)-MIN(ROW(F249:F265))+1, ""), ROW() -248 )), "")</f>
        <v>6450-9084</v>
      </c>
      <c r="AE254" s="13" t="str">
        <f t="array" ref="AE254">IFERROR(INDEX(E249:E265, SMALL(IF("V"=F249:F265, ROW(F249:F265)-MIN(ROW(F249:F265))+1, ""), ROW() -248 )), "")</f>
        <v>Nathan McGeorge</v>
      </c>
      <c r="AF254" s="13" t="str">
        <f t="array" ref="AF254">IFERROR(INDEX(B249:B265, SMALL(IF(ISNUMBER(SEARCH("JV1",F249:F265)), ROW(F249:F265)-MIN(ROW(F249:F265))+1, ""), ROW() -248 )), "")</f>
        <v/>
      </c>
      <c r="AG254" s="13" t="str">
        <f t="array" ref="AG254">IFERROR(INDEX(C249:C265, SMALL(IF(ISNUMBER(SEARCH("JV1",F249:F265)), ROW(F249:F265)-MIN(ROW(F249:F265))+1, ""), ROW() -248 )), "")</f>
        <v/>
      </c>
      <c r="AH254" s="13" t="str">
        <f t="array" ref="AH254">IFERROR(INDEX(D249:D265, SMALL(IF(ISNUMBER(SEARCH("JV1",F249:F265)), ROW(F249:F265)-MIN(ROW(F249:F265))+1, ""), ROW() -248 )), "")</f>
        <v/>
      </c>
      <c r="AI254" s="13" t="str">
        <f t="array" ref="AI254">IFERROR(INDEX(E249:E265, SMALL(IF(ISNUMBER(SEARCH("JV1",F249:F265)), ROW(F249:F265)-MIN(ROW(F249:F265))+1, ""), ROW() -248 )), "")</f>
        <v/>
      </c>
      <c r="AJ254" s="13" t="str">
        <f t="array" ref="AJ254">IFERROR(INDEX(B249:B265, SMALL(IF(ISNUMBER(SEARCH("JV2",F249:F265)), ROW(F249:F265)-MIN(ROW(F249:F265))+1, ""), ROW() -248 )), "")</f>
        <v>Thomas More University</v>
      </c>
      <c r="AK254" s="13">
        <f t="array" ref="AK254">IFERROR(INDEX(C249:C265, SMALL(IF(ISNUMBER(SEARCH("JV2",F249:F265)), ROW(F249:F265)-MIN(ROW(F249:F265))+1, ""), ROW() -248 )), "")</f>
        <v>0</v>
      </c>
      <c r="AL254" s="13" t="str">
        <f t="array" ref="AL254">IFERROR(INDEX(D249:D265, SMALL(IF(ISNUMBER(SEARCH("JV2",F249:F265)), ROW(F249:F265)-MIN(ROW(F249:F265))+1, ""), ROW() -248 )), "")</f>
        <v>18-4759</v>
      </c>
      <c r="AM254" s="13" t="str">
        <f t="array" ref="AM254">IFERROR(INDEX(E249:E265, SMALL(IF(ISNUMBER(SEARCH("JV2",F249:F265)), ROW(F249:F265)-MIN(ROW(F249:F265))+1, ""), ROW() -248 )), "")</f>
        <v>Ryan Meyer</v>
      </c>
    </row>
    <row r="255" spans="2:39" s="13" customFormat="1" ht="15" customHeight="1">
      <c r="B255" s="21" t="s">
        <v>514</v>
      </c>
      <c r="C255" s="1"/>
      <c r="D255" s="22" t="s">
        <v>527</v>
      </c>
      <c r="E255" s="1" t="s">
        <v>528</v>
      </c>
      <c r="F255" s="91" t="s">
        <v>13</v>
      </c>
      <c r="G255" s="24"/>
      <c r="H255" s="25">
        <v>4399</v>
      </c>
      <c r="I255" s="24"/>
      <c r="J255" s="25" t="b">
        <v>0</v>
      </c>
      <c r="K255" s="19"/>
      <c r="L255" s="26"/>
      <c r="M255" s="27"/>
      <c r="AB255" s="13" t="str">
        <f t="array" ref="AB255">IFERROR(INDEX(B249:B265, SMALL(IF("V"=F249:F265, ROW(F249:F265)-MIN(ROW(F249:F265))+1, ""), ROW() -248 )), "")</f>
        <v/>
      </c>
      <c r="AC255" s="13" t="str">
        <f t="array" ref="AC255">IFERROR(INDEX(C249:C265, SMALL(IF("V"=F249:F265, ROW(F249:F265)-MIN(ROW(F249:F265))+1, ""), ROW() -248 )), "")</f>
        <v/>
      </c>
      <c r="AD255" s="13" t="str">
        <f t="array" ref="AD255">IFERROR(INDEX(D249:D265, SMALL(IF("V"=F249:F265, ROW(F249:F265)-MIN(ROW(F249:F265))+1, ""), ROW() -248 )), "")</f>
        <v/>
      </c>
      <c r="AE255" s="13" t="str">
        <f t="array" ref="AE255">IFERROR(INDEX(E249:E265, SMALL(IF("V"=F249:F265, ROW(F249:F265)-MIN(ROW(F249:F265))+1, ""), ROW() -248 )), "")</f>
        <v/>
      </c>
      <c r="AF255" s="13" t="str">
        <f t="array" ref="AF255">IFERROR(INDEX(B249:B265, SMALL(IF(ISNUMBER(SEARCH("JV1",F249:F265)), ROW(F249:F265)-MIN(ROW(F249:F265))+1, ""), ROW() -248 )), "")</f>
        <v/>
      </c>
      <c r="AG255" s="13" t="str">
        <f t="array" ref="AG255">IFERROR(INDEX(C249:C265, SMALL(IF(ISNUMBER(SEARCH("JV1",F249:F265)), ROW(F249:F265)-MIN(ROW(F249:F265))+1, ""), ROW() -248 )), "")</f>
        <v/>
      </c>
      <c r="AH255" s="13" t="str">
        <f t="array" ref="AH255">IFERROR(INDEX(D249:D265, SMALL(IF(ISNUMBER(SEARCH("JV1",F249:F265)), ROW(F249:F265)-MIN(ROW(F249:F265))+1, ""), ROW() -248 )), "")</f>
        <v/>
      </c>
      <c r="AI255" s="13" t="str">
        <f t="array" ref="AI255">IFERROR(INDEX(E249:E265, SMALL(IF(ISNUMBER(SEARCH("JV1",F249:F265)), ROW(F249:F265)-MIN(ROW(F249:F265))+1, ""), ROW() -248 )), "")</f>
        <v/>
      </c>
      <c r="AJ255" s="13" t="str">
        <f t="array" ref="AJ255">IFERROR(INDEX(B249:B265, SMALL(IF(ISNUMBER(SEARCH("JV2",F249:F265)), ROW(F249:F265)-MIN(ROW(F249:F265))+1, ""), ROW() -248 )), "")</f>
        <v/>
      </c>
      <c r="AK255" s="13" t="str">
        <f t="array" ref="AK255">IFERROR(INDEX(C249:C265, SMALL(IF(ISNUMBER(SEARCH("JV2",F249:F265)), ROW(F249:F265)-MIN(ROW(F249:F265))+1, ""), ROW() -248 )), "")</f>
        <v/>
      </c>
      <c r="AL255" s="13" t="str">
        <f t="array" ref="AL255">IFERROR(INDEX(D249:D265, SMALL(IF(ISNUMBER(SEARCH("JV2",F249:F265)), ROW(F249:F265)-MIN(ROW(F249:F265))+1, ""), ROW() -248 )), "")</f>
        <v/>
      </c>
      <c r="AM255" s="13" t="str">
        <f t="array" ref="AM255">IFERROR(INDEX(E249:E265, SMALL(IF(ISNUMBER(SEARCH("JV2",F249:F265)), ROW(F249:F265)-MIN(ROW(F249:F265))+1, ""), ROW() -248 )), "")</f>
        <v/>
      </c>
    </row>
    <row r="256" spans="2:39" s="13" customFormat="1" ht="15" customHeight="1">
      <c r="B256" s="21" t="s">
        <v>514</v>
      </c>
      <c r="C256" s="1"/>
      <c r="D256" s="22" t="s">
        <v>529</v>
      </c>
      <c r="E256" s="1" t="s">
        <v>530</v>
      </c>
      <c r="F256" s="91" t="s">
        <v>16</v>
      </c>
      <c r="G256" s="24"/>
      <c r="H256" s="25">
        <v>4399</v>
      </c>
      <c r="I256" s="24"/>
      <c r="J256" s="25" t="b">
        <v>0</v>
      </c>
      <c r="K256" s="19"/>
      <c r="L256" s="26"/>
      <c r="M256" s="27"/>
      <c r="AB256" s="13" t="str">
        <f t="array" ref="AB256">IFERROR(INDEX(B249:B265, SMALL(IF("V"=F249:F265, ROW(F249:F265)-MIN(ROW(F249:F265))+1, ""), ROW() -248 )), "")</f>
        <v/>
      </c>
      <c r="AC256" s="13" t="str">
        <f t="array" ref="AC256">IFERROR(INDEX(C249:C265, SMALL(IF("V"=F249:F265, ROW(F249:F265)-MIN(ROW(F249:F265))+1, ""), ROW() -248 )), "")</f>
        <v/>
      </c>
      <c r="AD256" s="13" t="str">
        <f t="array" ref="AD256">IFERROR(INDEX(D249:D265, SMALL(IF("V"=F249:F265, ROW(F249:F265)-MIN(ROW(F249:F265))+1, ""), ROW() -248 )), "")</f>
        <v/>
      </c>
      <c r="AE256" s="13" t="str">
        <f t="array" ref="AE256">IFERROR(INDEX(E249:E265, SMALL(IF("V"=F249:F265, ROW(F249:F265)-MIN(ROW(F249:F265))+1, ""), ROW() -248 )), "")</f>
        <v/>
      </c>
      <c r="AF256" s="13" t="str">
        <f t="array" ref="AF256">IFERROR(INDEX(B249:B265, SMALL(IF(ISNUMBER(SEARCH("JV1",F249:F265)), ROW(F249:F265)-MIN(ROW(F249:F265))+1, ""), ROW() -248 )), "")</f>
        <v/>
      </c>
      <c r="AG256" s="13" t="str">
        <f t="array" ref="AG256">IFERROR(INDEX(C249:C265, SMALL(IF(ISNUMBER(SEARCH("JV1",F249:F265)), ROW(F249:F265)-MIN(ROW(F249:F265))+1, ""), ROW() -248 )), "")</f>
        <v/>
      </c>
      <c r="AH256" s="13" t="str">
        <f t="array" ref="AH256">IFERROR(INDEX(D249:D265, SMALL(IF(ISNUMBER(SEARCH("JV1",F249:F265)), ROW(F249:F265)-MIN(ROW(F249:F265))+1, ""), ROW() -248 )), "")</f>
        <v/>
      </c>
      <c r="AI256" s="13" t="str">
        <f t="array" ref="AI256">IFERROR(INDEX(E249:E265, SMALL(IF(ISNUMBER(SEARCH("JV1",F249:F265)), ROW(F249:F265)-MIN(ROW(F249:F265))+1, ""), ROW() -248 )), "")</f>
        <v/>
      </c>
      <c r="AJ256" s="13" t="str">
        <f t="array" ref="AJ256">IFERROR(INDEX(B249:B265, SMALL(IF(ISNUMBER(SEARCH("JV2",F249:F265)), ROW(F249:F265)-MIN(ROW(F249:F265))+1, ""), ROW() -248 )), "")</f>
        <v/>
      </c>
      <c r="AK256" s="13" t="str">
        <f t="array" ref="AK256">IFERROR(INDEX(C249:C265, SMALL(IF(ISNUMBER(SEARCH("JV2",F249:F265)), ROW(F249:F265)-MIN(ROW(F249:F265))+1, ""), ROW() -248 )), "")</f>
        <v/>
      </c>
      <c r="AL256" s="13" t="str">
        <f t="array" ref="AL256">IFERROR(INDEX(D249:D265, SMALL(IF(ISNUMBER(SEARCH("JV2",F249:F265)), ROW(F249:F265)-MIN(ROW(F249:F265))+1, ""), ROW() -248 )), "")</f>
        <v/>
      </c>
      <c r="AM256" s="13" t="str">
        <f t="array" ref="AM256">IFERROR(INDEX(E249:E265, SMALL(IF(ISNUMBER(SEARCH("JV2",F249:F265)), ROW(F249:F265)-MIN(ROW(F249:F265))+1, ""), ROW() -248 )), "")</f>
        <v/>
      </c>
    </row>
    <row r="257" spans="2:39" s="13" customFormat="1" ht="15" customHeight="1">
      <c r="B257" s="21" t="s">
        <v>514</v>
      </c>
      <c r="C257" s="1"/>
      <c r="D257" s="22" t="s">
        <v>531</v>
      </c>
      <c r="E257" s="1" t="s">
        <v>532</v>
      </c>
      <c r="F257" s="91" t="s">
        <v>13</v>
      </c>
      <c r="G257" s="24"/>
      <c r="H257" s="25">
        <v>4399</v>
      </c>
      <c r="I257" s="24"/>
      <c r="J257" s="25" t="b">
        <v>0</v>
      </c>
      <c r="K257" s="19"/>
      <c r="L257" s="26"/>
      <c r="M257" s="27"/>
    </row>
    <row r="258" spans="2:39" s="13" customFormat="1" ht="15" customHeight="1">
      <c r="B258" s="21" t="s">
        <v>514</v>
      </c>
      <c r="C258" s="1"/>
      <c r="D258" s="22" t="s">
        <v>533</v>
      </c>
      <c r="E258" s="1" t="s">
        <v>534</v>
      </c>
      <c r="F258" s="91" t="s">
        <v>16</v>
      </c>
      <c r="G258" s="24"/>
      <c r="H258" s="25">
        <v>4399</v>
      </c>
      <c r="I258" s="24"/>
      <c r="J258" s="25" t="b">
        <v>0</v>
      </c>
      <c r="K258" s="19"/>
      <c r="L258" s="26"/>
      <c r="M258" s="27"/>
    </row>
    <row r="259" spans="2:39" s="13" customFormat="1" ht="15" customHeight="1">
      <c r="B259" s="21" t="s">
        <v>514</v>
      </c>
      <c r="C259" s="1"/>
      <c r="D259" s="22" t="s">
        <v>535</v>
      </c>
      <c r="E259" s="1" t="s">
        <v>536</v>
      </c>
      <c r="F259" s="91" t="s">
        <v>13</v>
      </c>
      <c r="G259" s="24"/>
      <c r="H259" s="25">
        <v>4399</v>
      </c>
      <c r="I259" s="24"/>
      <c r="J259" s="25" t="b">
        <v>0</v>
      </c>
      <c r="K259" s="19"/>
      <c r="L259" s="26"/>
      <c r="M259" s="27"/>
    </row>
    <row r="260" spans="2:39" s="13" customFormat="1" ht="15" customHeight="1">
      <c r="B260" s="21" t="s">
        <v>514</v>
      </c>
      <c r="C260" s="1"/>
      <c r="D260" s="22" t="s">
        <v>537</v>
      </c>
      <c r="E260" s="1" t="s">
        <v>538</v>
      </c>
      <c r="F260" s="91" t="s">
        <v>17</v>
      </c>
      <c r="G260" s="24"/>
      <c r="H260" s="25">
        <v>4399</v>
      </c>
      <c r="I260" s="24"/>
      <c r="J260" s="25" t="b">
        <v>0</v>
      </c>
      <c r="K260" s="19"/>
      <c r="L260" s="26"/>
      <c r="M260" s="27"/>
    </row>
    <row r="261" spans="2:39" s="13" customFormat="1" ht="15" customHeight="1">
      <c r="B261" s="21" t="s">
        <v>514</v>
      </c>
      <c r="C261" s="1"/>
      <c r="D261" s="22" t="s">
        <v>539</v>
      </c>
      <c r="E261" s="1" t="s">
        <v>540</v>
      </c>
      <c r="F261" s="91" t="s">
        <v>17</v>
      </c>
      <c r="G261" s="24"/>
      <c r="H261" s="25">
        <v>4399</v>
      </c>
      <c r="I261" s="24"/>
      <c r="J261" s="25" t="b">
        <v>0</v>
      </c>
      <c r="K261" s="19"/>
      <c r="L261" s="26"/>
      <c r="M261" s="27"/>
    </row>
    <row r="262" spans="2:39" s="13" customFormat="1" ht="15" customHeight="1">
      <c r="B262" s="21" t="s">
        <v>514</v>
      </c>
      <c r="C262" s="1"/>
      <c r="D262" s="22" t="s">
        <v>541</v>
      </c>
      <c r="E262" s="1" t="s">
        <v>542</v>
      </c>
      <c r="F262" s="91" t="s">
        <v>13</v>
      </c>
      <c r="G262" s="24"/>
      <c r="H262" s="25">
        <v>4399</v>
      </c>
      <c r="I262" s="24"/>
      <c r="J262" s="25" t="b">
        <v>0</v>
      </c>
      <c r="K262" s="19"/>
      <c r="L262" s="26"/>
      <c r="M262" s="27"/>
    </row>
    <row r="263" spans="2:39" s="13" customFormat="1" ht="15" customHeight="1">
      <c r="B263" s="21" t="s">
        <v>514</v>
      </c>
      <c r="C263" s="1"/>
      <c r="D263" s="22" t="s">
        <v>543</v>
      </c>
      <c r="E263" s="1" t="s">
        <v>544</v>
      </c>
      <c r="F263" s="91" t="s">
        <v>16</v>
      </c>
      <c r="G263" s="24"/>
      <c r="H263" s="25">
        <v>4399</v>
      </c>
      <c r="I263" s="24"/>
      <c r="J263" s="25" t="b">
        <v>0</v>
      </c>
      <c r="K263" s="19"/>
      <c r="L263" s="26"/>
      <c r="M263" s="27"/>
    </row>
    <row r="264" spans="2:39" s="13" customFormat="1" ht="15" customHeight="1">
      <c r="B264" s="21" t="s">
        <v>514</v>
      </c>
      <c r="C264" s="1"/>
      <c r="D264" s="22" t="s">
        <v>545</v>
      </c>
      <c r="E264" s="1" t="s">
        <v>546</v>
      </c>
      <c r="F264" s="91" t="s">
        <v>17</v>
      </c>
      <c r="G264" s="24"/>
      <c r="H264" s="25">
        <v>4399</v>
      </c>
      <c r="I264" s="24"/>
      <c r="J264" s="25" t="b">
        <v>0</v>
      </c>
      <c r="K264" s="19"/>
      <c r="L264" s="26"/>
      <c r="M264" s="27"/>
    </row>
    <row r="265" spans="2:39" s="13" customFormat="1" ht="15" customHeight="1">
      <c r="B265" s="21" t="s">
        <v>514</v>
      </c>
      <c r="C265" s="1"/>
      <c r="D265" s="22" t="s">
        <v>547</v>
      </c>
      <c r="E265" s="1" t="s">
        <v>548</v>
      </c>
      <c r="F265" s="91" t="s">
        <v>16</v>
      </c>
      <c r="G265" s="24"/>
      <c r="H265" s="25">
        <v>4399</v>
      </c>
      <c r="I265" s="24"/>
      <c r="J265" s="25" t="b">
        <v>0</v>
      </c>
      <c r="K265" s="19"/>
      <c r="L265" s="26"/>
      <c r="M265" s="27"/>
    </row>
    <row r="266" spans="2:39" s="13" customFormat="1" ht="15" customHeight="1">
      <c r="B266" s="21" t="s">
        <v>549</v>
      </c>
      <c r="C266" s="1"/>
      <c r="D266" s="22" t="s">
        <v>550</v>
      </c>
      <c r="E266" s="1" t="s">
        <v>551</v>
      </c>
      <c r="F266" s="91" t="s">
        <v>13</v>
      </c>
      <c r="G266" s="24"/>
      <c r="H266" s="25">
        <v>3103</v>
      </c>
      <c r="I266" s="24"/>
      <c r="J266" s="25" t="b">
        <v>0</v>
      </c>
      <c r="K266" s="19"/>
      <c r="L266" s="26"/>
      <c r="M266" s="27"/>
      <c r="AB266" s="13" t="str">
        <f t="array" ref="AB266">IFERROR(INDEX(B266:B273, SMALL(IF("V"=F266:F273, ROW(F266:F273)-MIN(ROW(F266:F273))+1, ""), ROW() -265 )), "")</f>
        <v>Union College</v>
      </c>
      <c r="AC266" s="13">
        <f t="array" ref="AC266">IFERROR(INDEX(C266:C273, SMALL(IF("V"=F266:F273, ROW(F266:F273)-MIN(ROW(F266:F273))+1, ""), ROW() -265 )), "")</f>
        <v>0</v>
      </c>
      <c r="AD266" s="13" t="str">
        <f t="array" ref="AD266">IFERROR(INDEX(D266:D273, SMALL(IF("V"=F266:F273, ROW(F266:F273)-MIN(ROW(F266:F273))+1, ""), ROW() -265 )), "")</f>
        <v>11-182949</v>
      </c>
      <c r="AE266" s="13" t="str">
        <f t="array" ref="AE266">IFERROR(INDEX(E266:E273, SMALL(IF("V"=F266:F273, ROW(F266:F273)-MIN(ROW(F266:F273))+1, ""), ROW() -265 )), "")</f>
        <v>Charles Goguen</v>
      </c>
      <c r="AF266" s="13" t="str">
        <f t="array" ref="AF266">IFERROR(INDEX(B266:B273, SMALL(IF(ISNUMBER(SEARCH("JV1",F266:F273)), ROW(F266:F273)-MIN(ROW(F266:F273))+1, ""), ROW() -265 )), "")</f>
        <v/>
      </c>
      <c r="AG266" s="13" t="str">
        <f t="array" ref="AG266">IFERROR(INDEX(C266:C273, SMALL(IF(ISNUMBER(SEARCH("JV1",F266:F273)), ROW(F266:F273)-MIN(ROW(F266:F273))+1, ""), ROW() -265 )), "")</f>
        <v/>
      </c>
      <c r="AH266" s="13" t="str">
        <f t="array" ref="AH266">IFERROR(INDEX(D266:D273, SMALL(IF(ISNUMBER(SEARCH("JV1",F266:F273)), ROW(F266:F273)-MIN(ROW(F266:F273))+1, ""), ROW() -265 )), "")</f>
        <v/>
      </c>
      <c r="AI266" s="13" t="str">
        <f t="array" ref="AI266">IFERROR(INDEX(E266:E273, SMALL(IF(ISNUMBER(SEARCH("JV1",F266:F273)), ROW(F266:F273)-MIN(ROW(F266:F273))+1, ""), ROW() -265 )), "")</f>
        <v/>
      </c>
      <c r="AJ266" s="13" t="str">
        <f t="array" ref="AJ266">IFERROR(INDEX(B266:B273, SMALL(IF(ISNUMBER(SEARCH("JV2",F266:F273)), ROW(F266:F273)-MIN(ROW(F266:F273))+1, ""), ROW() -265 )), "")</f>
        <v/>
      </c>
      <c r="AK266" s="13" t="str">
        <f t="array" ref="AK266">IFERROR(INDEX(C266:C273, SMALL(IF(ISNUMBER(SEARCH("JV2",F266:F273)), ROW(F266:F273)-MIN(ROW(F266:F273))+1, ""), ROW() -265 )), "")</f>
        <v/>
      </c>
      <c r="AL266" s="13" t="str">
        <f t="array" ref="AL266">IFERROR(INDEX(D266:D273, SMALL(IF(ISNUMBER(SEARCH("JV2",F266:F273)), ROW(F266:F273)-MIN(ROW(F266:F273))+1, ""), ROW() -265 )), "")</f>
        <v/>
      </c>
      <c r="AM266" s="13" t="str">
        <f t="array" ref="AM266">IFERROR(INDEX(E266:E273, SMALL(IF(ISNUMBER(SEARCH("JV2",F266:F273)), ROW(F266:F273)-MIN(ROW(F266:F273))+1, ""), ROW() -265 )), "")</f>
        <v/>
      </c>
    </row>
    <row r="267" spans="2:39" s="13" customFormat="1" ht="15" customHeight="1">
      <c r="B267" s="21" t="s">
        <v>549</v>
      </c>
      <c r="C267" s="1"/>
      <c r="D267" s="22" t="s">
        <v>552</v>
      </c>
      <c r="E267" s="1" t="s">
        <v>553</v>
      </c>
      <c r="F267" s="91" t="s">
        <v>13</v>
      </c>
      <c r="G267" s="24"/>
      <c r="H267" s="25">
        <v>3103</v>
      </c>
      <c r="I267" s="24"/>
      <c r="J267" s="25" t="b">
        <v>0</v>
      </c>
      <c r="K267" s="19"/>
      <c r="L267" s="26"/>
      <c r="M267" s="27"/>
      <c r="AB267" s="13" t="str">
        <f t="array" ref="AB267">IFERROR(INDEX(B266:B273, SMALL(IF("V"=F266:F273, ROW(F266:F273)-MIN(ROW(F266:F273))+1, ""), ROW() -265 )), "")</f>
        <v>Union College</v>
      </c>
      <c r="AC267" s="13">
        <f t="array" ref="AC267">IFERROR(INDEX(C266:C273, SMALL(IF("V"=F266:F273, ROW(F266:F273)-MIN(ROW(F266:F273))+1, ""), ROW() -265 )), "")</f>
        <v>0</v>
      </c>
      <c r="AD267" s="13" t="str">
        <f t="array" ref="AD267">IFERROR(INDEX(D266:D273, SMALL(IF("V"=F266:F273, ROW(F266:F273)-MIN(ROW(F266:F273))+1, ""), ROW() -265 )), "")</f>
        <v>11-430517</v>
      </c>
      <c r="AE267" s="13" t="str">
        <f t="array" ref="AE267">IFERROR(INDEX(E266:E273, SMALL(IF("V"=F266:F273, ROW(F266:F273)-MIN(ROW(F266:F273))+1, ""), ROW() -265 )), "")</f>
        <v>David Painter</v>
      </c>
      <c r="AF267" s="13" t="str">
        <f t="array" ref="AF267">IFERROR(INDEX(B266:B273, SMALL(IF(ISNUMBER(SEARCH("JV1",F266:F273)), ROW(F266:F273)-MIN(ROW(F266:F273))+1, ""), ROW() -265 )), "")</f>
        <v/>
      </c>
      <c r="AG267" s="13" t="str">
        <f t="array" ref="AG267">IFERROR(INDEX(C266:C273, SMALL(IF(ISNUMBER(SEARCH("JV1",F266:F273)), ROW(F266:F273)-MIN(ROW(F266:F273))+1, ""), ROW() -265 )), "")</f>
        <v/>
      </c>
      <c r="AH267" s="13" t="str">
        <f t="array" ref="AH267">IFERROR(INDEX(D266:D273, SMALL(IF(ISNUMBER(SEARCH("JV1",F266:F273)), ROW(F266:F273)-MIN(ROW(F266:F273))+1, ""), ROW() -265 )), "")</f>
        <v/>
      </c>
      <c r="AI267" s="13" t="str">
        <f t="array" ref="AI267">IFERROR(INDEX(E266:E273, SMALL(IF(ISNUMBER(SEARCH("JV1",F266:F273)), ROW(F266:F273)-MIN(ROW(F266:F273))+1, ""), ROW() -265 )), "")</f>
        <v/>
      </c>
      <c r="AJ267" s="13" t="str">
        <f t="array" ref="AJ267">IFERROR(INDEX(B266:B273, SMALL(IF(ISNUMBER(SEARCH("JV2",F266:F273)), ROW(F266:F273)-MIN(ROW(F266:F273))+1, ""), ROW() -265 )), "")</f>
        <v/>
      </c>
      <c r="AK267" s="13" t="str">
        <f t="array" ref="AK267">IFERROR(INDEX(C266:C273, SMALL(IF(ISNUMBER(SEARCH("JV2",F266:F273)), ROW(F266:F273)-MIN(ROW(F266:F273))+1, ""), ROW() -265 )), "")</f>
        <v/>
      </c>
      <c r="AL267" s="13" t="str">
        <f t="array" ref="AL267">IFERROR(INDEX(D266:D273, SMALL(IF(ISNUMBER(SEARCH("JV2",F266:F273)), ROW(F266:F273)-MIN(ROW(F266:F273))+1, ""), ROW() -265 )), "")</f>
        <v/>
      </c>
      <c r="AM267" s="13" t="str">
        <f t="array" ref="AM267">IFERROR(INDEX(E266:E273, SMALL(IF(ISNUMBER(SEARCH("JV2",F266:F273)), ROW(F266:F273)-MIN(ROW(F266:F273))+1, ""), ROW() -265 )), "")</f>
        <v/>
      </c>
    </row>
    <row r="268" spans="2:39" s="13" customFormat="1" ht="15" customHeight="1">
      <c r="B268" s="21" t="s">
        <v>549</v>
      </c>
      <c r="C268" s="1"/>
      <c r="D268" s="22" t="s">
        <v>554</v>
      </c>
      <c r="E268" s="1" t="s">
        <v>555</v>
      </c>
      <c r="F268" s="91" t="s">
        <v>13</v>
      </c>
      <c r="G268" s="24"/>
      <c r="H268" s="25">
        <v>3103</v>
      </c>
      <c r="I268" s="24"/>
      <c r="J268" s="25" t="b">
        <v>0</v>
      </c>
      <c r="K268" s="19"/>
      <c r="L268" s="26"/>
      <c r="M268" s="27"/>
      <c r="AB268" s="13" t="str">
        <f t="array" ref="AB268">IFERROR(INDEX(B266:B273, SMALL(IF("V"=F266:F273, ROW(F266:F273)-MIN(ROW(F266:F273))+1, ""), ROW() -265 )), "")</f>
        <v>Union College</v>
      </c>
      <c r="AC268" s="13">
        <f t="array" ref="AC268">IFERROR(INDEX(C266:C273, SMALL(IF("V"=F266:F273, ROW(F266:F273)-MIN(ROW(F266:F273))+1, ""), ROW() -265 )), "")</f>
        <v>0</v>
      </c>
      <c r="AD268" s="13" t="str">
        <f t="array" ref="AD268">IFERROR(INDEX(D266:D273, SMALL(IF("V"=F266:F273, ROW(F266:F273)-MIN(ROW(F266:F273))+1, ""), ROW() -265 )), "")</f>
        <v>5570-5955</v>
      </c>
      <c r="AE268" s="13" t="str">
        <f t="array" ref="AE268">IFERROR(INDEX(E266:E273, SMALL(IF("V"=F266:F273, ROW(F266:F273)-MIN(ROW(F266:F273))+1, ""), ROW() -265 )), "")</f>
        <v>Gregory Garrison</v>
      </c>
      <c r="AF268" s="13" t="str">
        <f t="array" ref="AF268">IFERROR(INDEX(B266:B273, SMALL(IF(ISNUMBER(SEARCH("JV1",F266:F273)), ROW(F266:F273)-MIN(ROW(F266:F273))+1, ""), ROW() -265 )), "")</f>
        <v/>
      </c>
      <c r="AG268" s="13" t="str">
        <f t="array" ref="AG268">IFERROR(INDEX(C266:C273, SMALL(IF(ISNUMBER(SEARCH("JV1",F266:F273)), ROW(F266:F273)-MIN(ROW(F266:F273))+1, ""), ROW() -265 )), "")</f>
        <v/>
      </c>
      <c r="AH268" s="13" t="str">
        <f t="array" ref="AH268">IFERROR(INDEX(D266:D273, SMALL(IF(ISNUMBER(SEARCH("JV1",F266:F273)), ROW(F266:F273)-MIN(ROW(F266:F273))+1, ""), ROW() -265 )), "")</f>
        <v/>
      </c>
      <c r="AI268" s="13" t="str">
        <f t="array" ref="AI268">IFERROR(INDEX(E266:E273, SMALL(IF(ISNUMBER(SEARCH("JV1",F266:F273)), ROW(F266:F273)-MIN(ROW(F266:F273))+1, ""), ROW() -265 )), "")</f>
        <v/>
      </c>
      <c r="AJ268" s="13" t="str">
        <f t="array" ref="AJ268">IFERROR(INDEX(B266:B273, SMALL(IF(ISNUMBER(SEARCH("JV2",F266:F273)), ROW(F266:F273)-MIN(ROW(F266:F273))+1, ""), ROW() -265 )), "")</f>
        <v/>
      </c>
      <c r="AK268" s="13" t="str">
        <f t="array" ref="AK268">IFERROR(INDEX(C266:C273, SMALL(IF(ISNUMBER(SEARCH("JV2",F266:F273)), ROW(F266:F273)-MIN(ROW(F266:F273))+1, ""), ROW() -265 )), "")</f>
        <v/>
      </c>
      <c r="AL268" s="13" t="str">
        <f t="array" ref="AL268">IFERROR(INDEX(D266:D273, SMALL(IF(ISNUMBER(SEARCH("JV2",F266:F273)), ROW(F266:F273)-MIN(ROW(F266:F273))+1, ""), ROW() -265 )), "")</f>
        <v/>
      </c>
      <c r="AM268" s="13" t="str">
        <f t="array" ref="AM268">IFERROR(INDEX(E266:E273, SMALL(IF(ISNUMBER(SEARCH("JV2",F266:F273)), ROW(F266:F273)-MIN(ROW(F266:F273))+1, ""), ROW() -265 )), "")</f>
        <v/>
      </c>
    </row>
    <row r="269" spans="2:39" s="13" customFormat="1" ht="15" customHeight="1">
      <c r="B269" s="21" t="s">
        <v>549</v>
      </c>
      <c r="C269" s="1"/>
      <c r="D269" s="22" t="s">
        <v>556</v>
      </c>
      <c r="E269" s="1" t="s">
        <v>557</v>
      </c>
      <c r="F269" s="91" t="s">
        <v>13</v>
      </c>
      <c r="G269" s="24"/>
      <c r="H269" s="25">
        <v>3103</v>
      </c>
      <c r="I269" s="24"/>
      <c r="J269" s="25" t="b">
        <v>0</v>
      </c>
      <c r="K269" s="19"/>
      <c r="L269" s="26"/>
      <c r="M269" s="27"/>
      <c r="AB269" s="13" t="str">
        <f t="array" ref="AB269">IFERROR(INDEX(B266:B273, SMALL(IF("V"=F266:F273, ROW(F266:F273)-MIN(ROW(F266:F273))+1, ""), ROW() -265 )), "")</f>
        <v>Union College</v>
      </c>
      <c r="AC269" s="13">
        <f t="array" ref="AC269">IFERROR(INDEX(C266:C273, SMALL(IF("V"=F266:F273, ROW(F266:F273)-MIN(ROW(F266:F273))+1, ""), ROW() -265 )), "")</f>
        <v>0</v>
      </c>
      <c r="AD269" s="13" t="str">
        <f t="array" ref="AD269">IFERROR(INDEX(D266:D273, SMALL(IF("V"=F266:F273, ROW(F266:F273)-MIN(ROW(F266:F273))+1, ""), ROW() -265 )), "")</f>
        <v>8252-23714</v>
      </c>
      <c r="AE269" s="13" t="str">
        <f t="array" ref="AE269">IFERROR(INDEX(E266:E273, SMALL(IF("V"=F266:F273, ROW(F266:F273)-MIN(ROW(F266:F273))+1, ""), ROW() -265 )), "")</f>
        <v>Jeffrey Bell</v>
      </c>
      <c r="AF269" s="13" t="str">
        <f t="array" ref="AF269">IFERROR(INDEX(B266:B273, SMALL(IF(ISNUMBER(SEARCH("JV1",F266:F273)), ROW(F266:F273)-MIN(ROW(F266:F273))+1, ""), ROW() -265 )), "")</f>
        <v/>
      </c>
      <c r="AG269" s="13" t="str">
        <f t="array" ref="AG269">IFERROR(INDEX(C266:C273, SMALL(IF(ISNUMBER(SEARCH("JV1",F266:F273)), ROW(F266:F273)-MIN(ROW(F266:F273))+1, ""), ROW() -265 )), "")</f>
        <v/>
      </c>
      <c r="AH269" s="13" t="str">
        <f t="array" ref="AH269">IFERROR(INDEX(D266:D273, SMALL(IF(ISNUMBER(SEARCH("JV1",F266:F273)), ROW(F266:F273)-MIN(ROW(F266:F273))+1, ""), ROW() -265 )), "")</f>
        <v/>
      </c>
      <c r="AI269" s="13" t="str">
        <f t="array" ref="AI269">IFERROR(INDEX(E266:E273, SMALL(IF(ISNUMBER(SEARCH("JV1",F266:F273)), ROW(F266:F273)-MIN(ROW(F266:F273))+1, ""), ROW() -265 )), "")</f>
        <v/>
      </c>
      <c r="AJ269" s="13" t="str">
        <f t="array" ref="AJ269">IFERROR(INDEX(B266:B273, SMALL(IF(ISNUMBER(SEARCH("JV2",F266:F273)), ROW(F266:F273)-MIN(ROW(F266:F273))+1, ""), ROW() -265 )), "")</f>
        <v/>
      </c>
      <c r="AK269" s="13" t="str">
        <f t="array" ref="AK269">IFERROR(INDEX(C266:C273, SMALL(IF(ISNUMBER(SEARCH("JV2",F266:F273)), ROW(F266:F273)-MIN(ROW(F266:F273))+1, ""), ROW() -265 )), "")</f>
        <v/>
      </c>
      <c r="AL269" s="13" t="str">
        <f t="array" ref="AL269">IFERROR(INDEX(D266:D273, SMALL(IF(ISNUMBER(SEARCH("JV2",F266:F273)), ROW(F266:F273)-MIN(ROW(F266:F273))+1, ""), ROW() -265 )), "")</f>
        <v/>
      </c>
      <c r="AM269" s="13" t="str">
        <f t="array" ref="AM269">IFERROR(INDEX(E266:E273, SMALL(IF(ISNUMBER(SEARCH("JV2",F266:F273)), ROW(F266:F273)-MIN(ROW(F266:F273))+1, ""), ROW() -265 )), "")</f>
        <v/>
      </c>
    </row>
    <row r="270" spans="2:39" s="13" customFormat="1" ht="15" customHeight="1">
      <c r="B270" s="21" t="s">
        <v>549</v>
      </c>
      <c r="C270" s="1"/>
      <c r="D270" s="22" t="s">
        <v>558</v>
      </c>
      <c r="E270" s="1" t="s">
        <v>559</v>
      </c>
      <c r="F270" s="91" t="s">
        <v>13</v>
      </c>
      <c r="G270" s="24"/>
      <c r="H270" s="25">
        <v>3103</v>
      </c>
      <c r="I270" s="24"/>
      <c r="J270" s="25" t="b">
        <v>0</v>
      </c>
      <c r="K270" s="19"/>
      <c r="L270" s="26"/>
      <c r="M270" s="27"/>
      <c r="AB270" s="13" t="str">
        <f t="array" ref="AB270">IFERROR(INDEX(B266:B273, SMALL(IF("V"=F266:F273, ROW(F266:F273)-MIN(ROW(F266:F273))+1, ""), ROW() -265 )), "")</f>
        <v>Union College</v>
      </c>
      <c r="AC270" s="13">
        <f t="array" ref="AC270">IFERROR(INDEX(C266:C273, SMALL(IF("V"=F266:F273, ROW(F266:F273)-MIN(ROW(F266:F273))+1, ""), ROW() -265 )), "")</f>
        <v>0</v>
      </c>
      <c r="AD270" s="13" t="str">
        <f t="array" ref="AD270">IFERROR(INDEX(D266:D273, SMALL(IF("V"=F266:F273, ROW(F266:F273)-MIN(ROW(F266:F273))+1, ""), ROW() -265 )), "")</f>
        <v>4860-813</v>
      </c>
      <c r="AE270" s="13" t="str">
        <f t="array" ref="AE270">IFERROR(INDEX(E266:E273, SMALL(IF("V"=F266:F273, ROW(F266:F273)-MIN(ROW(F266:F273))+1, ""), ROW() -265 )), "")</f>
        <v>Jeffrey Carter</v>
      </c>
      <c r="AF270" s="13" t="str">
        <f t="array" ref="AF270">IFERROR(INDEX(B266:B273, SMALL(IF(ISNUMBER(SEARCH("JV1",F266:F273)), ROW(F266:F273)-MIN(ROW(F266:F273))+1, ""), ROW() -265 )), "")</f>
        <v/>
      </c>
      <c r="AG270" s="13" t="str">
        <f t="array" ref="AG270">IFERROR(INDEX(C266:C273, SMALL(IF(ISNUMBER(SEARCH("JV1",F266:F273)), ROW(F266:F273)-MIN(ROW(F266:F273))+1, ""), ROW() -265 )), "")</f>
        <v/>
      </c>
      <c r="AH270" s="13" t="str">
        <f t="array" ref="AH270">IFERROR(INDEX(D266:D273, SMALL(IF(ISNUMBER(SEARCH("JV1",F266:F273)), ROW(F266:F273)-MIN(ROW(F266:F273))+1, ""), ROW() -265 )), "")</f>
        <v/>
      </c>
      <c r="AI270" s="13" t="str">
        <f t="array" ref="AI270">IFERROR(INDEX(E266:E273, SMALL(IF(ISNUMBER(SEARCH("JV1",F266:F273)), ROW(F266:F273)-MIN(ROW(F266:F273))+1, ""), ROW() -265 )), "")</f>
        <v/>
      </c>
      <c r="AJ270" s="13" t="str">
        <f t="array" ref="AJ270">IFERROR(INDEX(B266:B273, SMALL(IF(ISNUMBER(SEARCH("JV2",F266:F273)), ROW(F266:F273)-MIN(ROW(F266:F273))+1, ""), ROW() -265 )), "")</f>
        <v/>
      </c>
      <c r="AK270" s="13" t="str">
        <f t="array" ref="AK270">IFERROR(INDEX(C266:C273, SMALL(IF(ISNUMBER(SEARCH("JV2",F266:F273)), ROW(F266:F273)-MIN(ROW(F266:F273))+1, ""), ROW() -265 )), "")</f>
        <v/>
      </c>
      <c r="AL270" s="13" t="str">
        <f t="array" ref="AL270">IFERROR(INDEX(D266:D273, SMALL(IF(ISNUMBER(SEARCH("JV2",F266:F273)), ROW(F266:F273)-MIN(ROW(F266:F273))+1, ""), ROW() -265 )), "")</f>
        <v/>
      </c>
      <c r="AM270" s="13" t="str">
        <f t="array" ref="AM270">IFERROR(INDEX(E266:E273, SMALL(IF(ISNUMBER(SEARCH("JV2",F266:F273)), ROW(F266:F273)-MIN(ROW(F266:F273))+1, ""), ROW() -265 )), "")</f>
        <v/>
      </c>
    </row>
    <row r="271" spans="2:39" s="13" customFormat="1" ht="15" customHeight="1">
      <c r="B271" s="21" t="s">
        <v>549</v>
      </c>
      <c r="C271" s="1"/>
      <c r="D271" s="22" t="s">
        <v>560</v>
      </c>
      <c r="E271" s="1" t="s">
        <v>561</v>
      </c>
      <c r="F271" s="91" t="s">
        <v>13</v>
      </c>
      <c r="G271" s="24"/>
      <c r="H271" s="25">
        <v>3103</v>
      </c>
      <c r="I271" s="24"/>
      <c r="J271" s="25" t="b">
        <v>0</v>
      </c>
      <c r="K271" s="19"/>
      <c r="L271" s="26"/>
      <c r="M271" s="27"/>
      <c r="AB271" s="13" t="str">
        <f t="array" ref="AB271">IFERROR(INDEX(B266:B273, SMALL(IF("V"=F266:F273, ROW(F266:F273)-MIN(ROW(F266:F273))+1, ""), ROW() -265 )), "")</f>
        <v>Union College</v>
      </c>
      <c r="AC271" s="13">
        <f t="array" ref="AC271">IFERROR(INDEX(C266:C273, SMALL(IF("V"=F266:F273, ROW(F266:F273)-MIN(ROW(F266:F273))+1, ""), ROW() -265 )), "")</f>
        <v>0</v>
      </c>
      <c r="AD271" s="13" t="str">
        <f t="array" ref="AD271">IFERROR(INDEX(D266:D273, SMALL(IF("V"=F266:F273, ROW(F266:F273)-MIN(ROW(F266:F273))+1, ""), ROW() -265 )), "")</f>
        <v>20-21971</v>
      </c>
      <c r="AE271" s="13" t="str">
        <f t="array" ref="AE271">IFERROR(INDEX(E266:E273, SMALL(IF("V"=F266:F273, ROW(F266:F273)-MIN(ROW(F266:F273))+1, ""), ROW() -265 )), "")</f>
        <v>Michael Dixon</v>
      </c>
      <c r="AF271" s="13" t="str">
        <f t="array" ref="AF271">IFERROR(INDEX(B266:B273, SMALL(IF(ISNUMBER(SEARCH("JV1",F266:F273)), ROW(F266:F273)-MIN(ROW(F266:F273))+1, ""), ROW() -265 )), "")</f>
        <v/>
      </c>
      <c r="AG271" s="13" t="str">
        <f t="array" ref="AG271">IFERROR(INDEX(C266:C273, SMALL(IF(ISNUMBER(SEARCH("JV1",F266:F273)), ROW(F266:F273)-MIN(ROW(F266:F273))+1, ""), ROW() -265 )), "")</f>
        <v/>
      </c>
      <c r="AH271" s="13" t="str">
        <f t="array" ref="AH271">IFERROR(INDEX(D266:D273, SMALL(IF(ISNUMBER(SEARCH("JV1",F266:F273)), ROW(F266:F273)-MIN(ROW(F266:F273))+1, ""), ROW() -265 )), "")</f>
        <v/>
      </c>
      <c r="AI271" s="13" t="str">
        <f t="array" ref="AI271">IFERROR(INDEX(E266:E273, SMALL(IF(ISNUMBER(SEARCH("JV1",F266:F273)), ROW(F266:F273)-MIN(ROW(F266:F273))+1, ""), ROW() -265 )), "")</f>
        <v/>
      </c>
      <c r="AJ271" s="13" t="str">
        <f t="array" ref="AJ271">IFERROR(INDEX(B266:B273, SMALL(IF(ISNUMBER(SEARCH("JV2",F266:F273)), ROW(F266:F273)-MIN(ROW(F266:F273))+1, ""), ROW() -265 )), "")</f>
        <v/>
      </c>
      <c r="AK271" s="13" t="str">
        <f t="array" ref="AK271">IFERROR(INDEX(C266:C273, SMALL(IF(ISNUMBER(SEARCH("JV2",F266:F273)), ROW(F266:F273)-MIN(ROW(F266:F273))+1, ""), ROW() -265 )), "")</f>
        <v/>
      </c>
      <c r="AL271" s="13" t="str">
        <f t="array" ref="AL271">IFERROR(INDEX(D266:D273, SMALL(IF(ISNUMBER(SEARCH("JV2",F266:F273)), ROW(F266:F273)-MIN(ROW(F266:F273))+1, ""), ROW() -265 )), "")</f>
        <v/>
      </c>
      <c r="AM271" s="13" t="str">
        <f t="array" ref="AM271">IFERROR(INDEX(E266:E273, SMALL(IF(ISNUMBER(SEARCH("JV2",F266:F273)), ROW(F266:F273)-MIN(ROW(F266:F273))+1, ""), ROW() -265 )), "")</f>
        <v/>
      </c>
    </row>
    <row r="272" spans="2:39" s="13" customFormat="1" ht="15" customHeight="1">
      <c r="B272" s="21" t="s">
        <v>549</v>
      </c>
      <c r="C272" s="1"/>
      <c r="D272" s="22" t="s">
        <v>562</v>
      </c>
      <c r="E272" s="1" t="s">
        <v>563</v>
      </c>
      <c r="F272" s="91" t="s">
        <v>13</v>
      </c>
      <c r="G272" s="24"/>
      <c r="H272" s="25">
        <v>3103</v>
      </c>
      <c r="I272" s="24"/>
      <c r="J272" s="25" t="b">
        <v>0</v>
      </c>
      <c r="K272" s="19"/>
      <c r="L272" s="26"/>
      <c r="M272" s="27"/>
      <c r="AB272" s="13" t="str">
        <f t="array" ref="AB272">IFERROR(INDEX(B266:B273, SMALL(IF("V"=F266:F273, ROW(F266:F273)-MIN(ROW(F266:F273))+1, ""), ROW() -265 )), "")</f>
        <v>Union College</v>
      </c>
      <c r="AC272" s="13">
        <f t="array" ref="AC272">IFERROR(INDEX(C266:C273, SMALL(IF("V"=F266:F273, ROW(F266:F273)-MIN(ROW(F266:F273))+1, ""), ROW() -265 )), "")</f>
        <v>0</v>
      </c>
      <c r="AD272" s="13" t="str">
        <f t="array" ref="AD272">IFERROR(INDEX(D266:D273, SMALL(IF("V"=F266:F273, ROW(F266:F273)-MIN(ROW(F266:F273))+1, ""), ROW() -265 )), "")</f>
        <v>15-128090</v>
      </c>
      <c r="AE272" s="13" t="str">
        <f t="array" ref="AE272">IFERROR(INDEX(E266:E273, SMALL(IF("V"=F266:F273, ROW(F266:F273)-MIN(ROW(F266:F273))+1, ""), ROW() -265 )), "")</f>
        <v>Rieley Ulanday</v>
      </c>
      <c r="AF272" s="13" t="str">
        <f t="array" ref="AF272">IFERROR(INDEX(B266:B273, SMALL(IF(ISNUMBER(SEARCH("JV1",F266:F273)), ROW(F266:F273)-MIN(ROW(F266:F273))+1, ""), ROW() -265 )), "")</f>
        <v/>
      </c>
      <c r="AG272" s="13" t="str">
        <f t="array" ref="AG272">IFERROR(INDEX(C266:C273, SMALL(IF(ISNUMBER(SEARCH("JV1",F266:F273)), ROW(F266:F273)-MIN(ROW(F266:F273))+1, ""), ROW() -265 )), "")</f>
        <v/>
      </c>
      <c r="AH272" s="13" t="str">
        <f t="array" ref="AH272">IFERROR(INDEX(D266:D273, SMALL(IF(ISNUMBER(SEARCH("JV1",F266:F273)), ROW(F266:F273)-MIN(ROW(F266:F273))+1, ""), ROW() -265 )), "")</f>
        <v/>
      </c>
      <c r="AI272" s="13" t="str">
        <f t="array" ref="AI272">IFERROR(INDEX(E266:E273, SMALL(IF(ISNUMBER(SEARCH("JV1",F266:F273)), ROW(F266:F273)-MIN(ROW(F266:F273))+1, ""), ROW() -265 )), "")</f>
        <v/>
      </c>
      <c r="AJ272" s="13" t="str">
        <f t="array" ref="AJ272">IFERROR(INDEX(B266:B273, SMALL(IF(ISNUMBER(SEARCH("JV2",F266:F273)), ROW(F266:F273)-MIN(ROW(F266:F273))+1, ""), ROW() -265 )), "")</f>
        <v/>
      </c>
      <c r="AK272" s="13" t="str">
        <f t="array" ref="AK272">IFERROR(INDEX(C266:C273, SMALL(IF(ISNUMBER(SEARCH("JV2",F266:F273)), ROW(F266:F273)-MIN(ROW(F266:F273))+1, ""), ROW() -265 )), "")</f>
        <v/>
      </c>
      <c r="AL272" s="13" t="str">
        <f t="array" ref="AL272">IFERROR(INDEX(D266:D273, SMALL(IF(ISNUMBER(SEARCH("JV2",F266:F273)), ROW(F266:F273)-MIN(ROW(F266:F273))+1, ""), ROW() -265 )), "")</f>
        <v/>
      </c>
      <c r="AM272" s="13" t="str">
        <f t="array" ref="AM272">IFERROR(INDEX(E266:E273, SMALL(IF(ISNUMBER(SEARCH("JV2",F266:F273)), ROW(F266:F273)-MIN(ROW(F266:F273))+1, ""), ROW() -265 )), "")</f>
        <v/>
      </c>
    </row>
    <row r="273" spans="2:39" s="13" customFormat="1" ht="15" customHeight="1">
      <c r="B273" s="21" t="s">
        <v>549</v>
      </c>
      <c r="C273" s="1"/>
      <c r="D273" s="22" t="s">
        <v>564</v>
      </c>
      <c r="E273" s="1" t="s">
        <v>565</v>
      </c>
      <c r="F273" s="91" t="s">
        <v>13</v>
      </c>
      <c r="G273" s="24"/>
      <c r="H273" s="25">
        <v>3103</v>
      </c>
      <c r="I273" s="24"/>
      <c r="J273" s="25" t="b">
        <v>0</v>
      </c>
      <c r="K273" s="19"/>
      <c r="L273" s="26"/>
      <c r="M273" s="27"/>
      <c r="AB273" s="13" t="str">
        <f t="array" ref="AB273">IFERROR(INDEX(B266:B273, SMALL(IF("V"=F266:F273, ROW(F266:F273)-MIN(ROW(F266:F273))+1, ""), ROW() -265 )), "")</f>
        <v>Union College</v>
      </c>
      <c r="AC273" s="13">
        <f t="array" ref="AC273">IFERROR(INDEX(C266:C273, SMALL(IF("V"=F266:F273, ROW(F266:F273)-MIN(ROW(F266:F273))+1, ""), ROW() -265 )), "")</f>
        <v>0</v>
      </c>
      <c r="AD273" s="13" t="str">
        <f t="array" ref="AD273">IFERROR(INDEX(D266:D273, SMALL(IF("V"=F266:F273, ROW(F266:F273)-MIN(ROW(F266:F273))+1, ""), ROW() -265 )), "")</f>
        <v>19-6230</v>
      </c>
      <c r="AE273" s="13" t="str">
        <f t="array" ref="AE273">IFERROR(INDEX(E266:E273, SMALL(IF("V"=F266:F273, ROW(F266:F273)-MIN(ROW(F266:F273))+1, ""), ROW() -265 )), "")</f>
        <v>Sean Scott</v>
      </c>
      <c r="AF273" s="13" t="str">
        <f t="array" ref="AF273">IFERROR(INDEX(B266:B273, SMALL(IF(ISNUMBER(SEARCH("JV1",F266:F273)), ROW(F266:F273)-MIN(ROW(F266:F273))+1, ""), ROW() -265 )), "")</f>
        <v/>
      </c>
      <c r="AG273" s="13" t="str">
        <f t="array" ref="AG273">IFERROR(INDEX(C266:C273, SMALL(IF(ISNUMBER(SEARCH("JV1",F266:F273)), ROW(F266:F273)-MIN(ROW(F266:F273))+1, ""), ROW() -265 )), "")</f>
        <v/>
      </c>
      <c r="AH273" s="13" t="str">
        <f t="array" ref="AH273">IFERROR(INDEX(D266:D273, SMALL(IF(ISNUMBER(SEARCH("JV1",F266:F273)), ROW(F266:F273)-MIN(ROW(F266:F273))+1, ""), ROW() -265 )), "")</f>
        <v/>
      </c>
      <c r="AI273" s="13" t="str">
        <f t="array" ref="AI273">IFERROR(INDEX(E266:E273, SMALL(IF(ISNUMBER(SEARCH("JV1",F266:F273)), ROW(F266:F273)-MIN(ROW(F266:F273))+1, ""), ROW() -265 )), "")</f>
        <v/>
      </c>
      <c r="AJ273" s="13" t="str">
        <f t="array" ref="AJ273">IFERROR(INDEX(B266:B273, SMALL(IF(ISNUMBER(SEARCH("JV2",F266:F273)), ROW(F266:F273)-MIN(ROW(F266:F273))+1, ""), ROW() -265 )), "")</f>
        <v/>
      </c>
      <c r="AK273" s="13" t="str">
        <f t="array" ref="AK273">IFERROR(INDEX(C266:C273, SMALL(IF(ISNUMBER(SEARCH("JV2",F266:F273)), ROW(F266:F273)-MIN(ROW(F266:F273))+1, ""), ROW() -265 )), "")</f>
        <v/>
      </c>
      <c r="AL273" s="13" t="str">
        <f t="array" ref="AL273">IFERROR(INDEX(D266:D273, SMALL(IF(ISNUMBER(SEARCH("JV2",F266:F273)), ROW(F266:F273)-MIN(ROW(F266:F273))+1, ""), ROW() -265 )), "")</f>
        <v/>
      </c>
      <c r="AM273" s="13" t="str">
        <f t="array" ref="AM273">IFERROR(INDEX(E266:E273, SMALL(IF(ISNUMBER(SEARCH("JV2",F266:F273)), ROW(F266:F273)-MIN(ROW(F266:F273))+1, ""), ROW() -265 )), "")</f>
        <v/>
      </c>
    </row>
    <row r="274" spans="2:39" s="13" customFormat="1" ht="15" customHeight="1">
      <c r="B274" s="21" t="s">
        <v>566</v>
      </c>
      <c r="C274" s="1"/>
      <c r="D274" s="22" t="s">
        <v>567</v>
      </c>
      <c r="E274" s="1" t="s">
        <v>568</v>
      </c>
      <c r="F274" s="91" t="s">
        <v>13</v>
      </c>
      <c r="G274" s="24"/>
      <c r="H274" s="25">
        <v>4330</v>
      </c>
      <c r="I274" s="24"/>
      <c r="J274" s="25" t="b">
        <v>0</v>
      </c>
      <c r="K274" s="19"/>
      <c r="L274" s="26"/>
      <c r="M274" s="27"/>
      <c r="AB274" s="13" t="str">
        <f t="array" ref="AB274">IFERROR(INDEX(B274:B288, SMALL(IF("V"=F274:F288, ROW(F274:F288)-MIN(ROW(F274:F288))+1, ""), ROW() -273 )), "")</f>
        <v>University of the Cumberlands</v>
      </c>
      <c r="AC274" s="13">
        <f t="array" ref="AC274">IFERROR(INDEX(C274:C288, SMALL(IF("V"=F274:F288, ROW(F274:F288)-MIN(ROW(F274:F288))+1, ""), ROW() -273 )), "")</f>
        <v>0</v>
      </c>
      <c r="AD274" s="13" t="str">
        <f t="array" ref="AD274">IFERROR(INDEX(D274:D288, SMALL(IF("V"=F274:F288, ROW(F274:F288)-MIN(ROW(F274:F288))+1, ""), ROW() -273 )), "")</f>
        <v>11-612474</v>
      </c>
      <c r="AE274" s="13" t="str">
        <f t="array" ref="AE274">IFERROR(INDEX(E274:E288, SMALL(IF("V"=F274:F288, ROW(F274:F288)-MIN(ROW(F274:F288))+1, ""), ROW() -273 )), "")</f>
        <v>Aaron Warner</v>
      </c>
      <c r="AF274" s="13" t="str">
        <f t="array" ref="AF274">IFERROR(INDEX(B274:B288, SMALL(IF(ISNUMBER(SEARCH("JV1",F274:F288)), ROW(F274:F288)-MIN(ROW(F274:F288))+1, ""), ROW() -273 )), "")</f>
        <v>University of the Cumberlands</v>
      </c>
      <c r="AG274" s="13">
        <f t="array" ref="AG274">IFERROR(INDEX(C274:C288, SMALL(IF(ISNUMBER(SEARCH("JV1",F274:F288)), ROW(F274:F288)-MIN(ROW(F274:F288))+1, ""), ROW() -273 )), "")</f>
        <v>0</v>
      </c>
      <c r="AH274" s="13" t="str">
        <f t="array" ref="AH274">IFERROR(INDEX(D274:D288, SMALL(IF(ISNUMBER(SEARCH("JV1",F274:F288)), ROW(F274:F288)-MIN(ROW(F274:F288))+1, ""), ROW() -273 )), "")</f>
        <v>20-20398</v>
      </c>
      <c r="AI274" s="13" t="str">
        <f t="array" ref="AI274">IFERROR(INDEX(E274:E288, SMALL(IF(ISNUMBER(SEARCH("JV1",F274:F288)), ROW(F274:F288)-MIN(ROW(F274:F288))+1, ""), ROW() -273 )), "")</f>
        <v>Brandon Salazar</v>
      </c>
      <c r="AJ274" s="13" t="str">
        <f t="array" ref="AJ274">IFERROR(INDEX(B274:B288, SMALL(IF(ISNUMBER(SEARCH("JV2",F274:F288)), ROW(F274:F288)-MIN(ROW(F274:F288))+1, ""), ROW() -273 )), "")</f>
        <v/>
      </c>
      <c r="AK274" s="13" t="str">
        <f t="array" ref="AK274">IFERROR(INDEX(C274:C288, SMALL(IF(ISNUMBER(SEARCH("JV2",F274:F288)), ROW(F274:F288)-MIN(ROW(F274:F288))+1, ""), ROW() -273 )), "")</f>
        <v/>
      </c>
      <c r="AL274" s="13" t="str">
        <f t="array" ref="AL274">IFERROR(INDEX(D274:D288, SMALL(IF(ISNUMBER(SEARCH("JV2",F274:F288)), ROW(F274:F288)-MIN(ROW(F274:F288))+1, ""), ROW() -273 )), "")</f>
        <v/>
      </c>
      <c r="AM274" s="13" t="str">
        <f t="array" ref="AM274">IFERROR(INDEX(E274:E288, SMALL(IF(ISNUMBER(SEARCH("JV2",F274:F288)), ROW(F274:F288)-MIN(ROW(F274:F288))+1, ""), ROW() -273 )), "")</f>
        <v/>
      </c>
    </row>
    <row r="275" spans="2:39" s="13" customFormat="1" ht="15" customHeight="1">
      <c r="B275" s="21" t="s">
        <v>566</v>
      </c>
      <c r="C275" s="1"/>
      <c r="D275" s="22" t="s">
        <v>569</v>
      </c>
      <c r="E275" s="1" t="s">
        <v>570</v>
      </c>
      <c r="F275" s="91" t="s">
        <v>13</v>
      </c>
      <c r="G275" s="24"/>
      <c r="H275" s="25">
        <v>4330</v>
      </c>
      <c r="I275" s="24"/>
      <c r="J275" s="25" t="b">
        <v>0</v>
      </c>
      <c r="K275" s="19"/>
      <c r="L275" s="26"/>
      <c r="M275" s="27"/>
      <c r="AB275" s="13" t="str">
        <f t="array" ref="AB275">IFERROR(INDEX(B274:B288, SMALL(IF("V"=F274:F288, ROW(F274:F288)-MIN(ROW(F274:F288))+1, ""), ROW() -273 )), "")</f>
        <v>University of the Cumberlands</v>
      </c>
      <c r="AC275" s="13">
        <f t="array" ref="AC275">IFERROR(INDEX(C274:C288, SMALL(IF("V"=F274:F288, ROW(F274:F288)-MIN(ROW(F274:F288))+1, ""), ROW() -273 )), "")</f>
        <v>0</v>
      </c>
      <c r="AD275" s="13" t="str">
        <f t="array" ref="AD275">IFERROR(INDEX(D274:D288, SMALL(IF("V"=F274:F288, ROW(F274:F288)-MIN(ROW(F274:F288))+1, ""), ROW() -273 )), "")</f>
        <v>11-745144</v>
      </c>
      <c r="AE275" s="13" t="str">
        <f t="array" ref="AE275">IFERROR(INDEX(E274:E288, SMALL(IF("V"=F274:F288, ROW(F274:F288)-MIN(ROW(F274:F288))+1, ""), ROW() -273 )), "")</f>
        <v>Austin Montgomery</v>
      </c>
      <c r="AF275" s="13" t="str">
        <f t="array" ref="AF275">IFERROR(INDEX(B274:B288, SMALL(IF(ISNUMBER(SEARCH("JV1",F274:F288)), ROW(F274:F288)-MIN(ROW(F274:F288))+1, ""), ROW() -273 )), "")</f>
        <v>University of the Cumberlands</v>
      </c>
      <c r="AG275" s="13">
        <f t="array" ref="AG275">IFERROR(INDEX(C274:C288, SMALL(IF(ISNUMBER(SEARCH("JV1",F274:F288)), ROW(F274:F288)-MIN(ROW(F274:F288))+1, ""), ROW() -273 )), "")</f>
        <v>0</v>
      </c>
      <c r="AH275" s="13" t="str">
        <f t="array" ref="AH275">IFERROR(INDEX(D274:D288, SMALL(IF(ISNUMBER(SEARCH("JV1",F274:F288)), ROW(F274:F288)-MIN(ROW(F274:F288))+1, ""), ROW() -273 )), "")</f>
        <v>21-4216</v>
      </c>
      <c r="AI275" s="13" t="str">
        <f t="array" ref="AI275">IFERROR(INDEX(E274:E288, SMALL(IF(ISNUMBER(SEARCH("JV1",F274:F288)), ROW(F274:F288)-MIN(ROW(F274:F288))+1, ""), ROW() -273 )), "")</f>
        <v>Donovan Steiner</v>
      </c>
      <c r="AJ275" s="13" t="str">
        <f t="array" ref="AJ275">IFERROR(INDEX(B274:B288, SMALL(IF(ISNUMBER(SEARCH("JV2",F274:F288)), ROW(F274:F288)-MIN(ROW(F274:F288))+1, ""), ROW() -273 )), "")</f>
        <v/>
      </c>
      <c r="AK275" s="13" t="str">
        <f t="array" ref="AK275">IFERROR(INDEX(C274:C288, SMALL(IF(ISNUMBER(SEARCH("JV2",F274:F288)), ROW(F274:F288)-MIN(ROW(F274:F288))+1, ""), ROW() -273 )), "")</f>
        <v/>
      </c>
      <c r="AL275" s="13" t="str">
        <f t="array" ref="AL275">IFERROR(INDEX(D274:D288, SMALL(IF(ISNUMBER(SEARCH("JV2",F274:F288)), ROW(F274:F288)-MIN(ROW(F274:F288))+1, ""), ROW() -273 )), "")</f>
        <v/>
      </c>
      <c r="AM275" s="13" t="str">
        <f t="array" ref="AM275">IFERROR(INDEX(E274:E288, SMALL(IF(ISNUMBER(SEARCH("JV2",F274:F288)), ROW(F274:F288)-MIN(ROW(F274:F288))+1, ""), ROW() -273 )), "")</f>
        <v/>
      </c>
    </row>
    <row r="276" spans="2:39" s="13" customFormat="1" ht="15" customHeight="1">
      <c r="B276" s="21" t="s">
        <v>566</v>
      </c>
      <c r="C276" s="1"/>
      <c r="D276" s="22" t="s">
        <v>571</v>
      </c>
      <c r="E276" s="1" t="s">
        <v>572</v>
      </c>
      <c r="F276" s="91" t="s">
        <v>16</v>
      </c>
      <c r="G276" s="24"/>
      <c r="H276" s="25">
        <v>4330</v>
      </c>
      <c r="I276" s="24"/>
      <c r="J276" s="25" t="b">
        <v>0</v>
      </c>
      <c r="K276" s="19"/>
      <c r="L276" s="26"/>
      <c r="M276" s="27"/>
      <c r="AB276" s="13" t="str">
        <f t="array" ref="AB276">IFERROR(INDEX(B274:B288, SMALL(IF("V"=F274:F288, ROW(F274:F288)-MIN(ROW(F274:F288))+1, ""), ROW() -273 )), "")</f>
        <v>University of the Cumberlands</v>
      </c>
      <c r="AC276" s="13">
        <f t="array" ref="AC276">IFERROR(INDEX(C274:C288, SMALL(IF("V"=F274:F288, ROW(F274:F288)-MIN(ROW(F274:F288))+1, ""), ROW() -273 )), "")</f>
        <v>0</v>
      </c>
      <c r="AD276" s="13" t="str">
        <f t="array" ref="AD276">IFERROR(INDEX(D274:D288, SMALL(IF("V"=F274:F288, ROW(F274:F288)-MIN(ROW(F274:F288))+1, ""), ROW() -273 )), "")</f>
        <v>11-739593</v>
      </c>
      <c r="AE276" s="13" t="str">
        <f t="array" ref="AE276">IFERROR(INDEX(E274:E288, SMALL(IF("V"=F274:F288, ROW(F274:F288)-MIN(ROW(F274:F288))+1, ""), ROW() -273 )), "")</f>
        <v>Bryce Frantz</v>
      </c>
      <c r="AF276" s="13" t="str">
        <f t="array" ref="AF276">IFERROR(INDEX(B274:B288, SMALL(IF(ISNUMBER(SEARCH("JV1",F274:F288)), ROW(F274:F288)-MIN(ROW(F274:F288))+1, ""), ROW() -273 )), "")</f>
        <v>University of the Cumberlands</v>
      </c>
      <c r="AG276" s="13">
        <f t="array" ref="AG276">IFERROR(INDEX(C274:C288, SMALL(IF(ISNUMBER(SEARCH("JV1",F274:F288)), ROW(F274:F288)-MIN(ROW(F274:F288))+1, ""), ROW() -273 )), "")</f>
        <v>0</v>
      </c>
      <c r="AH276" s="13" t="str">
        <f t="array" ref="AH276">IFERROR(INDEX(D274:D288, SMALL(IF(ISNUMBER(SEARCH("JV1",F274:F288)), ROW(F274:F288)-MIN(ROW(F274:F288))+1, ""), ROW() -273 )), "")</f>
        <v>8358-5157</v>
      </c>
      <c r="AI276" s="13" t="str">
        <f t="array" ref="AI276">IFERROR(INDEX(E274:E288, SMALL(IF(ISNUMBER(SEARCH("JV1",F274:F288)), ROW(F274:F288)-MIN(ROW(F274:F288))+1, ""), ROW() -273 )), "")</f>
        <v>Dustin Warmoth</v>
      </c>
      <c r="AJ276" s="13" t="str">
        <f t="array" ref="AJ276">IFERROR(INDEX(B274:B288, SMALL(IF(ISNUMBER(SEARCH("JV2",F274:F288)), ROW(F274:F288)-MIN(ROW(F274:F288))+1, ""), ROW() -273 )), "")</f>
        <v/>
      </c>
      <c r="AK276" s="13" t="str">
        <f t="array" ref="AK276">IFERROR(INDEX(C274:C288, SMALL(IF(ISNUMBER(SEARCH("JV2",F274:F288)), ROW(F274:F288)-MIN(ROW(F274:F288))+1, ""), ROW() -273 )), "")</f>
        <v/>
      </c>
      <c r="AL276" s="13" t="str">
        <f t="array" ref="AL276">IFERROR(INDEX(D274:D288, SMALL(IF(ISNUMBER(SEARCH("JV2",F274:F288)), ROW(F274:F288)-MIN(ROW(F274:F288))+1, ""), ROW() -273 )), "")</f>
        <v/>
      </c>
      <c r="AM276" s="13" t="str">
        <f t="array" ref="AM276">IFERROR(INDEX(E274:E288, SMALL(IF(ISNUMBER(SEARCH("JV2",F274:F288)), ROW(F274:F288)-MIN(ROW(F274:F288))+1, ""), ROW() -273 )), "")</f>
        <v/>
      </c>
    </row>
    <row r="277" spans="2:39" s="13" customFormat="1" ht="15" customHeight="1">
      <c r="B277" s="21" t="s">
        <v>566</v>
      </c>
      <c r="C277" s="1"/>
      <c r="D277" s="22" t="s">
        <v>573</v>
      </c>
      <c r="E277" s="1" t="s">
        <v>574</v>
      </c>
      <c r="F277" s="91" t="s">
        <v>13</v>
      </c>
      <c r="G277" s="24"/>
      <c r="H277" s="25">
        <v>4330</v>
      </c>
      <c r="I277" s="24"/>
      <c r="J277" s="25" t="b">
        <v>0</v>
      </c>
      <c r="K277" s="19"/>
      <c r="L277" s="26"/>
      <c r="M277" s="27"/>
      <c r="AB277" s="13" t="str">
        <f t="array" ref="AB277">IFERROR(INDEX(B274:B288, SMALL(IF("V"=F274:F288, ROW(F274:F288)-MIN(ROW(F274:F288))+1, ""), ROW() -273 )), "")</f>
        <v>University of the Cumberlands</v>
      </c>
      <c r="AC277" s="13">
        <f t="array" ref="AC277">IFERROR(INDEX(C274:C288, SMALL(IF("V"=F274:F288, ROW(F274:F288)-MIN(ROW(F274:F288))+1, ""), ROW() -273 )), "")</f>
        <v>0</v>
      </c>
      <c r="AD277" s="13" t="str">
        <f t="array" ref="AD277">IFERROR(INDEX(D274:D288, SMALL(IF("V"=F274:F288, ROW(F274:F288)-MIN(ROW(F274:F288))+1, ""), ROW() -273 )), "")</f>
        <v>11-746126</v>
      </c>
      <c r="AE277" s="13" t="str">
        <f t="array" ref="AE277">IFERROR(INDEX(E274:E288, SMALL(IF("V"=F274:F288, ROW(F274:F288)-MIN(ROW(F274:F288))+1, ""), ROW() -273 )), "")</f>
        <v>Charles Wilken</v>
      </c>
      <c r="AF277" s="13" t="str">
        <f t="array" ref="AF277">IFERROR(INDEX(B274:B288, SMALL(IF(ISNUMBER(SEARCH("JV1",F274:F288)), ROW(F274:F288)-MIN(ROW(F274:F288))+1, ""), ROW() -273 )), "")</f>
        <v>University of the Cumberlands</v>
      </c>
      <c r="AG277" s="13">
        <f t="array" ref="AG277">IFERROR(INDEX(C274:C288, SMALL(IF(ISNUMBER(SEARCH("JV1",F274:F288)), ROW(F274:F288)-MIN(ROW(F274:F288))+1, ""), ROW() -273 )), "")</f>
        <v>0</v>
      </c>
      <c r="AH277" s="13" t="str">
        <f t="array" ref="AH277">IFERROR(INDEX(D274:D288, SMALL(IF(ISNUMBER(SEARCH("JV1",F274:F288)), ROW(F274:F288)-MIN(ROW(F274:F288))+1, ""), ROW() -273 )), "")</f>
        <v>19-80458</v>
      </c>
      <c r="AI277" s="13" t="str">
        <f t="array" ref="AI277">IFERROR(INDEX(E274:E288, SMALL(IF(ISNUMBER(SEARCH("JV1",F274:F288)), ROW(F274:F288)-MIN(ROW(F274:F288))+1, ""), ROW() -273 )), "")</f>
        <v>Samuel Belew</v>
      </c>
      <c r="AJ277" s="13" t="str">
        <f t="array" ref="AJ277">IFERROR(INDEX(B274:B288, SMALL(IF(ISNUMBER(SEARCH("JV2",F274:F288)), ROW(F274:F288)-MIN(ROW(F274:F288))+1, ""), ROW() -273 )), "")</f>
        <v/>
      </c>
      <c r="AK277" s="13" t="str">
        <f t="array" ref="AK277">IFERROR(INDEX(C274:C288, SMALL(IF(ISNUMBER(SEARCH("JV2",F274:F288)), ROW(F274:F288)-MIN(ROW(F274:F288))+1, ""), ROW() -273 )), "")</f>
        <v/>
      </c>
      <c r="AL277" s="13" t="str">
        <f t="array" ref="AL277">IFERROR(INDEX(D274:D288, SMALL(IF(ISNUMBER(SEARCH("JV2",F274:F288)), ROW(F274:F288)-MIN(ROW(F274:F288))+1, ""), ROW() -273 )), "")</f>
        <v/>
      </c>
      <c r="AM277" s="13" t="str">
        <f t="array" ref="AM277">IFERROR(INDEX(E274:E288, SMALL(IF(ISNUMBER(SEARCH("JV2",F274:F288)), ROW(F274:F288)-MIN(ROW(F274:F288))+1, ""), ROW() -273 )), "")</f>
        <v/>
      </c>
    </row>
    <row r="278" spans="2:39" s="13" customFormat="1" ht="15" customHeight="1">
      <c r="B278" s="21" t="s">
        <v>566</v>
      </c>
      <c r="C278" s="1"/>
      <c r="D278" s="22" t="s">
        <v>575</v>
      </c>
      <c r="E278" s="1" t="s">
        <v>576</v>
      </c>
      <c r="F278" s="91" t="s">
        <v>13</v>
      </c>
      <c r="G278" s="24"/>
      <c r="H278" s="25">
        <v>4330</v>
      </c>
      <c r="I278" s="24"/>
      <c r="J278" s="25" t="b">
        <v>0</v>
      </c>
      <c r="K278" s="19"/>
      <c r="L278" s="26"/>
      <c r="M278" s="27"/>
      <c r="AB278" s="13" t="str">
        <f t="array" ref="AB278">IFERROR(INDEX(B274:B288, SMALL(IF("V"=F274:F288, ROW(F274:F288)-MIN(ROW(F274:F288))+1, ""), ROW() -273 )), "")</f>
        <v>University of the Cumberlands</v>
      </c>
      <c r="AC278" s="13">
        <f t="array" ref="AC278">IFERROR(INDEX(C274:C288, SMALL(IF("V"=F274:F288, ROW(F274:F288)-MIN(ROW(F274:F288))+1, ""), ROW() -273 )), "")</f>
        <v>0</v>
      </c>
      <c r="AD278" s="13" t="str">
        <f t="array" ref="AD278">IFERROR(INDEX(D274:D288, SMALL(IF("V"=F274:F288, ROW(F274:F288)-MIN(ROW(F274:F288))+1, ""), ROW() -273 )), "")</f>
        <v>8069-30719</v>
      </c>
      <c r="AE278" s="13" t="str">
        <f t="array" ref="AE278">IFERROR(INDEX(E274:E288, SMALL(IF("V"=F274:F288, ROW(F274:F288)-MIN(ROW(F274:F288))+1, ""), ROW() -273 )), "")</f>
        <v>Liam McNamara</v>
      </c>
      <c r="AF278" s="13" t="str">
        <f t="array" ref="AF278">IFERROR(INDEX(B274:B288, SMALL(IF(ISNUMBER(SEARCH("JV1",F274:F288)), ROW(F274:F288)-MIN(ROW(F274:F288))+1, ""), ROW() -273 )), "")</f>
        <v>University of the Cumberlands</v>
      </c>
      <c r="AG278" s="13">
        <f t="array" ref="AG278">IFERROR(INDEX(C274:C288, SMALL(IF(ISNUMBER(SEARCH("JV1",F274:F288)), ROW(F274:F288)-MIN(ROW(F274:F288))+1, ""), ROW() -273 )), "")</f>
        <v>0</v>
      </c>
      <c r="AH278" s="13" t="str">
        <f t="array" ref="AH278">IFERROR(INDEX(D274:D288, SMALL(IF(ISNUMBER(SEARCH("JV1",F274:F288)), ROW(F274:F288)-MIN(ROW(F274:F288))+1, ""), ROW() -273 )), "")</f>
        <v>21-4213</v>
      </c>
      <c r="AI278" s="13" t="str">
        <f t="array" ref="AI278">IFERROR(INDEX(E274:E288, SMALL(IF(ISNUMBER(SEARCH("JV1",F274:F288)), ROW(F274:F288)-MIN(ROW(F274:F288))+1, ""), ROW() -273 )), "")</f>
        <v>Thomas Bemiss</v>
      </c>
      <c r="AJ278" s="13" t="str">
        <f t="array" ref="AJ278">IFERROR(INDEX(B274:B288, SMALL(IF(ISNUMBER(SEARCH("JV2",F274:F288)), ROW(F274:F288)-MIN(ROW(F274:F288))+1, ""), ROW() -273 )), "")</f>
        <v/>
      </c>
      <c r="AK278" s="13" t="str">
        <f t="array" ref="AK278">IFERROR(INDEX(C274:C288, SMALL(IF(ISNUMBER(SEARCH("JV2",F274:F288)), ROW(F274:F288)-MIN(ROW(F274:F288))+1, ""), ROW() -273 )), "")</f>
        <v/>
      </c>
      <c r="AL278" s="13" t="str">
        <f t="array" ref="AL278">IFERROR(INDEX(D274:D288, SMALL(IF(ISNUMBER(SEARCH("JV2",F274:F288)), ROW(F274:F288)-MIN(ROW(F274:F288))+1, ""), ROW() -273 )), "")</f>
        <v/>
      </c>
      <c r="AM278" s="13" t="str">
        <f t="array" ref="AM278">IFERROR(INDEX(E274:E288, SMALL(IF(ISNUMBER(SEARCH("JV2",F274:F288)), ROW(F274:F288)-MIN(ROW(F274:F288))+1, ""), ROW() -273 )), "")</f>
        <v/>
      </c>
    </row>
    <row r="279" spans="2:39" s="13" customFormat="1" ht="15" customHeight="1">
      <c r="B279" s="21" t="s">
        <v>566</v>
      </c>
      <c r="C279" s="1"/>
      <c r="D279" s="22" t="s">
        <v>577</v>
      </c>
      <c r="E279" s="1" t="s">
        <v>578</v>
      </c>
      <c r="F279" s="91" t="s">
        <v>16</v>
      </c>
      <c r="G279" s="24"/>
      <c r="H279" s="25">
        <v>4330</v>
      </c>
      <c r="I279" s="24"/>
      <c r="J279" s="25" t="b">
        <v>0</v>
      </c>
      <c r="K279" s="19"/>
      <c r="L279" s="26"/>
      <c r="M279" s="27"/>
      <c r="AB279" s="13" t="str">
        <f t="array" ref="AB279">IFERROR(INDEX(B274:B288, SMALL(IF("V"=F274:F288, ROW(F274:F288)-MIN(ROW(F274:F288))+1, ""), ROW() -273 )), "")</f>
        <v>University of the Cumberlands</v>
      </c>
      <c r="AC279" s="13">
        <f t="array" ref="AC279">IFERROR(INDEX(C274:C288, SMALL(IF("V"=F274:F288, ROW(F274:F288)-MIN(ROW(F274:F288))+1, ""), ROW() -273 )), "")</f>
        <v>0</v>
      </c>
      <c r="AD279" s="13" t="str">
        <f t="array" ref="AD279">IFERROR(INDEX(D274:D288, SMALL(IF("V"=F274:F288, ROW(F274:F288)-MIN(ROW(F274:F288))+1, ""), ROW() -273 )), "")</f>
        <v>11-456083</v>
      </c>
      <c r="AE279" s="13" t="str">
        <f t="array" ref="AE279">IFERROR(INDEX(E274:E288, SMALL(IF("V"=F274:F288, ROW(F274:F288)-MIN(ROW(F274:F288))+1, ""), ROW() -273 )), "")</f>
        <v>Matt Brown</v>
      </c>
      <c r="AF279" s="13" t="str">
        <f t="array" ref="AF279">IFERROR(INDEX(B274:B288, SMALL(IF(ISNUMBER(SEARCH("JV1",F274:F288)), ROW(F274:F288)-MIN(ROW(F274:F288))+1, ""), ROW() -273 )), "")</f>
        <v>University of the Cumberlands</v>
      </c>
      <c r="AG279" s="13">
        <f t="array" ref="AG279">IFERROR(INDEX(C274:C288, SMALL(IF(ISNUMBER(SEARCH("JV1",F274:F288)), ROW(F274:F288)-MIN(ROW(F274:F288))+1, ""), ROW() -273 )), "")</f>
        <v>0</v>
      </c>
      <c r="AH279" s="13" t="str">
        <f t="array" ref="AH279">IFERROR(INDEX(D274:D288, SMALL(IF(ISNUMBER(SEARCH("JV1",F274:F288)), ROW(F274:F288)-MIN(ROW(F274:F288))+1, ""), ROW() -273 )), "")</f>
        <v>18-1760</v>
      </c>
      <c r="AI279" s="13" t="str">
        <f t="array" ref="AI279">IFERROR(INDEX(E274:E288, SMALL(IF(ISNUMBER(SEARCH("JV1",F274:F288)), ROW(F274:F288)-MIN(ROW(F274:F288))+1, ""), ROW() -273 )), "")</f>
        <v>Zach Strickland</v>
      </c>
      <c r="AJ279" s="13" t="str">
        <f t="array" ref="AJ279">IFERROR(INDEX(B274:B288, SMALL(IF(ISNUMBER(SEARCH("JV2",F274:F288)), ROW(F274:F288)-MIN(ROW(F274:F288))+1, ""), ROW() -273 )), "")</f>
        <v/>
      </c>
      <c r="AK279" s="13" t="str">
        <f t="array" ref="AK279">IFERROR(INDEX(C274:C288, SMALL(IF(ISNUMBER(SEARCH("JV2",F274:F288)), ROW(F274:F288)-MIN(ROW(F274:F288))+1, ""), ROW() -273 )), "")</f>
        <v/>
      </c>
      <c r="AL279" s="13" t="str">
        <f t="array" ref="AL279">IFERROR(INDEX(D274:D288, SMALL(IF(ISNUMBER(SEARCH("JV2",F274:F288)), ROW(F274:F288)-MIN(ROW(F274:F288))+1, ""), ROW() -273 )), "")</f>
        <v/>
      </c>
      <c r="AM279" s="13" t="str">
        <f t="array" ref="AM279">IFERROR(INDEX(E274:E288, SMALL(IF(ISNUMBER(SEARCH("JV2",F274:F288)), ROW(F274:F288)-MIN(ROW(F274:F288))+1, ""), ROW() -273 )), "")</f>
        <v/>
      </c>
    </row>
    <row r="280" spans="2:39" s="13" customFormat="1" ht="15" customHeight="1">
      <c r="B280" s="21" t="s">
        <v>566</v>
      </c>
      <c r="C280" s="1"/>
      <c r="D280" s="22" t="s">
        <v>579</v>
      </c>
      <c r="E280" s="1" t="s">
        <v>580</v>
      </c>
      <c r="F280" s="91" t="s">
        <v>16</v>
      </c>
      <c r="G280" s="24"/>
      <c r="H280" s="25">
        <v>4330</v>
      </c>
      <c r="I280" s="24"/>
      <c r="J280" s="25" t="b">
        <v>0</v>
      </c>
      <c r="K280" s="19"/>
      <c r="L280" s="26"/>
      <c r="M280" s="27"/>
      <c r="AB280" s="13" t="str">
        <f t="array" ref="AB280">IFERROR(INDEX(B274:B288, SMALL(IF("V"=F274:F288, ROW(F274:F288)-MIN(ROW(F274:F288))+1, ""), ROW() -273 )), "")</f>
        <v>University of the Cumberlands</v>
      </c>
      <c r="AC280" s="13">
        <f t="array" ref="AC280">IFERROR(INDEX(C274:C288, SMALL(IF("V"=F274:F288, ROW(F274:F288)-MIN(ROW(F274:F288))+1, ""), ROW() -273 )), "")</f>
        <v>0</v>
      </c>
      <c r="AD280" s="13" t="str">
        <f t="array" ref="AD280">IFERROR(INDEX(D274:D288, SMALL(IF("V"=F274:F288, ROW(F274:F288)-MIN(ROW(F274:F288))+1, ""), ROW() -273 )), "")</f>
        <v>11-155607</v>
      </c>
      <c r="AE280" s="13" t="str">
        <f t="array" ref="AE280">IFERROR(INDEX(E274:E288, SMALL(IF("V"=F274:F288, ROW(F274:F288)-MIN(ROW(F274:F288))+1, ""), ROW() -273 )), "")</f>
        <v>Robert Borowski</v>
      </c>
      <c r="AF280" s="13" t="str">
        <f t="array" ref="AF280">IFERROR(INDEX(B274:B288, SMALL(IF(ISNUMBER(SEARCH("JV1",F274:F288)), ROW(F274:F288)-MIN(ROW(F274:F288))+1, ""), ROW() -273 )), "")</f>
        <v/>
      </c>
      <c r="AG280" s="13" t="str">
        <f t="array" ref="AG280">IFERROR(INDEX(C274:C288, SMALL(IF(ISNUMBER(SEARCH("JV1",F274:F288)), ROW(F274:F288)-MIN(ROW(F274:F288))+1, ""), ROW() -273 )), "")</f>
        <v/>
      </c>
      <c r="AH280" s="13" t="str">
        <f t="array" ref="AH280">IFERROR(INDEX(D274:D288, SMALL(IF(ISNUMBER(SEARCH("JV1",F274:F288)), ROW(F274:F288)-MIN(ROW(F274:F288))+1, ""), ROW() -273 )), "")</f>
        <v/>
      </c>
      <c r="AI280" s="13" t="str">
        <f t="array" ref="AI280">IFERROR(INDEX(E274:E288, SMALL(IF(ISNUMBER(SEARCH("JV1",F274:F288)), ROW(F274:F288)-MIN(ROW(F274:F288))+1, ""), ROW() -273 )), "")</f>
        <v/>
      </c>
      <c r="AJ280" s="13" t="str">
        <f t="array" ref="AJ280">IFERROR(INDEX(B274:B288, SMALL(IF(ISNUMBER(SEARCH("JV2",F274:F288)), ROW(F274:F288)-MIN(ROW(F274:F288))+1, ""), ROW() -273 )), "")</f>
        <v/>
      </c>
      <c r="AK280" s="13" t="str">
        <f t="array" ref="AK280">IFERROR(INDEX(C274:C288, SMALL(IF(ISNUMBER(SEARCH("JV2",F274:F288)), ROW(F274:F288)-MIN(ROW(F274:F288))+1, ""), ROW() -273 )), "")</f>
        <v/>
      </c>
      <c r="AL280" s="13" t="str">
        <f t="array" ref="AL280">IFERROR(INDEX(D274:D288, SMALL(IF(ISNUMBER(SEARCH("JV2",F274:F288)), ROW(F274:F288)-MIN(ROW(F274:F288))+1, ""), ROW() -273 )), "")</f>
        <v/>
      </c>
      <c r="AM280" s="13" t="str">
        <f t="array" ref="AM280">IFERROR(INDEX(E274:E288, SMALL(IF(ISNUMBER(SEARCH("JV2",F274:F288)), ROW(F274:F288)-MIN(ROW(F274:F288))+1, ""), ROW() -273 )), "")</f>
        <v/>
      </c>
    </row>
    <row r="281" spans="2:39" s="13" customFormat="1" ht="15" customHeight="1">
      <c r="B281" s="21" t="s">
        <v>566</v>
      </c>
      <c r="C281" s="1"/>
      <c r="D281" s="22" t="s">
        <v>581</v>
      </c>
      <c r="E281" s="1" t="s">
        <v>582</v>
      </c>
      <c r="F281" s="91" t="s">
        <v>29</v>
      </c>
      <c r="G281" s="24"/>
      <c r="H281" s="25">
        <v>4330</v>
      </c>
      <c r="I281" s="24"/>
      <c r="J281" s="25" t="b">
        <v>0</v>
      </c>
      <c r="K281" s="19"/>
      <c r="L281" s="26"/>
      <c r="M281" s="27"/>
      <c r="AB281" s="13" t="str">
        <f t="array" ref="AB281">IFERROR(INDEX(B274:B288, SMALL(IF("V"=F274:F288, ROW(F274:F288)-MIN(ROW(F274:F288))+1, ""), ROW() -273 )), "")</f>
        <v>University of the Cumberlands</v>
      </c>
      <c r="AC281" s="13">
        <f t="array" ref="AC281">IFERROR(INDEX(C274:C288, SMALL(IF("V"=F274:F288, ROW(F274:F288)-MIN(ROW(F274:F288))+1, ""), ROW() -273 )), "")</f>
        <v>0</v>
      </c>
      <c r="AD281" s="13" t="str">
        <f t="array" ref="AD281">IFERROR(INDEX(D274:D288, SMALL(IF("V"=F274:F288, ROW(F274:F288)-MIN(ROW(F274:F288))+1, ""), ROW() -273 )), "")</f>
        <v>11-394324</v>
      </c>
      <c r="AE281" s="13" t="str">
        <f t="array" ref="AE281">IFERROR(INDEX(E274:E288, SMALL(IF("V"=F274:F288, ROW(F274:F288)-MIN(ROW(F274:F288))+1, ""), ROW() -273 )), "")</f>
        <v>Thomas Mc Neal</v>
      </c>
      <c r="AF281" s="13" t="str">
        <f t="array" ref="AF281">IFERROR(INDEX(B274:B288, SMALL(IF(ISNUMBER(SEARCH("JV1",F274:F288)), ROW(F274:F288)-MIN(ROW(F274:F288))+1, ""), ROW() -273 )), "")</f>
        <v/>
      </c>
      <c r="AG281" s="13" t="str">
        <f t="array" ref="AG281">IFERROR(INDEX(C274:C288, SMALL(IF(ISNUMBER(SEARCH("JV1",F274:F288)), ROW(F274:F288)-MIN(ROW(F274:F288))+1, ""), ROW() -273 )), "")</f>
        <v/>
      </c>
      <c r="AH281" s="13" t="str">
        <f t="array" ref="AH281">IFERROR(INDEX(D274:D288, SMALL(IF(ISNUMBER(SEARCH("JV1",F274:F288)), ROW(F274:F288)-MIN(ROW(F274:F288))+1, ""), ROW() -273 )), "")</f>
        <v/>
      </c>
      <c r="AI281" s="13" t="str">
        <f t="array" ref="AI281">IFERROR(INDEX(E274:E288, SMALL(IF(ISNUMBER(SEARCH("JV1",F274:F288)), ROW(F274:F288)-MIN(ROW(F274:F288))+1, ""), ROW() -273 )), "")</f>
        <v/>
      </c>
      <c r="AJ281" s="13" t="str">
        <f t="array" ref="AJ281">IFERROR(INDEX(B274:B288, SMALL(IF(ISNUMBER(SEARCH("JV2",F274:F288)), ROW(F274:F288)-MIN(ROW(F274:F288))+1, ""), ROW() -273 )), "")</f>
        <v/>
      </c>
      <c r="AK281" s="13" t="str">
        <f t="array" ref="AK281">IFERROR(INDEX(C274:C288, SMALL(IF(ISNUMBER(SEARCH("JV2",F274:F288)), ROW(F274:F288)-MIN(ROW(F274:F288))+1, ""), ROW() -273 )), "")</f>
        <v/>
      </c>
      <c r="AL281" s="13" t="str">
        <f t="array" ref="AL281">IFERROR(INDEX(D274:D288, SMALL(IF(ISNUMBER(SEARCH("JV2",F274:F288)), ROW(F274:F288)-MIN(ROW(F274:F288))+1, ""), ROW() -273 )), "")</f>
        <v/>
      </c>
      <c r="AM281" s="13" t="str">
        <f t="array" ref="AM281">IFERROR(INDEX(E274:E288, SMALL(IF(ISNUMBER(SEARCH("JV2",F274:F288)), ROW(F274:F288)-MIN(ROW(F274:F288))+1, ""), ROW() -273 )), "")</f>
        <v/>
      </c>
    </row>
    <row r="282" spans="2:39" s="13" customFormat="1" ht="15" customHeight="1">
      <c r="B282" s="21" t="s">
        <v>566</v>
      </c>
      <c r="C282" s="1"/>
      <c r="D282" s="22" t="s">
        <v>583</v>
      </c>
      <c r="E282" s="1" t="s">
        <v>584</v>
      </c>
      <c r="F282" s="91" t="s">
        <v>13</v>
      </c>
      <c r="G282" s="24"/>
      <c r="H282" s="25">
        <v>4330</v>
      </c>
      <c r="I282" s="24"/>
      <c r="J282" s="25" t="b">
        <v>0</v>
      </c>
      <c r="K282" s="19"/>
      <c r="L282" s="26"/>
      <c r="M282" s="27"/>
    </row>
    <row r="283" spans="2:39" s="13" customFormat="1" ht="15" customHeight="1">
      <c r="B283" s="21" t="s">
        <v>566</v>
      </c>
      <c r="C283" s="1"/>
      <c r="D283" s="22" t="s">
        <v>585</v>
      </c>
      <c r="E283" s="1" t="s">
        <v>586</v>
      </c>
      <c r="F283" s="91" t="s">
        <v>13</v>
      </c>
      <c r="G283" s="24"/>
      <c r="H283" s="25">
        <v>4330</v>
      </c>
      <c r="I283" s="24"/>
      <c r="J283" s="25" t="b">
        <v>0</v>
      </c>
      <c r="K283" s="19"/>
      <c r="L283" s="26"/>
      <c r="M283" s="27"/>
    </row>
    <row r="284" spans="2:39" s="13" customFormat="1" ht="15" customHeight="1">
      <c r="B284" s="21" t="s">
        <v>566</v>
      </c>
      <c r="C284" s="1"/>
      <c r="D284" s="22" t="s">
        <v>587</v>
      </c>
      <c r="E284" s="1" t="s">
        <v>588</v>
      </c>
      <c r="F284" s="91" t="s">
        <v>13</v>
      </c>
      <c r="G284" s="24"/>
      <c r="H284" s="25">
        <v>4330</v>
      </c>
      <c r="I284" s="24"/>
      <c r="J284" s="25" t="b">
        <v>0</v>
      </c>
      <c r="K284" s="19"/>
      <c r="L284" s="26"/>
      <c r="M284" s="27"/>
    </row>
    <row r="285" spans="2:39" s="13" customFormat="1" ht="15" customHeight="1">
      <c r="B285" s="21" t="s">
        <v>566</v>
      </c>
      <c r="C285" s="1"/>
      <c r="D285" s="22" t="s">
        <v>589</v>
      </c>
      <c r="E285" s="1" t="s">
        <v>590</v>
      </c>
      <c r="F285" s="91" t="s">
        <v>16</v>
      </c>
      <c r="G285" s="24"/>
      <c r="H285" s="25">
        <v>4330</v>
      </c>
      <c r="I285" s="24"/>
      <c r="J285" s="25" t="b">
        <v>0</v>
      </c>
      <c r="K285" s="19"/>
      <c r="L285" s="26"/>
      <c r="M285" s="27"/>
    </row>
    <row r="286" spans="2:39" s="13" customFormat="1" ht="15" customHeight="1">
      <c r="B286" s="21" t="s">
        <v>566</v>
      </c>
      <c r="C286" s="1"/>
      <c r="D286" s="22" t="s">
        <v>591</v>
      </c>
      <c r="E286" s="1" t="s">
        <v>592</v>
      </c>
      <c r="F286" s="91" t="s">
        <v>16</v>
      </c>
      <c r="G286" s="24"/>
      <c r="H286" s="25">
        <v>4330</v>
      </c>
      <c r="I286" s="24"/>
      <c r="J286" s="25" t="b">
        <v>0</v>
      </c>
      <c r="K286" s="19"/>
      <c r="L286" s="26"/>
      <c r="M286" s="27"/>
    </row>
    <row r="287" spans="2:39" s="13" customFormat="1" ht="15" customHeight="1">
      <c r="B287" s="21" t="s">
        <v>566</v>
      </c>
      <c r="C287" s="1"/>
      <c r="D287" s="22" t="s">
        <v>593</v>
      </c>
      <c r="E287" s="1" t="s">
        <v>594</v>
      </c>
      <c r="F287" s="91" t="s">
        <v>13</v>
      </c>
      <c r="G287" s="24"/>
      <c r="H287" s="25">
        <v>4330</v>
      </c>
      <c r="I287" s="24"/>
      <c r="J287" s="25" t="b">
        <v>0</v>
      </c>
      <c r="K287" s="19"/>
      <c r="L287" s="26"/>
      <c r="M287" s="27"/>
    </row>
    <row r="288" spans="2:39" s="13" customFormat="1" ht="15" customHeight="1">
      <c r="B288" s="21" t="s">
        <v>566</v>
      </c>
      <c r="C288" s="1"/>
      <c r="D288" s="22" t="s">
        <v>595</v>
      </c>
      <c r="E288" s="1" t="s">
        <v>596</v>
      </c>
      <c r="F288" s="91" t="s">
        <v>16</v>
      </c>
      <c r="G288" s="24"/>
      <c r="H288" s="25">
        <v>4330</v>
      </c>
      <c r="I288" s="24"/>
      <c r="J288" s="25" t="b">
        <v>0</v>
      </c>
      <c r="K288" s="19"/>
      <c r="L288" s="26"/>
      <c r="M288" s="27"/>
    </row>
    <row r="289" spans="2:39" s="13" customFormat="1" ht="15" customHeight="1">
      <c r="B289" s="21" t="s">
        <v>597</v>
      </c>
      <c r="C289" s="1"/>
      <c r="D289" s="22" t="s">
        <v>598</v>
      </c>
      <c r="E289" s="1" t="s">
        <v>599</v>
      </c>
      <c r="F289" s="91" t="s">
        <v>13</v>
      </c>
      <c r="G289" s="24"/>
      <c r="H289" s="25">
        <v>2326</v>
      </c>
      <c r="I289" s="24"/>
      <c r="J289" s="25" t="b">
        <v>0</v>
      </c>
      <c r="K289" s="19"/>
      <c r="L289" s="26"/>
      <c r="M289" s="27"/>
      <c r="AB289" s="13" t="str">
        <f t="array" ref="AB289">IFERROR(INDEX(B289:B298, SMALL(IF("V"=F289:F298, ROW(F289:F298)-MIN(ROW(F289:F298))+1, ""), ROW() -288 )), "")</f>
        <v>Vincennes University</v>
      </c>
      <c r="AC289" s="13">
        <f t="array" ref="AC289">IFERROR(INDEX(C289:C298, SMALL(IF("V"=F289:F298, ROW(F289:F298)-MIN(ROW(F289:F298))+1, ""), ROW() -288 )), "")</f>
        <v>0</v>
      </c>
      <c r="AD289" s="13" t="str">
        <f t="array" ref="AD289">IFERROR(INDEX(D289:D298, SMALL(IF("V"=F289:F298, ROW(F289:F298)-MIN(ROW(F289:F298))+1, ""), ROW() -288 )), "")</f>
        <v>8950-2679</v>
      </c>
      <c r="AE289" s="13" t="str">
        <f t="array" ref="AE289">IFERROR(INDEX(E289:E298, SMALL(IF("V"=F289:F298, ROW(F289:F298)-MIN(ROW(F289:F298))+1, ""), ROW() -288 )), "")</f>
        <v>Alex Wiles</v>
      </c>
      <c r="AF289" s="13" t="str">
        <f t="array" ref="AF289">IFERROR(INDEX(B289:B298, SMALL(IF(ISNUMBER(SEARCH("JV1",F289:F298)), ROW(F289:F298)-MIN(ROW(F289:F298))+1, ""), ROW() -288 )), "")</f>
        <v/>
      </c>
      <c r="AG289" s="13" t="str">
        <f t="array" ref="AG289">IFERROR(INDEX(C289:C298, SMALL(IF(ISNUMBER(SEARCH("JV1",F289:F298)), ROW(F289:F298)-MIN(ROW(F289:F298))+1, ""), ROW() -288 )), "")</f>
        <v/>
      </c>
      <c r="AH289" s="13" t="str">
        <f t="array" ref="AH289">IFERROR(INDEX(D289:D298, SMALL(IF(ISNUMBER(SEARCH("JV1",F289:F298)), ROW(F289:F298)-MIN(ROW(F289:F298))+1, ""), ROW() -288 )), "")</f>
        <v/>
      </c>
      <c r="AI289" s="13" t="str">
        <f t="array" ref="AI289">IFERROR(INDEX(E289:E298, SMALL(IF(ISNUMBER(SEARCH("JV1",F289:F298)), ROW(F289:F298)-MIN(ROW(F289:F298))+1, ""), ROW() -288 )), "")</f>
        <v/>
      </c>
      <c r="AJ289" s="13" t="str">
        <f t="array" ref="AJ289">IFERROR(INDEX(B289:B298, SMALL(IF(ISNUMBER(SEARCH("JV2",F289:F298)), ROW(F289:F298)-MIN(ROW(F289:F298))+1, ""), ROW() -288 )), "")</f>
        <v/>
      </c>
      <c r="AK289" s="13" t="str">
        <f t="array" ref="AK289">IFERROR(INDEX(C289:C298, SMALL(IF(ISNUMBER(SEARCH("JV2",F289:F298)), ROW(F289:F298)-MIN(ROW(F289:F298))+1, ""), ROW() -288 )), "")</f>
        <v/>
      </c>
      <c r="AL289" s="13" t="str">
        <f t="array" ref="AL289">IFERROR(INDEX(D289:D298, SMALL(IF(ISNUMBER(SEARCH("JV2",F289:F298)), ROW(F289:F298)-MIN(ROW(F289:F298))+1, ""), ROW() -288 )), "")</f>
        <v/>
      </c>
      <c r="AM289" s="13" t="str">
        <f t="array" ref="AM289">IFERROR(INDEX(E289:E298, SMALL(IF(ISNUMBER(SEARCH("JV2",F289:F298)), ROW(F289:F298)-MIN(ROW(F289:F298))+1, ""), ROW() -288 )), "")</f>
        <v/>
      </c>
    </row>
    <row r="290" spans="2:39" s="13" customFormat="1" ht="15" customHeight="1">
      <c r="B290" s="21" t="s">
        <v>597</v>
      </c>
      <c r="C290" s="1"/>
      <c r="D290" s="22" t="s">
        <v>600</v>
      </c>
      <c r="E290" s="1" t="s">
        <v>601</v>
      </c>
      <c r="F290" s="91" t="s">
        <v>13</v>
      </c>
      <c r="G290" s="24"/>
      <c r="H290" s="25">
        <v>2326</v>
      </c>
      <c r="I290" s="24"/>
      <c r="J290" s="25" t="b">
        <v>0</v>
      </c>
      <c r="K290" s="19"/>
      <c r="L290" s="26"/>
      <c r="M290" s="27"/>
      <c r="AB290" s="13" t="str">
        <f t="array" ref="AB290">IFERROR(INDEX(B289:B298, SMALL(IF("V"=F289:F298, ROW(F289:F298)-MIN(ROW(F289:F298))+1, ""), ROW() -288 )), "")</f>
        <v>Vincennes University</v>
      </c>
      <c r="AC290" s="13">
        <f t="array" ref="AC290">IFERROR(INDEX(C289:C298, SMALL(IF("V"=F289:F298, ROW(F289:F298)-MIN(ROW(F289:F298))+1, ""), ROW() -288 )), "")</f>
        <v>0</v>
      </c>
      <c r="AD290" s="13" t="str">
        <f t="array" ref="AD290">IFERROR(INDEX(D289:D298, SMALL(IF("V"=F289:F298, ROW(F289:F298)-MIN(ROW(F289:F298))+1, ""), ROW() -288 )), "")</f>
        <v>5730-32087</v>
      </c>
      <c r="AE290" s="13" t="str">
        <f t="array" ref="AE290">IFERROR(INDEX(E289:E298, SMALL(IF("V"=F289:F298, ROW(F289:F298)-MIN(ROW(F289:F298))+1, ""), ROW() -288 )), "")</f>
        <v>Brighton Lucas</v>
      </c>
      <c r="AF290" s="13" t="str">
        <f t="array" ref="AF290">IFERROR(INDEX(B289:B298, SMALL(IF(ISNUMBER(SEARCH("JV1",F289:F298)), ROW(F289:F298)-MIN(ROW(F289:F298))+1, ""), ROW() -288 )), "")</f>
        <v/>
      </c>
      <c r="AG290" s="13" t="str">
        <f t="array" ref="AG290">IFERROR(INDEX(C289:C298, SMALL(IF(ISNUMBER(SEARCH("JV1",F289:F298)), ROW(F289:F298)-MIN(ROW(F289:F298))+1, ""), ROW() -288 )), "")</f>
        <v/>
      </c>
      <c r="AH290" s="13" t="str">
        <f t="array" ref="AH290">IFERROR(INDEX(D289:D298, SMALL(IF(ISNUMBER(SEARCH("JV1",F289:F298)), ROW(F289:F298)-MIN(ROW(F289:F298))+1, ""), ROW() -288 )), "")</f>
        <v/>
      </c>
      <c r="AI290" s="13" t="str">
        <f t="array" ref="AI290">IFERROR(INDEX(E289:E298, SMALL(IF(ISNUMBER(SEARCH("JV1",F289:F298)), ROW(F289:F298)-MIN(ROW(F289:F298))+1, ""), ROW() -288 )), "")</f>
        <v/>
      </c>
      <c r="AJ290" s="13" t="str">
        <f t="array" ref="AJ290">IFERROR(INDEX(B289:B298, SMALL(IF(ISNUMBER(SEARCH("JV2",F289:F298)), ROW(F289:F298)-MIN(ROW(F289:F298))+1, ""), ROW() -288 )), "")</f>
        <v/>
      </c>
      <c r="AK290" s="13" t="str">
        <f t="array" ref="AK290">IFERROR(INDEX(C289:C298, SMALL(IF(ISNUMBER(SEARCH("JV2",F289:F298)), ROW(F289:F298)-MIN(ROW(F289:F298))+1, ""), ROW() -288 )), "")</f>
        <v/>
      </c>
      <c r="AL290" s="13" t="str">
        <f t="array" ref="AL290">IFERROR(INDEX(D289:D298, SMALL(IF(ISNUMBER(SEARCH("JV2",F289:F298)), ROW(F289:F298)-MIN(ROW(F289:F298))+1, ""), ROW() -288 )), "")</f>
        <v/>
      </c>
      <c r="AM290" s="13" t="str">
        <f t="array" ref="AM290">IFERROR(INDEX(E289:E298, SMALL(IF(ISNUMBER(SEARCH("JV2",F289:F298)), ROW(F289:F298)-MIN(ROW(F289:F298))+1, ""), ROW() -288 )), "")</f>
        <v/>
      </c>
    </row>
    <row r="291" spans="2:39" s="13" customFormat="1" ht="15" customHeight="1">
      <c r="B291" s="21" t="s">
        <v>597</v>
      </c>
      <c r="C291" s="1"/>
      <c r="D291" s="22" t="s">
        <v>602</v>
      </c>
      <c r="E291" s="1" t="s">
        <v>603</v>
      </c>
      <c r="F291" s="91" t="s">
        <v>29</v>
      </c>
      <c r="G291" s="24"/>
      <c r="H291" s="25">
        <v>2326</v>
      </c>
      <c r="I291" s="24"/>
      <c r="J291" s="25" t="b">
        <v>0</v>
      </c>
      <c r="K291" s="19"/>
      <c r="L291" s="26"/>
      <c r="M291" s="27"/>
      <c r="AB291" s="13" t="str">
        <f t="array" ref="AB291">IFERROR(INDEX(B289:B298, SMALL(IF("V"=F289:F298, ROW(F289:F298)-MIN(ROW(F289:F298))+1, ""), ROW() -288 )), "")</f>
        <v>Vincennes University</v>
      </c>
      <c r="AC291" s="13">
        <f t="array" ref="AC291">IFERROR(INDEX(C289:C298, SMALL(IF("V"=F289:F298, ROW(F289:F298)-MIN(ROW(F289:F298))+1, ""), ROW() -288 )), "")</f>
        <v>0</v>
      </c>
      <c r="AD291" s="13" t="str">
        <f t="array" ref="AD291">IFERROR(INDEX(D289:D298, SMALL(IF("V"=F289:F298, ROW(F289:F298)-MIN(ROW(F289:F298))+1, ""), ROW() -288 )), "")</f>
        <v>15-137095</v>
      </c>
      <c r="AE291" s="13" t="str">
        <f t="array" ref="AE291">IFERROR(INDEX(E289:E298, SMALL(IF("V"=F289:F298, ROW(F289:F298)-MIN(ROW(F289:F298))+1, ""), ROW() -288 )), "")</f>
        <v>Dylan Mollo</v>
      </c>
      <c r="AF291" s="13" t="str">
        <f t="array" ref="AF291">IFERROR(INDEX(B289:B298, SMALL(IF(ISNUMBER(SEARCH("JV1",F289:F298)), ROW(F289:F298)-MIN(ROW(F289:F298))+1, ""), ROW() -288 )), "")</f>
        <v/>
      </c>
      <c r="AG291" s="13" t="str">
        <f t="array" ref="AG291">IFERROR(INDEX(C289:C298, SMALL(IF(ISNUMBER(SEARCH("JV1",F289:F298)), ROW(F289:F298)-MIN(ROW(F289:F298))+1, ""), ROW() -288 )), "")</f>
        <v/>
      </c>
      <c r="AH291" s="13" t="str">
        <f t="array" ref="AH291">IFERROR(INDEX(D289:D298, SMALL(IF(ISNUMBER(SEARCH("JV1",F289:F298)), ROW(F289:F298)-MIN(ROW(F289:F298))+1, ""), ROW() -288 )), "")</f>
        <v/>
      </c>
      <c r="AI291" s="13" t="str">
        <f t="array" ref="AI291">IFERROR(INDEX(E289:E298, SMALL(IF(ISNUMBER(SEARCH("JV1",F289:F298)), ROW(F289:F298)-MIN(ROW(F289:F298))+1, ""), ROW() -288 )), "")</f>
        <v/>
      </c>
      <c r="AJ291" s="13" t="str">
        <f t="array" ref="AJ291">IFERROR(INDEX(B289:B298, SMALL(IF(ISNUMBER(SEARCH("JV2",F289:F298)), ROW(F289:F298)-MIN(ROW(F289:F298))+1, ""), ROW() -288 )), "")</f>
        <v/>
      </c>
      <c r="AK291" s="13" t="str">
        <f t="array" ref="AK291">IFERROR(INDEX(C289:C298, SMALL(IF(ISNUMBER(SEARCH("JV2",F289:F298)), ROW(F289:F298)-MIN(ROW(F289:F298))+1, ""), ROW() -288 )), "")</f>
        <v/>
      </c>
      <c r="AL291" s="13" t="str">
        <f t="array" ref="AL291">IFERROR(INDEX(D289:D298, SMALL(IF(ISNUMBER(SEARCH("JV2",F289:F298)), ROW(F289:F298)-MIN(ROW(F289:F298))+1, ""), ROW() -288 )), "")</f>
        <v/>
      </c>
      <c r="AM291" s="13" t="str">
        <f t="array" ref="AM291">IFERROR(INDEX(E289:E298, SMALL(IF(ISNUMBER(SEARCH("JV2",F289:F298)), ROW(F289:F298)-MIN(ROW(F289:F298))+1, ""), ROW() -288 )), "")</f>
        <v/>
      </c>
    </row>
    <row r="292" spans="2:39" s="13" customFormat="1" ht="15" customHeight="1">
      <c r="B292" s="21" t="s">
        <v>597</v>
      </c>
      <c r="C292" s="1"/>
      <c r="D292" s="22" t="s">
        <v>604</v>
      </c>
      <c r="E292" s="1" t="s">
        <v>605</v>
      </c>
      <c r="F292" s="91" t="s">
        <v>29</v>
      </c>
      <c r="G292" s="24"/>
      <c r="H292" s="25">
        <v>2326</v>
      </c>
      <c r="I292" s="24"/>
      <c r="J292" s="25" t="b">
        <v>0</v>
      </c>
      <c r="K292" s="19"/>
      <c r="L292" s="26"/>
      <c r="M292" s="27"/>
      <c r="AB292" s="13" t="str">
        <f t="array" ref="AB292">IFERROR(INDEX(B289:B298, SMALL(IF("V"=F289:F298, ROW(F289:F298)-MIN(ROW(F289:F298))+1, ""), ROW() -288 )), "")</f>
        <v>Vincennes University</v>
      </c>
      <c r="AC292" s="13">
        <f t="array" ref="AC292">IFERROR(INDEX(C289:C298, SMALL(IF("V"=F289:F298, ROW(F289:F298)-MIN(ROW(F289:F298))+1, ""), ROW() -288 )), "")</f>
        <v>0</v>
      </c>
      <c r="AD292" s="13" t="str">
        <f t="array" ref="AD292">IFERROR(INDEX(D289:D298, SMALL(IF("V"=F289:F298, ROW(F289:F298)-MIN(ROW(F289:F298))+1, ""), ROW() -288 )), "")</f>
        <v>5792-3304</v>
      </c>
      <c r="AE292" s="13" t="str">
        <f t="array" ref="AE292">IFERROR(INDEX(E289:E298, SMALL(IF("V"=F289:F298, ROW(F289:F298)-MIN(ROW(F289:F298))+1, ""), ROW() -288 )), "")</f>
        <v>Garrison Taladay</v>
      </c>
      <c r="AF292" s="13" t="str">
        <f t="array" ref="AF292">IFERROR(INDEX(B289:B298, SMALL(IF(ISNUMBER(SEARCH("JV1",F289:F298)), ROW(F289:F298)-MIN(ROW(F289:F298))+1, ""), ROW() -288 )), "")</f>
        <v/>
      </c>
      <c r="AG292" s="13" t="str">
        <f t="array" ref="AG292">IFERROR(INDEX(C289:C298, SMALL(IF(ISNUMBER(SEARCH("JV1",F289:F298)), ROW(F289:F298)-MIN(ROW(F289:F298))+1, ""), ROW() -288 )), "")</f>
        <v/>
      </c>
      <c r="AH292" s="13" t="str">
        <f t="array" ref="AH292">IFERROR(INDEX(D289:D298, SMALL(IF(ISNUMBER(SEARCH("JV1",F289:F298)), ROW(F289:F298)-MIN(ROW(F289:F298))+1, ""), ROW() -288 )), "")</f>
        <v/>
      </c>
      <c r="AI292" s="13" t="str">
        <f t="array" ref="AI292">IFERROR(INDEX(E289:E298, SMALL(IF(ISNUMBER(SEARCH("JV1",F289:F298)), ROW(F289:F298)-MIN(ROW(F289:F298))+1, ""), ROW() -288 )), "")</f>
        <v/>
      </c>
      <c r="AJ292" s="13" t="str">
        <f t="array" ref="AJ292">IFERROR(INDEX(B289:B298, SMALL(IF(ISNUMBER(SEARCH("JV2",F289:F298)), ROW(F289:F298)-MIN(ROW(F289:F298))+1, ""), ROW() -288 )), "")</f>
        <v/>
      </c>
      <c r="AK292" s="13" t="str">
        <f t="array" ref="AK292">IFERROR(INDEX(C289:C298, SMALL(IF(ISNUMBER(SEARCH("JV2",F289:F298)), ROW(F289:F298)-MIN(ROW(F289:F298))+1, ""), ROW() -288 )), "")</f>
        <v/>
      </c>
      <c r="AL292" s="13" t="str">
        <f t="array" ref="AL292">IFERROR(INDEX(D289:D298, SMALL(IF(ISNUMBER(SEARCH("JV2",F289:F298)), ROW(F289:F298)-MIN(ROW(F289:F298))+1, ""), ROW() -288 )), "")</f>
        <v/>
      </c>
      <c r="AM292" s="13" t="str">
        <f t="array" ref="AM292">IFERROR(INDEX(E289:E298, SMALL(IF(ISNUMBER(SEARCH("JV2",F289:F298)), ROW(F289:F298)-MIN(ROW(F289:F298))+1, ""), ROW() -288 )), "")</f>
        <v/>
      </c>
    </row>
    <row r="293" spans="2:39" s="13" customFormat="1" ht="15" customHeight="1">
      <c r="B293" s="21" t="s">
        <v>597</v>
      </c>
      <c r="C293" s="1"/>
      <c r="D293" s="22" t="s">
        <v>606</v>
      </c>
      <c r="E293" s="1" t="s">
        <v>607</v>
      </c>
      <c r="F293" s="91" t="s">
        <v>13</v>
      </c>
      <c r="G293" s="24"/>
      <c r="H293" s="25">
        <v>2326</v>
      </c>
      <c r="I293" s="24"/>
      <c r="J293" s="25" t="b">
        <v>0</v>
      </c>
      <c r="K293" s="19"/>
      <c r="L293" s="26"/>
      <c r="M293" s="27"/>
      <c r="AB293" s="13" t="str">
        <f t="array" ref="AB293">IFERROR(INDEX(B289:B298, SMALL(IF("V"=F289:F298, ROW(F289:F298)-MIN(ROW(F289:F298))+1, ""), ROW() -288 )), "")</f>
        <v>Vincennes University</v>
      </c>
      <c r="AC293" s="13">
        <f t="array" ref="AC293">IFERROR(INDEX(C289:C298, SMALL(IF("V"=F289:F298, ROW(F289:F298)-MIN(ROW(F289:F298))+1, ""), ROW() -288 )), "")</f>
        <v>0</v>
      </c>
      <c r="AD293" s="13" t="str">
        <f t="array" ref="AD293">IFERROR(INDEX(D289:D298, SMALL(IF("V"=F289:F298, ROW(F289:F298)-MIN(ROW(F289:F298))+1, ""), ROW() -288 )), "")</f>
        <v>11-318633</v>
      </c>
      <c r="AE293" s="13" t="str">
        <f t="array" ref="AE293">IFERROR(INDEX(E289:E298, SMALL(IF("V"=F289:F298, ROW(F289:F298)-MIN(ROW(F289:F298))+1, ""), ROW() -288 )), "")</f>
        <v>Lucas Breckenridge</v>
      </c>
      <c r="AF293" s="13" t="str">
        <f t="array" ref="AF293">IFERROR(INDEX(B289:B298, SMALL(IF(ISNUMBER(SEARCH("JV1",F289:F298)), ROW(F289:F298)-MIN(ROW(F289:F298))+1, ""), ROW() -288 )), "")</f>
        <v/>
      </c>
      <c r="AG293" s="13" t="str">
        <f t="array" ref="AG293">IFERROR(INDEX(C289:C298, SMALL(IF(ISNUMBER(SEARCH("JV1",F289:F298)), ROW(F289:F298)-MIN(ROW(F289:F298))+1, ""), ROW() -288 )), "")</f>
        <v/>
      </c>
      <c r="AH293" s="13" t="str">
        <f t="array" ref="AH293">IFERROR(INDEX(D289:D298, SMALL(IF(ISNUMBER(SEARCH("JV1",F289:F298)), ROW(F289:F298)-MIN(ROW(F289:F298))+1, ""), ROW() -288 )), "")</f>
        <v/>
      </c>
      <c r="AI293" s="13" t="str">
        <f t="array" ref="AI293">IFERROR(INDEX(E289:E298, SMALL(IF(ISNUMBER(SEARCH("JV1",F289:F298)), ROW(F289:F298)-MIN(ROW(F289:F298))+1, ""), ROW() -288 )), "")</f>
        <v/>
      </c>
      <c r="AJ293" s="13" t="str">
        <f t="array" ref="AJ293">IFERROR(INDEX(B289:B298, SMALL(IF(ISNUMBER(SEARCH("JV2",F289:F298)), ROW(F289:F298)-MIN(ROW(F289:F298))+1, ""), ROW() -288 )), "")</f>
        <v/>
      </c>
      <c r="AK293" s="13" t="str">
        <f t="array" ref="AK293">IFERROR(INDEX(C289:C298, SMALL(IF(ISNUMBER(SEARCH("JV2",F289:F298)), ROW(F289:F298)-MIN(ROW(F289:F298))+1, ""), ROW() -288 )), "")</f>
        <v/>
      </c>
      <c r="AL293" s="13" t="str">
        <f t="array" ref="AL293">IFERROR(INDEX(D289:D298, SMALL(IF(ISNUMBER(SEARCH("JV2",F289:F298)), ROW(F289:F298)-MIN(ROW(F289:F298))+1, ""), ROW() -288 )), "")</f>
        <v/>
      </c>
      <c r="AM293" s="13" t="str">
        <f t="array" ref="AM293">IFERROR(INDEX(E289:E298, SMALL(IF(ISNUMBER(SEARCH("JV2",F289:F298)), ROW(F289:F298)-MIN(ROW(F289:F298))+1, ""), ROW() -288 )), "")</f>
        <v/>
      </c>
    </row>
    <row r="294" spans="2:39" s="13" customFormat="1" ht="15" customHeight="1">
      <c r="B294" s="21" t="s">
        <v>597</v>
      </c>
      <c r="C294" s="1"/>
      <c r="D294" s="22" t="s">
        <v>608</v>
      </c>
      <c r="E294" s="1" t="s">
        <v>609</v>
      </c>
      <c r="F294" s="91" t="s">
        <v>13</v>
      </c>
      <c r="G294" s="24"/>
      <c r="H294" s="25">
        <v>2326</v>
      </c>
      <c r="I294" s="24"/>
      <c r="J294" s="25" t="b">
        <v>0</v>
      </c>
      <c r="K294" s="19"/>
      <c r="L294" s="26"/>
      <c r="M294" s="27"/>
      <c r="AB294" s="13" t="str">
        <f t="array" ref="AB294">IFERROR(INDEX(B289:B298, SMALL(IF("V"=F289:F298, ROW(F289:F298)-MIN(ROW(F289:F298))+1, ""), ROW() -288 )), "")</f>
        <v>Vincennes University</v>
      </c>
      <c r="AC294" s="13">
        <f t="array" ref="AC294">IFERROR(INDEX(C289:C298, SMALL(IF("V"=F289:F298, ROW(F289:F298)-MIN(ROW(F289:F298))+1, ""), ROW() -288 )), "")</f>
        <v>0</v>
      </c>
      <c r="AD294" s="13" t="str">
        <f t="array" ref="AD294">IFERROR(INDEX(D289:D298, SMALL(IF("V"=F289:F298, ROW(F289:F298)-MIN(ROW(F289:F298))+1, ""), ROW() -288 )), "")</f>
        <v>5743-4937</v>
      </c>
      <c r="AE294" s="13" t="str">
        <f t="array" ref="AE294">IFERROR(INDEX(E289:E298, SMALL(IF("V"=F289:F298, ROW(F289:F298)-MIN(ROW(F289:F298))+1, ""), ROW() -288 )), "")</f>
        <v>Michael Zimmerman</v>
      </c>
      <c r="AF294" s="13" t="str">
        <f t="array" ref="AF294">IFERROR(INDEX(B289:B298, SMALL(IF(ISNUMBER(SEARCH("JV1",F289:F298)), ROW(F289:F298)-MIN(ROW(F289:F298))+1, ""), ROW() -288 )), "")</f>
        <v/>
      </c>
      <c r="AG294" s="13" t="str">
        <f t="array" ref="AG294">IFERROR(INDEX(C289:C298, SMALL(IF(ISNUMBER(SEARCH("JV1",F289:F298)), ROW(F289:F298)-MIN(ROW(F289:F298))+1, ""), ROW() -288 )), "")</f>
        <v/>
      </c>
      <c r="AH294" s="13" t="str">
        <f t="array" ref="AH294">IFERROR(INDEX(D289:D298, SMALL(IF(ISNUMBER(SEARCH("JV1",F289:F298)), ROW(F289:F298)-MIN(ROW(F289:F298))+1, ""), ROW() -288 )), "")</f>
        <v/>
      </c>
      <c r="AI294" s="13" t="str">
        <f t="array" ref="AI294">IFERROR(INDEX(E289:E298, SMALL(IF(ISNUMBER(SEARCH("JV1",F289:F298)), ROW(F289:F298)-MIN(ROW(F289:F298))+1, ""), ROW() -288 )), "")</f>
        <v/>
      </c>
      <c r="AJ294" s="13" t="str">
        <f t="array" ref="AJ294">IFERROR(INDEX(B289:B298, SMALL(IF(ISNUMBER(SEARCH("JV2",F289:F298)), ROW(F289:F298)-MIN(ROW(F289:F298))+1, ""), ROW() -288 )), "")</f>
        <v/>
      </c>
      <c r="AK294" s="13" t="str">
        <f t="array" ref="AK294">IFERROR(INDEX(C289:C298, SMALL(IF(ISNUMBER(SEARCH("JV2",F289:F298)), ROW(F289:F298)-MIN(ROW(F289:F298))+1, ""), ROW() -288 )), "")</f>
        <v/>
      </c>
      <c r="AL294" s="13" t="str">
        <f t="array" ref="AL294">IFERROR(INDEX(D289:D298, SMALL(IF(ISNUMBER(SEARCH("JV2",F289:F298)), ROW(F289:F298)-MIN(ROW(F289:F298))+1, ""), ROW() -288 )), "")</f>
        <v/>
      </c>
      <c r="AM294" s="13" t="str">
        <f t="array" ref="AM294">IFERROR(INDEX(E289:E298, SMALL(IF(ISNUMBER(SEARCH("JV2",F289:F298)), ROW(F289:F298)-MIN(ROW(F289:F298))+1, ""), ROW() -288 )), "")</f>
        <v/>
      </c>
    </row>
    <row r="295" spans="2:39" s="13" customFormat="1" ht="15" customHeight="1">
      <c r="B295" s="21" t="s">
        <v>597</v>
      </c>
      <c r="C295" s="1"/>
      <c r="D295" s="22" t="s">
        <v>610</v>
      </c>
      <c r="E295" s="1" t="s">
        <v>611</v>
      </c>
      <c r="F295" s="91" t="s">
        <v>13</v>
      </c>
      <c r="G295" s="24"/>
      <c r="H295" s="25">
        <v>2326</v>
      </c>
      <c r="I295" s="24"/>
      <c r="J295" s="25" t="b">
        <v>0</v>
      </c>
      <c r="K295" s="19"/>
      <c r="L295" s="26"/>
      <c r="M295" s="27"/>
      <c r="AB295" s="13" t="str">
        <f t="array" ref="AB295">IFERROR(INDEX(B289:B298, SMALL(IF("V"=F289:F298, ROW(F289:F298)-MIN(ROW(F289:F298))+1, ""), ROW() -288 )), "")</f>
        <v>Vincennes University</v>
      </c>
      <c r="AC295" s="13">
        <f t="array" ref="AC295">IFERROR(INDEX(C289:C298, SMALL(IF("V"=F289:F298, ROW(F289:F298)-MIN(ROW(F289:F298))+1, ""), ROW() -288 )), "")</f>
        <v>0</v>
      </c>
      <c r="AD295" s="13" t="str">
        <f t="array" ref="AD295">IFERROR(INDEX(D289:D298, SMALL(IF("V"=F289:F298, ROW(F289:F298)-MIN(ROW(F289:F298))+1, ""), ROW() -288 )), "")</f>
        <v>11-362450</v>
      </c>
      <c r="AE295" s="13" t="str">
        <f t="array" ref="AE295">IFERROR(INDEX(E289:E298, SMALL(IF("V"=F289:F298, ROW(F289:F298)-MIN(ROW(F289:F298))+1, ""), ROW() -288 )), "")</f>
        <v>Reyce Buchanan</v>
      </c>
      <c r="AF295" s="13" t="str">
        <f t="array" ref="AF295">IFERROR(INDEX(B289:B298, SMALL(IF(ISNUMBER(SEARCH("JV1",F289:F298)), ROW(F289:F298)-MIN(ROW(F289:F298))+1, ""), ROW() -288 )), "")</f>
        <v/>
      </c>
      <c r="AG295" s="13" t="str">
        <f t="array" ref="AG295">IFERROR(INDEX(C289:C298, SMALL(IF(ISNUMBER(SEARCH("JV1",F289:F298)), ROW(F289:F298)-MIN(ROW(F289:F298))+1, ""), ROW() -288 )), "")</f>
        <v/>
      </c>
      <c r="AH295" s="13" t="str">
        <f t="array" ref="AH295">IFERROR(INDEX(D289:D298, SMALL(IF(ISNUMBER(SEARCH("JV1",F289:F298)), ROW(F289:F298)-MIN(ROW(F289:F298))+1, ""), ROW() -288 )), "")</f>
        <v/>
      </c>
      <c r="AI295" s="13" t="str">
        <f t="array" ref="AI295">IFERROR(INDEX(E289:E298, SMALL(IF(ISNUMBER(SEARCH("JV1",F289:F298)), ROW(F289:F298)-MIN(ROW(F289:F298))+1, ""), ROW() -288 )), "")</f>
        <v/>
      </c>
      <c r="AJ295" s="13" t="str">
        <f t="array" ref="AJ295">IFERROR(INDEX(B289:B298, SMALL(IF(ISNUMBER(SEARCH("JV2",F289:F298)), ROW(F289:F298)-MIN(ROW(F289:F298))+1, ""), ROW() -288 )), "")</f>
        <v/>
      </c>
      <c r="AK295" s="13" t="str">
        <f t="array" ref="AK295">IFERROR(INDEX(C289:C298, SMALL(IF(ISNUMBER(SEARCH("JV2",F289:F298)), ROW(F289:F298)-MIN(ROW(F289:F298))+1, ""), ROW() -288 )), "")</f>
        <v/>
      </c>
      <c r="AL295" s="13" t="str">
        <f t="array" ref="AL295">IFERROR(INDEX(D289:D298, SMALL(IF(ISNUMBER(SEARCH("JV2",F289:F298)), ROW(F289:F298)-MIN(ROW(F289:F298))+1, ""), ROW() -288 )), "")</f>
        <v/>
      </c>
      <c r="AM295" s="13" t="str">
        <f t="array" ref="AM295">IFERROR(INDEX(E289:E298, SMALL(IF(ISNUMBER(SEARCH("JV2",F289:F298)), ROW(F289:F298)-MIN(ROW(F289:F298))+1, ""), ROW() -288 )), "")</f>
        <v/>
      </c>
    </row>
    <row r="296" spans="2:39" s="13" customFormat="1" ht="15" customHeight="1">
      <c r="B296" s="21" t="s">
        <v>597</v>
      </c>
      <c r="C296" s="1"/>
      <c r="D296" s="22" t="s">
        <v>612</v>
      </c>
      <c r="E296" s="1" t="s">
        <v>613</v>
      </c>
      <c r="F296" s="91" t="s">
        <v>13</v>
      </c>
      <c r="G296" s="24"/>
      <c r="H296" s="25">
        <v>2326</v>
      </c>
      <c r="I296" s="24"/>
      <c r="J296" s="25" t="b">
        <v>0</v>
      </c>
      <c r="K296" s="19"/>
      <c r="L296" s="26"/>
      <c r="M296" s="27"/>
      <c r="AB296" s="13" t="str">
        <f t="array" ref="AB296">IFERROR(INDEX(B289:B298, SMALL(IF("V"=F289:F298, ROW(F289:F298)-MIN(ROW(F289:F298))+1, ""), ROW() -288 )), "")</f>
        <v>Vincennes University</v>
      </c>
      <c r="AC296" s="13">
        <f t="array" ref="AC296">IFERROR(INDEX(C289:C298, SMALL(IF("V"=F289:F298, ROW(F289:F298)-MIN(ROW(F289:F298))+1, ""), ROW() -288 )), "")</f>
        <v>0</v>
      </c>
      <c r="AD296" s="13" t="str">
        <f t="array" ref="AD296">IFERROR(INDEX(D289:D298, SMALL(IF("V"=F289:F298, ROW(F289:F298)-MIN(ROW(F289:F298))+1, ""), ROW() -288 )), "")</f>
        <v>16-100267</v>
      </c>
      <c r="AE296" s="13" t="str">
        <f t="array" ref="AE296">IFERROR(INDEX(E289:E298, SMALL(IF("V"=F289:F298, ROW(F289:F298)-MIN(ROW(F289:F298))+1, ""), ROW() -288 )), "")</f>
        <v>William Keene</v>
      </c>
      <c r="AF296" s="13" t="str">
        <f t="array" ref="AF296">IFERROR(INDEX(B289:B298, SMALL(IF(ISNUMBER(SEARCH("JV1",F289:F298)), ROW(F289:F298)-MIN(ROW(F289:F298))+1, ""), ROW() -288 )), "")</f>
        <v/>
      </c>
      <c r="AG296" s="13" t="str">
        <f t="array" ref="AG296">IFERROR(INDEX(C289:C298, SMALL(IF(ISNUMBER(SEARCH("JV1",F289:F298)), ROW(F289:F298)-MIN(ROW(F289:F298))+1, ""), ROW() -288 )), "")</f>
        <v/>
      </c>
      <c r="AH296" s="13" t="str">
        <f t="array" ref="AH296">IFERROR(INDEX(D289:D298, SMALL(IF(ISNUMBER(SEARCH("JV1",F289:F298)), ROW(F289:F298)-MIN(ROW(F289:F298))+1, ""), ROW() -288 )), "")</f>
        <v/>
      </c>
      <c r="AI296" s="13" t="str">
        <f t="array" ref="AI296">IFERROR(INDEX(E289:E298, SMALL(IF(ISNUMBER(SEARCH("JV1",F289:F298)), ROW(F289:F298)-MIN(ROW(F289:F298))+1, ""), ROW() -288 )), "")</f>
        <v/>
      </c>
      <c r="AJ296" s="13" t="str">
        <f t="array" ref="AJ296">IFERROR(INDEX(B289:B298, SMALL(IF(ISNUMBER(SEARCH("JV2",F289:F298)), ROW(F289:F298)-MIN(ROW(F289:F298))+1, ""), ROW() -288 )), "")</f>
        <v/>
      </c>
      <c r="AK296" s="13" t="str">
        <f t="array" ref="AK296">IFERROR(INDEX(C289:C298, SMALL(IF(ISNUMBER(SEARCH("JV2",F289:F298)), ROW(F289:F298)-MIN(ROW(F289:F298))+1, ""), ROW() -288 )), "")</f>
        <v/>
      </c>
      <c r="AL296" s="13" t="str">
        <f t="array" ref="AL296">IFERROR(INDEX(D289:D298, SMALL(IF(ISNUMBER(SEARCH("JV2",F289:F298)), ROW(F289:F298)-MIN(ROW(F289:F298))+1, ""), ROW() -288 )), "")</f>
        <v/>
      </c>
      <c r="AM296" s="13" t="str">
        <f t="array" ref="AM296">IFERROR(INDEX(E289:E298, SMALL(IF(ISNUMBER(SEARCH("JV2",F289:F298)), ROW(F289:F298)-MIN(ROW(F289:F298))+1, ""), ROW() -288 )), "")</f>
        <v/>
      </c>
    </row>
    <row r="297" spans="2:39" s="13" customFormat="1" ht="15" customHeight="1">
      <c r="B297" s="21" t="s">
        <v>597</v>
      </c>
      <c r="C297" s="1"/>
      <c r="D297" s="22" t="s">
        <v>614</v>
      </c>
      <c r="E297" s="1" t="s">
        <v>615</v>
      </c>
      <c r="F297" s="91" t="s">
        <v>13</v>
      </c>
      <c r="G297" s="24"/>
      <c r="H297" s="25">
        <v>2326</v>
      </c>
      <c r="I297" s="24"/>
      <c r="J297" s="25" t="b">
        <v>0</v>
      </c>
      <c r="K297" s="19"/>
      <c r="L297" s="26"/>
      <c r="M297" s="27"/>
    </row>
    <row r="298" spans="2:39" s="13" customFormat="1" ht="15" customHeight="1">
      <c r="B298" s="21" t="s">
        <v>597</v>
      </c>
      <c r="C298" s="1"/>
      <c r="D298" s="22" t="s">
        <v>616</v>
      </c>
      <c r="E298" s="1" t="s">
        <v>617</v>
      </c>
      <c r="F298" s="91" t="s">
        <v>13</v>
      </c>
      <c r="G298" s="24"/>
      <c r="H298" s="25">
        <v>2326</v>
      </c>
      <c r="I298" s="24"/>
      <c r="J298" s="25" t="b">
        <v>0</v>
      </c>
      <c r="K298" s="19"/>
      <c r="L298" s="26"/>
      <c r="M298" s="27"/>
    </row>
    <row r="299" spans="2:39" s="13" customFormat="1" ht="15" customHeight="1">
      <c r="B299" s="21" t="s">
        <v>618</v>
      </c>
      <c r="C299" s="1"/>
      <c r="D299" s="22" t="s">
        <v>619</v>
      </c>
      <c r="E299" s="1" t="s">
        <v>620</v>
      </c>
      <c r="F299" s="23" t="s">
        <v>29</v>
      </c>
      <c r="G299" s="24"/>
      <c r="H299" s="25">
        <v>3064</v>
      </c>
      <c r="I299" s="24"/>
      <c r="J299" s="25" t="b">
        <v>0</v>
      </c>
      <c r="K299" s="19"/>
      <c r="L299" s="26"/>
      <c r="M299" s="27"/>
      <c r="AB299" s="13" t="str">
        <f t="array" ref="AB299">IFERROR(INDEX(B299:B323, SMALL(IF("V"=F299:F323, ROW(F299:F323)-MIN(ROW(F299:F323))+1, ""), ROW() -298 )), "")</f>
        <v>Webber International University</v>
      </c>
      <c r="AC299" s="13">
        <f t="array" ref="AC299">IFERROR(INDEX(C299:C323, SMALL(IF("V"=F299:F323, ROW(F299:F323)-MIN(ROW(F299:F323))+1, ""), ROW() -298 )), "")</f>
        <v>0</v>
      </c>
      <c r="AD299" s="13" t="str">
        <f t="array" ref="AD299">IFERROR(INDEX(D299:D323, SMALL(IF("V"=F299:F323, ROW(F299:F323)-MIN(ROW(F299:F323))+1, ""), ROW() -298 )), "")</f>
        <v>19-21764</v>
      </c>
      <c r="AE299" s="13" t="str">
        <f t="array" ref="AE299">IFERROR(INDEX(E299:E323, SMALL(IF("V"=F299:F323, ROW(F299:F323)-MIN(ROW(F299:F323))+1, ""), ROW() -298 )), "")</f>
        <v>AJ Wolstenholme</v>
      </c>
      <c r="AF299" s="13" t="str">
        <f t="array" ref="AF299">IFERROR(INDEX(B299:B323, SMALL(IF(ISNUMBER(SEARCH("JV1",F299:F323)), ROW(F299:F323)-MIN(ROW(F299:F323))+1, ""), ROW() -298 )), "")</f>
        <v/>
      </c>
      <c r="AG299" s="13" t="str">
        <f t="array" ref="AG299">IFERROR(INDEX(C299:C323, SMALL(IF(ISNUMBER(SEARCH("JV1",F299:F323)), ROW(F299:F323)-MIN(ROW(F299:F323))+1, ""), ROW() -298 )), "")</f>
        <v/>
      </c>
      <c r="AH299" s="13" t="str">
        <f t="array" ref="AH299">IFERROR(INDEX(D299:D323, SMALL(IF(ISNUMBER(SEARCH("JV1",F299:F323)), ROW(F299:F323)-MIN(ROW(F299:F323))+1, ""), ROW() -298 )), "")</f>
        <v/>
      </c>
      <c r="AI299" s="13" t="str">
        <f t="array" ref="AI299">IFERROR(INDEX(E299:E323, SMALL(IF(ISNUMBER(SEARCH("JV1",F299:F323)), ROW(F299:F323)-MIN(ROW(F299:F323))+1, ""), ROW() -298 )), "")</f>
        <v/>
      </c>
      <c r="AJ299" s="13" t="str">
        <f t="array" ref="AJ299">IFERROR(INDEX(B299:B323, SMALL(IF(ISNUMBER(SEARCH("JV2",F299:F323)), ROW(F299:F323)-MIN(ROW(F299:F323))+1, ""), ROW() -298 )), "")</f>
        <v/>
      </c>
      <c r="AK299" s="13" t="str">
        <f t="array" ref="AK299">IFERROR(INDEX(C299:C323, SMALL(IF(ISNUMBER(SEARCH("JV2",F299:F323)), ROW(F299:F323)-MIN(ROW(F299:F323))+1, ""), ROW() -298 )), "")</f>
        <v/>
      </c>
      <c r="AL299" s="13" t="str">
        <f t="array" ref="AL299">IFERROR(INDEX(D299:D323, SMALL(IF(ISNUMBER(SEARCH("JV2",F299:F323)), ROW(F299:F323)-MIN(ROW(F299:F323))+1, ""), ROW() -298 )), "")</f>
        <v/>
      </c>
      <c r="AM299" s="13" t="str">
        <f t="array" ref="AM299">IFERROR(INDEX(E299:E323, SMALL(IF(ISNUMBER(SEARCH("JV2",F299:F323)), ROW(F299:F323)-MIN(ROW(F299:F323))+1, ""), ROW() -298 )), "")</f>
        <v/>
      </c>
    </row>
    <row r="300" spans="2:39" s="13" customFormat="1" ht="15" customHeight="1">
      <c r="B300" s="21" t="s">
        <v>618</v>
      </c>
      <c r="C300" s="1"/>
      <c r="D300" s="22" t="s">
        <v>621</v>
      </c>
      <c r="E300" s="1" t="s">
        <v>622</v>
      </c>
      <c r="F300" s="23" t="s">
        <v>29</v>
      </c>
      <c r="G300" s="24"/>
      <c r="H300" s="25">
        <v>3064</v>
      </c>
      <c r="I300" s="24"/>
      <c r="J300" s="25" t="b">
        <v>0</v>
      </c>
      <c r="K300" s="19"/>
      <c r="L300" s="26"/>
      <c r="M300" s="27"/>
      <c r="AB300" s="13" t="str">
        <f t="array" ref="AB300">IFERROR(INDEX(B299:B323, SMALL(IF("V"=F299:F323, ROW(F299:F323)-MIN(ROW(F299:F323))+1, ""), ROW() -298 )), "")</f>
        <v>Webber International University</v>
      </c>
      <c r="AC300" s="13">
        <f t="array" ref="AC300">IFERROR(INDEX(C299:C323, SMALL(IF("V"=F299:F323, ROW(F299:F323)-MIN(ROW(F299:F323))+1, ""), ROW() -298 )), "")</f>
        <v>0</v>
      </c>
      <c r="AD300" s="13" t="str">
        <f t="array" ref="AD300">IFERROR(INDEX(D299:D323, SMALL(IF("V"=F299:F323, ROW(F299:F323)-MIN(ROW(F299:F323))+1, ""), ROW() -298 )), "")</f>
        <v>6450-9065</v>
      </c>
      <c r="AE300" s="13" t="str">
        <f t="array" ref="AE300">IFERROR(INDEX(E299:E323, SMALL(IF("V"=F299:F323, ROW(F299:F323)-MIN(ROW(F299:F323))+1, ""), ROW() -298 )), "")</f>
        <v>Austin Grammar</v>
      </c>
      <c r="AF300" s="13" t="str">
        <f t="array" ref="AF300">IFERROR(INDEX(B299:B323, SMALL(IF(ISNUMBER(SEARCH("JV1",F299:F323)), ROW(F299:F323)-MIN(ROW(F299:F323))+1, ""), ROW() -298 )), "")</f>
        <v/>
      </c>
      <c r="AG300" s="13" t="str">
        <f t="array" ref="AG300">IFERROR(INDEX(C299:C323, SMALL(IF(ISNUMBER(SEARCH("JV1",F299:F323)), ROW(F299:F323)-MIN(ROW(F299:F323))+1, ""), ROW() -298 )), "")</f>
        <v/>
      </c>
      <c r="AH300" s="13" t="str">
        <f t="array" ref="AH300">IFERROR(INDEX(D299:D323, SMALL(IF(ISNUMBER(SEARCH("JV1",F299:F323)), ROW(F299:F323)-MIN(ROW(F299:F323))+1, ""), ROW() -298 )), "")</f>
        <v/>
      </c>
      <c r="AI300" s="13" t="str">
        <f t="array" ref="AI300">IFERROR(INDEX(E299:E323, SMALL(IF(ISNUMBER(SEARCH("JV1",F299:F323)), ROW(F299:F323)-MIN(ROW(F299:F323))+1, ""), ROW() -298 )), "")</f>
        <v/>
      </c>
      <c r="AJ300" s="13" t="str">
        <f t="array" ref="AJ300">IFERROR(INDEX(B299:B323, SMALL(IF(ISNUMBER(SEARCH("JV2",F299:F323)), ROW(F299:F323)-MIN(ROW(F299:F323))+1, ""), ROW() -298 )), "")</f>
        <v/>
      </c>
      <c r="AK300" s="13" t="str">
        <f t="array" ref="AK300">IFERROR(INDEX(C299:C323, SMALL(IF(ISNUMBER(SEARCH("JV2",F299:F323)), ROW(F299:F323)-MIN(ROW(F299:F323))+1, ""), ROW() -298 )), "")</f>
        <v/>
      </c>
      <c r="AL300" s="13" t="str">
        <f t="array" ref="AL300">IFERROR(INDEX(D299:D323, SMALL(IF(ISNUMBER(SEARCH("JV2",F299:F323)), ROW(F299:F323)-MIN(ROW(F299:F323))+1, ""), ROW() -298 )), "")</f>
        <v/>
      </c>
      <c r="AM300" s="13" t="str">
        <f t="array" ref="AM300">IFERROR(INDEX(E299:E323, SMALL(IF(ISNUMBER(SEARCH("JV2",F299:F323)), ROW(F299:F323)-MIN(ROW(F299:F323))+1, ""), ROW() -298 )), "")</f>
        <v/>
      </c>
    </row>
    <row r="301" spans="2:39" s="13" customFormat="1" ht="15" customHeight="1">
      <c r="B301" s="21" t="s">
        <v>618</v>
      </c>
      <c r="C301" s="1"/>
      <c r="D301" s="22" t="s">
        <v>623</v>
      </c>
      <c r="E301" s="1" t="s">
        <v>624</v>
      </c>
      <c r="F301" s="91" t="s">
        <v>13</v>
      </c>
      <c r="G301" s="24"/>
      <c r="H301" s="25">
        <v>3064</v>
      </c>
      <c r="I301" s="24"/>
      <c r="J301" s="25" t="b">
        <v>0</v>
      </c>
      <c r="K301" s="19"/>
      <c r="L301" s="26"/>
      <c r="M301" s="27"/>
      <c r="AB301" s="13" t="str">
        <f t="array" ref="AB301">IFERROR(INDEX(B299:B323, SMALL(IF("V"=F299:F323, ROW(F299:F323)-MIN(ROW(F299:F323))+1, ""), ROW() -298 )), "")</f>
        <v>Webber International University</v>
      </c>
      <c r="AC301" s="13">
        <f t="array" ref="AC301">IFERROR(INDEX(C299:C323, SMALL(IF("V"=F299:F323, ROW(F299:F323)-MIN(ROW(F299:F323))+1, ""), ROW() -298 )), "")</f>
        <v>0</v>
      </c>
      <c r="AD301" s="13" t="str">
        <f t="array" ref="AD301">IFERROR(INDEX(D299:D323, SMALL(IF("V"=F299:F323, ROW(F299:F323)-MIN(ROW(F299:F323))+1, ""), ROW() -298 )), "")</f>
        <v>8252-22236</v>
      </c>
      <c r="AE301" s="13" t="str">
        <f t="array" ref="AE301">IFERROR(INDEX(E299:E323, SMALL(IF("V"=F299:F323, ROW(F299:F323)-MIN(ROW(F299:F323))+1, ""), ROW() -298 )), "")</f>
        <v>Charles Bostic</v>
      </c>
      <c r="AF301" s="13" t="str">
        <f t="array" ref="AF301">IFERROR(INDEX(B299:B323, SMALL(IF(ISNUMBER(SEARCH("JV1",F299:F323)), ROW(F299:F323)-MIN(ROW(F299:F323))+1, ""), ROW() -298 )), "")</f>
        <v/>
      </c>
      <c r="AG301" s="13" t="str">
        <f t="array" ref="AG301">IFERROR(INDEX(C299:C323, SMALL(IF(ISNUMBER(SEARCH("JV1",F299:F323)), ROW(F299:F323)-MIN(ROW(F299:F323))+1, ""), ROW() -298 )), "")</f>
        <v/>
      </c>
      <c r="AH301" s="13" t="str">
        <f t="array" ref="AH301">IFERROR(INDEX(D299:D323, SMALL(IF(ISNUMBER(SEARCH("JV1",F299:F323)), ROW(F299:F323)-MIN(ROW(F299:F323))+1, ""), ROW() -298 )), "")</f>
        <v/>
      </c>
      <c r="AI301" s="13" t="str">
        <f t="array" ref="AI301">IFERROR(INDEX(E299:E323, SMALL(IF(ISNUMBER(SEARCH("JV1",F299:F323)), ROW(F299:F323)-MIN(ROW(F299:F323))+1, ""), ROW() -298 )), "")</f>
        <v/>
      </c>
      <c r="AJ301" s="13" t="str">
        <f t="array" ref="AJ301">IFERROR(INDEX(B299:B323, SMALL(IF(ISNUMBER(SEARCH("JV2",F299:F323)), ROW(F299:F323)-MIN(ROW(F299:F323))+1, ""), ROW() -298 )), "")</f>
        <v/>
      </c>
      <c r="AK301" s="13" t="str">
        <f t="array" ref="AK301">IFERROR(INDEX(C299:C323, SMALL(IF(ISNUMBER(SEARCH("JV2",F299:F323)), ROW(F299:F323)-MIN(ROW(F299:F323))+1, ""), ROW() -298 )), "")</f>
        <v/>
      </c>
      <c r="AL301" s="13" t="str">
        <f t="array" ref="AL301">IFERROR(INDEX(D299:D323, SMALL(IF(ISNUMBER(SEARCH("JV2",F299:F323)), ROW(F299:F323)-MIN(ROW(F299:F323))+1, ""), ROW() -298 )), "")</f>
        <v/>
      </c>
      <c r="AM301" s="13" t="str">
        <f t="array" ref="AM301">IFERROR(INDEX(E299:E323, SMALL(IF(ISNUMBER(SEARCH("JV2",F299:F323)), ROW(F299:F323)-MIN(ROW(F299:F323))+1, ""), ROW() -298 )), "")</f>
        <v/>
      </c>
    </row>
    <row r="302" spans="2:39" s="13" customFormat="1" ht="15" customHeight="1">
      <c r="B302" s="21" t="s">
        <v>618</v>
      </c>
      <c r="C302" s="1"/>
      <c r="D302" s="22" t="s">
        <v>625</v>
      </c>
      <c r="E302" s="1" t="s">
        <v>626</v>
      </c>
      <c r="F302" s="91" t="s">
        <v>13</v>
      </c>
      <c r="G302" s="24"/>
      <c r="H302" s="25">
        <v>3064</v>
      </c>
      <c r="I302" s="24"/>
      <c r="J302" s="25" t="b">
        <v>0</v>
      </c>
      <c r="K302" s="19"/>
      <c r="L302" s="26"/>
      <c r="M302" s="27"/>
      <c r="AB302" s="13" t="str">
        <f t="array" ref="AB302">IFERROR(INDEX(B299:B323, SMALL(IF("V"=F299:F323, ROW(F299:F323)-MIN(ROW(F299:F323))+1, ""), ROW() -298 )), "")</f>
        <v>Webber International University</v>
      </c>
      <c r="AC302" s="13">
        <f t="array" ref="AC302">IFERROR(INDEX(C299:C323, SMALL(IF("V"=F299:F323, ROW(F299:F323)-MIN(ROW(F299:F323))+1, ""), ROW() -298 )), "")</f>
        <v>0</v>
      </c>
      <c r="AD302" s="13" t="str">
        <f t="array" ref="AD302">IFERROR(INDEX(D299:D323, SMALL(IF("V"=F299:F323, ROW(F299:F323)-MIN(ROW(F299:F323))+1, ""), ROW() -298 )), "")</f>
        <v>11-266507</v>
      </c>
      <c r="AE302" s="13" t="str">
        <f t="array" ref="AE302">IFERROR(INDEX(E299:E323, SMALL(IF("V"=F299:F323, ROW(F299:F323)-MIN(ROW(F299:F323))+1, ""), ROW() -298 )), "")</f>
        <v>Jacob Berry</v>
      </c>
      <c r="AF302" s="13" t="str">
        <f t="array" ref="AF302">IFERROR(INDEX(B299:B323, SMALL(IF(ISNUMBER(SEARCH("JV1",F299:F323)), ROW(F299:F323)-MIN(ROW(F299:F323))+1, ""), ROW() -298 )), "")</f>
        <v/>
      </c>
      <c r="AG302" s="13" t="str">
        <f t="array" ref="AG302">IFERROR(INDEX(C299:C323, SMALL(IF(ISNUMBER(SEARCH("JV1",F299:F323)), ROW(F299:F323)-MIN(ROW(F299:F323))+1, ""), ROW() -298 )), "")</f>
        <v/>
      </c>
      <c r="AH302" s="13" t="str">
        <f t="array" ref="AH302">IFERROR(INDEX(D299:D323, SMALL(IF(ISNUMBER(SEARCH("JV1",F299:F323)), ROW(F299:F323)-MIN(ROW(F299:F323))+1, ""), ROW() -298 )), "")</f>
        <v/>
      </c>
      <c r="AI302" s="13" t="str">
        <f t="array" ref="AI302">IFERROR(INDEX(E299:E323, SMALL(IF(ISNUMBER(SEARCH("JV1",F299:F323)), ROW(F299:F323)-MIN(ROW(F299:F323))+1, ""), ROW() -298 )), "")</f>
        <v/>
      </c>
      <c r="AJ302" s="13" t="str">
        <f t="array" ref="AJ302">IFERROR(INDEX(B299:B323, SMALL(IF(ISNUMBER(SEARCH("JV2",F299:F323)), ROW(F299:F323)-MIN(ROW(F299:F323))+1, ""), ROW() -298 )), "")</f>
        <v/>
      </c>
      <c r="AK302" s="13" t="str">
        <f t="array" ref="AK302">IFERROR(INDEX(C299:C323, SMALL(IF(ISNUMBER(SEARCH("JV2",F299:F323)), ROW(F299:F323)-MIN(ROW(F299:F323))+1, ""), ROW() -298 )), "")</f>
        <v/>
      </c>
      <c r="AL302" s="13" t="str">
        <f t="array" ref="AL302">IFERROR(INDEX(D299:D323, SMALL(IF(ISNUMBER(SEARCH("JV2",F299:F323)), ROW(F299:F323)-MIN(ROW(F299:F323))+1, ""), ROW() -298 )), "")</f>
        <v/>
      </c>
      <c r="AM302" s="13" t="str">
        <f t="array" ref="AM302">IFERROR(INDEX(E299:E323, SMALL(IF(ISNUMBER(SEARCH("JV2",F299:F323)), ROW(F299:F323)-MIN(ROW(F299:F323))+1, ""), ROW() -298 )), "")</f>
        <v/>
      </c>
    </row>
    <row r="303" spans="2:39" s="13" customFormat="1" ht="15" customHeight="1">
      <c r="B303" s="21" t="s">
        <v>618</v>
      </c>
      <c r="C303" s="1"/>
      <c r="D303" s="22" t="s">
        <v>627</v>
      </c>
      <c r="E303" s="1" t="s">
        <v>628</v>
      </c>
      <c r="F303" s="91" t="s">
        <v>29</v>
      </c>
      <c r="G303" s="24"/>
      <c r="H303" s="25">
        <v>3064</v>
      </c>
      <c r="I303" s="24"/>
      <c r="J303" s="25" t="b">
        <v>0</v>
      </c>
      <c r="K303" s="19"/>
      <c r="L303" s="26"/>
      <c r="M303" s="27"/>
      <c r="AB303" s="13" t="str">
        <f t="array" ref="AB303">IFERROR(INDEX(B299:B323, SMALL(IF("V"=F299:F323, ROW(F299:F323)-MIN(ROW(F299:F323))+1, ""), ROW() -298 )), "")</f>
        <v>Webber International University</v>
      </c>
      <c r="AC303" s="13">
        <f t="array" ref="AC303">IFERROR(INDEX(C299:C323, SMALL(IF("V"=F299:F323, ROW(F299:F323)-MIN(ROW(F299:F323))+1, ""), ROW() -298 )), "")</f>
        <v>0</v>
      </c>
      <c r="AD303" s="13" t="str">
        <f t="array" ref="AD303">IFERROR(INDEX(D299:D323, SMALL(IF("V"=F299:F323, ROW(F299:F323)-MIN(ROW(F299:F323))+1, ""), ROW() -298 )), "")</f>
        <v>9392-18651</v>
      </c>
      <c r="AE303" s="13" t="str">
        <f t="array" ref="AE303">IFERROR(INDEX(E299:E323, SMALL(IF("V"=F299:F323, ROW(F299:F323)-MIN(ROW(F299:F323))+1, ""), ROW() -298 )), "")</f>
        <v>Nicholas Howard</v>
      </c>
      <c r="AF303" s="13" t="str">
        <f t="array" ref="AF303">IFERROR(INDEX(B299:B323, SMALL(IF(ISNUMBER(SEARCH("JV1",F299:F323)), ROW(F299:F323)-MIN(ROW(F299:F323))+1, ""), ROW() -298 )), "")</f>
        <v/>
      </c>
      <c r="AG303" s="13" t="str">
        <f t="array" ref="AG303">IFERROR(INDEX(C299:C323, SMALL(IF(ISNUMBER(SEARCH("JV1",F299:F323)), ROW(F299:F323)-MIN(ROW(F299:F323))+1, ""), ROW() -298 )), "")</f>
        <v/>
      </c>
      <c r="AH303" s="13" t="str">
        <f t="array" ref="AH303">IFERROR(INDEX(D299:D323, SMALL(IF(ISNUMBER(SEARCH("JV1",F299:F323)), ROW(F299:F323)-MIN(ROW(F299:F323))+1, ""), ROW() -298 )), "")</f>
        <v/>
      </c>
      <c r="AI303" s="13" t="str">
        <f t="array" ref="AI303">IFERROR(INDEX(E299:E323, SMALL(IF(ISNUMBER(SEARCH("JV1",F299:F323)), ROW(F299:F323)-MIN(ROW(F299:F323))+1, ""), ROW() -298 )), "")</f>
        <v/>
      </c>
      <c r="AJ303" s="13" t="str">
        <f t="array" ref="AJ303">IFERROR(INDEX(B299:B323, SMALL(IF(ISNUMBER(SEARCH("JV2",F299:F323)), ROW(F299:F323)-MIN(ROW(F299:F323))+1, ""), ROW() -298 )), "")</f>
        <v/>
      </c>
      <c r="AK303" s="13" t="str">
        <f t="array" ref="AK303">IFERROR(INDEX(C299:C323, SMALL(IF(ISNUMBER(SEARCH("JV2",F299:F323)), ROW(F299:F323)-MIN(ROW(F299:F323))+1, ""), ROW() -298 )), "")</f>
        <v/>
      </c>
      <c r="AL303" s="13" t="str">
        <f t="array" ref="AL303">IFERROR(INDEX(D299:D323, SMALL(IF(ISNUMBER(SEARCH("JV2",F299:F323)), ROW(F299:F323)-MIN(ROW(F299:F323))+1, ""), ROW() -298 )), "")</f>
        <v/>
      </c>
      <c r="AM303" s="13" t="str">
        <f t="array" ref="AM303">IFERROR(INDEX(E299:E323, SMALL(IF(ISNUMBER(SEARCH("JV2",F299:F323)), ROW(F299:F323)-MIN(ROW(F299:F323))+1, ""), ROW() -298 )), "")</f>
        <v/>
      </c>
    </row>
    <row r="304" spans="2:39" s="13" customFormat="1" ht="15" customHeight="1">
      <c r="B304" s="21" t="s">
        <v>618</v>
      </c>
      <c r="C304" s="1"/>
      <c r="D304" s="22" t="s">
        <v>629</v>
      </c>
      <c r="E304" s="1" t="s">
        <v>630</v>
      </c>
      <c r="F304" s="91" t="s">
        <v>29</v>
      </c>
      <c r="G304" s="24"/>
      <c r="H304" s="25">
        <v>3064</v>
      </c>
      <c r="I304" s="24"/>
      <c r="J304" s="25" t="b">
        <v>0</v>
      </c>
      <c r="K304" s="19"/>
      <c r="L304" s="26"/>
      <c r="M304" s="27"/>
      <c r="AB304" s="13" t="str">
        <f t="array" ref="AB304">IFERROR(INDEX(B299:B323, SMALL(IF("V"=F299:F323, ROW(F299:F323)-MIN(ROW(F299:F323))+1, ""), ROW() -298 )), "")</f>
        <v>Webber International University</v>
      </c>
      <c r="AC304" s="13">
        <f t="array" ref="AC304">IFERROR(INDEX(C299:C323, SMALL(IF("V"=F299:F323, ROW(F299:F323)-MIN(ROW(F299:F323))+1, ""), ROW() -298 )), "")</f>
        <v>0</v>
      </c>
      <c r="AD304" s="13" t="str">
        <f t="array" ref="AD304">IFERROR(INDEX(D299:D323, SMALL(IF("V"=F299:F323, ROW(F299:F323)-MIN(ROW(F299:F323))+1, ""), ROW() -298 )), "")</f>
        <v>17-93332</v>
      </c>
      <c r="AE304" s="13" t="str">
        <f t="array" ref="AE304">IFERROR(INDEX(E299:E323, SMALL(IF("V"=F299:F323, ROW(F299:F323)-MIN(ROW(F299:F323))+1, ""), ROW() -298 )), "")</f>
        <v>Sidney Schroschk</v>
      </c>
      <c r="AF304" s="13" t="str">
        <f t="array" ref="AF304">IFERROR(INDEX(B299:B323, SMALL(IF(ISNUMBER(SEARCH("JV1",F299:F323)), ROW(F299:F323)-MIN(ROW(F299:F323))+1, ""), ROW() -298 )), "")</f>
        <v/>
      </c>
      <c r="AG304" s="13" t="str">
        <f t="array" ref="AG304">IFERROR(INDEX(C299:C323, SMALL(IF(ISNUMBER(SEARCH("JV1",F299:F323)), ROW(F299:F323)-MIN(ROW(F299:F323))+1, ""), ROW() -298 )), "")</f>
        <v/>
      </c>
      <c r="AH304" s="13" t="str">
        <f t="array" ref="AH304">IFERROR(INDEX(D299:D323, SMALL(IF(ISNUMBER(SEARCH("JV1",F299:F323)), ROW(F299:F323)-MIN(ROW(F299:F323))+1, ""), ROW() -298 )), "")</f>
        <v/>
      </c>
      <c r="AI304" s="13" t="str">
        <f t="array" ref="AI304">IFERROR(INDEX(E299:E323, SMALL(IF(ISNUMBER(SEARCH("JV1",F299:F323)), ROW(F299:F323)-MIN(ROW(F299:F323))+1, ""), ROW() -298 )), "")</f>
        <v/>
      </c>
      <c r="AJ304" s="13" t="str">
        <f t="array" ref="AJ304">IFERROR(INDEX(B299:B323, SMALL(IF(ISNUMBER(SEARCH("JV2",F299:F323)), ROW(F299:F323)-MIN(ROW(F299:F323))+1, ""), ROW() -298 )), "")</f>
        <v/>
      </c>
      <c r="AK304" s="13" t="str">
        <f t="array" ref="AK304">IFERROR(INDEX(C299:C323, SMALL(IF(ISNUMBER(SEARCH("JV2",F299:F323)), ROW(F299:F323)-MIN(ROW(F299:F323))+1, ""), ROW() -298 )), "")</f>
        <v/>
      </c>
      <c r="AL304" s="13" t="str">
        <f t="array" ref="AL304">IFERROR(INDEX(D299:D323, SMALL(IF(ISNUMBER(SEARCH("JV2",F299:F323)), ROW(F299:F323)-MIN(ROW(F299:F323))+1, ""), ROW() -298 )), "")</f>
        <v/>
      </c>
      <c r="AM304" s="13" t="str">
        <f t="array" ref="AM304">IFERROR(INDEX(E299:E323, SMALL(IF(ISNUMBER(SEARCH("JV2",F299:F323)), ROW(F299:F323)-MIN(ROW(F299:F323))+1, ""), ROW() -298 )), "")</f>
        <v/>
      </c>
    </row>
    <row r="305" spans="2:39" s="13" customFormat="1" ht="15" customHeight="1">
      <c r="B305" s="21" t="s">
        <v>618</v>
      </c>
      <c r="C305" s="1"/>
      <c r="D305" s="22" t="s">
        <v>631</v>
      </c>
      <c r="E305" s="1" t="s">
        <v>632</v>
      </c>
      <c r="F305" s="91" t="s">
        <v>13</v>
      </c>
      <c r="G305" s="24"/>
      <c r="H305" s="25">
        <v>3064</v>
      </c>
      <c r="I305" s="24"/>
      <c r="J305" s="25" t="b">
        <v>0</v>
      </c>
      <c r="K305" s="19"/>
      <c r="L305" s="26"/>
      <c r="M305" s="27"/>
      <c r="AB305" s="13" t="str">
        <f t="array" ref="AB305">IFERROR(INDEX(B299:B323, SMALL(IF("V"=F299:F323, ROW(F299:F323)-MIN(ROW(F299:F323))+1, ""), ROW() -298 )), "")</f>
        <v>Webber International University</v>
      </c>
      <c r="AC305" s="13">
        <f t="array" ref="AC305">IFERROR(INDEX(C299:C323, SMALL(IF("V"=F299:F323, ROW(F299:F323)-MIN(ROW(F299:F323))+1, ""), ROW() -298 )), "")</f>
        <v>0</v>
      </c>
      <c r="AD305" s="13" t="str">
        <f t="array" ref="AD305">IFERROR(INDEX(D299:D323, SMALL(IF("V"=F299:F323, ROW(F299:F323)-MIN(ROW(F299:F323))+1, ""), ROW() -298 )), "")</f>
        <v>11-517214</v>
      </c>
      <c r="AE305" s="13" t="str">
        <f t="array" ref="AE305">IFERROR(INDEX(E299:E323, SMALL(IF("V"=F299:F323, ROW(F299:F323)-MIN(ROW(F299:F323))+1, ""), ROW() -298 )), "")</f>
        <v>Silas Lira</v>
      </c>
      <c r="AF305" s="13" t="str">
        <f t="array" ref="AF305">IFERROR(INDEX(B299:B323, SMALL(IF(ISNUMBER(SEARCH("JV1",F299:F323)), ROW(F299:F323)-MIN(ROW(F299:F323))+1, ""), ROW() -298 )), "")</f>
        <v/>
      </c>
      <c r="AG305" s="13" t="str">
        <f t="array" ref="AG305">IFERROR(INDEX(C299:C323, SMALL(IF(ISNUMBER(SEARCH("JV1",F299:F323)), ROW(F299:F323)-MIN(ROW(F299:F323))+1, ""), ROW() -298 )), "")</f>
        <v/>
      </c>
      <c r="AH305" s="13" t="str">
        <f t="array" ref="AH305">IFERROR(INDEX(D299:D323, SMALL(IF(ISNUMBER(SEARCH("JV1",F299:F323)), ROW(F299:F323)-MIN(ROW(F299:F323))+1, ""), ROW() -298 )), "")</f>
        <v/>
      </c>
      <c r="AI305" s="13" t="str">
        <f t="array" ref="AI305">IFERROR(INDEX(E299:E323, SMALL(IF(ISNUMBER(SEARCH("JV1",F299:F323)), ROW(F299:F323)-MIN(ROW(F299:F323))+1, ""), ROW() -298 )), "")</f>
        <v/>
      </c>
      <c r="AJ305" s="13" t="str">
        <f t="array" ref="AJ305">IFERROR(INDEX(B299:B323, SMALL(IF(ISNUMBER(SEARCH("JV2",F299:F323)), ROW(F299:F323)-MIN(ROW(F299:F323))+1, ""), ROW() -298 )), "")</f>
        <v/>
      </c>
      <c r="AK305" s="13" t="str">
        <f t="array" ref="AK305">IFERROR(INDEX(C299:C323, SMALL(IF(ISNUMBER(SEARCH("JV2",F299:F323)), ROW(F299:F323)-MIN(ROW(F299:F323))+1, ""), ROW() -298 )), "")</f>
        <v/>
      </c>
      <c r="AL305" s="13" t="str">
        <f t="array" ref="AL305">IFERROR(INDEX(D299:D323, SMALL(IF(ISNUMBER(SEARCH("JV2",F299:F323)), ROW(F299:F323)-MIN(ROW(F299:F323))+1, ""), ROW() -298 )), "")</f>
        <v/>
      </c>
      <c r="AM305" s="13" t="str">
        <f t="array" ref="AM305">IFERROR(INDEX(E299:E323, SMALL(IF(ISNUMBER(SEARCH("JV2",F299:F323)), ROW(F299:F323)-MIN(ROW(F299:F323))+1, ""), ROW() -298 )), "")</f>
        <v/>
      </c>
    </row>
    <row r="306" spans="2:39" s="13" customFormat="1" ht="15" customHeight="1">
      <c r="B306" s="21" t="s">
        <v>618</v>
      </c>
      <c r="C306" s="1"/>
      <c r="D306" s="22" t="s">
        <v>633</v>
      </c>
      <c r="E306" s="1" t="s">
        <v>634</v>
      </c>
      <c r="F306" s="91" t="s">
        <v>29</v>
      </c>
      <c r="G306" s="24"/>
      <c r="H306" s="25">
        <v>3064</v>
      </c>
      <c r="I306" s="24"/>
      <c r="J306" s="25" t="b">
        <v>0</v>
      </c>
      <c r="K306" s="19"/>
      <c r="L306" s="26"/>
      <c r="M306" s="27"/>
      <c r="AB306" s="13" t="str">
        <f t="array" ref="AB306">IFERROR(INDEX(B299:B323, SMALL(IF("V"=F299:F323, ROW(F299:F323)-MIN(ROW(F299:F323))+1, ""), ROW() -298 )), "")</f>
        <v>Webber International University</v>
      </c>
      <c r="AC306" s="13">
        <f t="array" ref="AC306">IFERROR(INDEX(C299:C323, SMALL(IF("V"=F299:F323, ROW(F299:F323)-MIN(ROW(F299:F323))+1, ""), ROW() -298 )), "")</f>
        <v>0</v>
      </c>
      <c r="AD306" s="13" t="str">
        <f t="array" ref="AD306">IFERROR(INDEX(D299:D323, SMALL(IF("V"=F299:F323, ROW(F299:F323)-MIN(ROW(F299:F323))+1, ""), ROW() -298 )), "")</f>
        <v>5578-2579</v>
      </c>
      <c r="AE306" s="13" t="str">
        <f t="array" ref="AE306">IFERROR(INDEX(E299:E323, SMALL(IF("V"=F299:F323, ROW(F299:F323)-MIN(ROW(F299:F323))+1, ""), ROW() -298 )), "")</f>
        <v>Wyatt (RC) Smith</v>
      </c>
      <c r="AF306" s="13" t="str">
        <f t="array" ref="AF306">IFERROR(INDEX(B299:B323, SMALL(IF(ISNUMBER(SEARCH("JV1",F299:F323)), ROW(F299:F323)-MIN(ROW(F299:F323))+1, ""), ROW() -298 )), "")</f>
        <v/>
      </c>
      <c r="AG306" s="13" t="str">
        <f t="array" ref="AG306">IFERROR(INDEX(C299:C323, SMALL(IF(ISNUMBER(SEARCH("JV1",F299:F323)), ROW(F299:F323)-MIN(ROW(F299:F323))+1, ""), ROW() -298 )), "")</f>
        <v/>
      </c>
      <c r="AH306" s="13" t="str">
        <f t="array" ref="AH306">IFERROR(INDEX(D299:D323, SMALL(IF(ISNUMBER(SEARCH("JV1",F299:F323)), ROW(F299:F323)-MIN(ROW(F299:F323))+1, ""), ROW() -298 )), "")</f>
        <v/>
      </c>
      <c r="AI306" s="13" t="str">
        <f t="array" ref="AI306">IFERROR(INDEX(E299:E323, SMALL(IF(ISNUMBER(SEARCH("JV1",F299:F323)), ROW(F299:F323)-MIN(ROW(F299:F323))+1, ""), ROW() -298 )), "")</f>
        <v/>
      </c>
      <c r="AJ306" s="13" t="str">
        <f t="array" ref="AJ306">IFERROR(INDEX(B299:B323, SMALL(IF(ISNUMBER(SEARCH("JV2",F299:F323)), ROW(F299:F323)-MIN(ROW(F299:F323))+1, ""), ROW() -298 )), "")</f>
        <v/>
      </c>
      <c r="AK306" s="13" t="str">
        <f t="array" ref="AK306">IFERROR(INDEX(C299:C323, SMALL(IF(ISNUMBER(SEARCH("JV2",F299:F323)), ROW(F299:F323)-MIN(ROW(F299:F323))+1, ""), ROW() -298 )), "")</f>
        <v/>
      </c>
      <c r="AL306" s="13" t="str">
        <f t="array" ref="AL306">IFERROR(INDEX(D299:D323, SMALL(IF(ISNUMBER(SEARCH("JV2",F299:F323)), ROW(F299:F323)-MIN(ROW(F299:F323))+1, ""), ROW() -298 )), "")</f>
        <v/>
      </c>
      <c r="AM306" s="13" t="str">
        <f t="array" ref="AM306">IFERROR(INDEX(E299:E323, SMALL(IF(ISNUMBER(SEARCH("JV2",F299:F323)), ROW(F299:F323)-MIN(ROW(F299:F323))+1, ""), ROW() -298 )), "")</f>
        <v/>
      </c>
    </row>
    <row r="307" spans="2:39" s="13" customFormat="1" ht="15" customHeight="1">
      <c r="B307" s="21" t="s">
        <v>618</v>
      </c>
      <c r="C307" s="1"/>
      <c r="D307" s="22" t="s">
        <v>635</v>
      </c>
      <c r="E307" s="1" t="s">
        <v>636</v>
      </c>
      <c r="F307" s="91" t="s">
        <v>29</v>
      </c>
      <c r="G307" s="24"/>
      <c r="H307" s="25">
        <v>3064</v>
      </c>
      <c r="I307" s="24"/>
      <c r="J307" s="25" t="b">
        <v>0</v>
      </c>
      <c r="K307" s="19"/>
      <c r="L307" s="26"/>
      <c r="M307" s="27"/>
    </row>
    <row r="308" spans="2:39" s="13" customFormat="1" ht="15" customHeight="1">
      <c r="B308" s="21" t="s">
        <v>618</v>
      </c>
      <c r="C308" s="1"/>
      <c r="D308" s="22" t="s">
        <v>637</v>
      </c>
      <c r="E308" s="1" t="s">
        <v>638</v>
      </c>
      <c r="F308" s="91" t="s">
        <v>13</v>
      </c>
      <c r="G308" s="24"/>
      <c r="H308" s="25">
        <v>3064</v>
      </c>
      <c r="I308" s="24"/>
      <c r="J308" s="25" t="b">
        <v>0</v>
      </c>
      <c r="K308" s="19"/>
      <c r="L308" s="26"/>
      <c r="M308" s="27"/>
    </row>
    <row r="309" spans="2:39" s="13" customFormat="1" ht="15" customHeight="1">
      <c r="B309" s="21" t="s">
        <v>618</v>
      </c>
      <c r="C309" s="1"/>
      <c r="D309" s="22" t="s">
        <v>639</v>
      </c>
      <c r="E309" s="1" t="s">
        <v>640</v>
      </c>
      <c r="F309" s="91" t="s">
        <v>29</v>
      </c>
      <c r="G309" s="24"/>
      <c r="H309" s="25">
        <v>3064</v>
      </c>
      <c r="I309" s="24"/>
      <c r="J309" s="25" t="b">
        <v>0</v>
      </c>
      <c r="K309" s="19"/>
      <c r="L309" s="26"/>
      <c r="M309" s="27"/>
    </row>
    <row r="310" spans="2:39" s="13" customFormat="1" ht="15" customHeight="1">
      <c r="B310" s="21" t="s">
        <v>618</v>
      </c>
      <c r="C310" s="1"/>
      <c r="D310" s="22" t="s">
        <v>641</v>
      </c>
      <c r="E310" s="1" t="s">
        <v>642</v>
      </c>
      <c r="F310" s="91" t="s">
        <v>29</v>
      </c>
      <c r="G310" s="24"/>
      <c r="H310" s="25">
        <v>3064</v>
      </c>
      <c r="I310" s="24"/>
      <c r="J310" s="25" t="b">
        <v>0</v>
      </c>
      <c r="K310" s="19"/>
      <c r="L310" s="26"/>
      <c r="M310" s="27"/>
    </row>
    <row r="311" spans="2:39" s="13" customFormat="1" ht="15" customHeight="1">
      <c r="B311" s="21" t="s">
        <v>618</v>
      </c>
      <c r="C311" s="1"/>
      <c r="D311" s="22" t="s">
        <v>643</v>
      </c>
      <c r="E311" s="1" t="s">
        <v>644</v>
      </c>
      <c r="F311" s="91" t="s">
        <v>29</v>
      </c>
      <c r="G311" s="24"/>
      <c r="H311" s="25">
        <v>3064</v>
      </c>
      <c r="I311" s="24"/>
      <c r="J311" s="25" t="b">
        <v>0</v>
      </c>
      <c r="K311" s="19"/>
      <c r="L311" s="26"/>
      <c r="M311" s="27"/>
    </row>
    <row r="312" spans="2:39" s="13" customFormat="1" ht="15" customHeight="1">
      <c r="B312" s="21" t="s">
        <v>618</v>
      </c>
      <c r="C312" s="1"/>
      <c r="D312" s="22" t="s">
        <v>645</v>
      </c>
      <c r="E312" s="1" t="s">
        <v>646</v>
      </c>
      <c r="F312" s="91" t="s">
        <v>29</v>
      </c>
      <c r="G312" s="24"/>
      <c r="H312" s="25">
        <v>3064</v>
      </c>
      <c r="I312" s="24"/>
      <c r="J312" s="25" t="b">
        <v>0</v>
      </c>
      <c r="K312" s="19"/>
      <c r="L312" s="26"/>
      <c r="M312" s="27"/>
    </row>
    <row r="313" spans="2:39" s="13" customFormat="1" ht="15" customHeight="1">
      <c r="B313" s="21" t="s">
        <v>618</v>
      </c>
      <c r="C313" s="1"/>
      <c r="D313" s="22" t="s">
        <v>647</v>
      </c>
      <c r="E313" s="1" t="s">
        <v>648</v>
      </c>
      <c r="F313" s="91" t="s">
        <v>29</v>
      </c>
      <c r="G313" s="24"/>
      <c r="H313" s="25">
        <v>3064</v>
      </c>
      <c r="I313" s="24"/>
      <c r="J313" s="25" t="b">
        <v>0</v>
      </c>
      <c r="K313" s="19"/>
      <c r="L313" s="26"/>
      <c r="M313" s="27"/>
    </row>
    <row r="314" spans="2:39" s="13" customFormat="1" ht="15" customHeight="1">
      <c r="B314" s="21" t="s">
        <v>618</v>
      </c>
      <c r="C314" s="1"/>
      <c r="D314" s="22" t="s">
        <v>649</v>
      </c>
      <c r="E314" s="1" t="s">
        <v>437</v>
      </c>
      <c r="F314" s="91" t="s">
        <v>13</v>
      </c>
      <c r="G314" s="24"/>
      <c r="H314" s="25">
        <v>3064</v>
      </c>
      <c r="I314" s="24"/>
      <c r="J314" s="25" t="b">
        <v>0</v>
      </c>
      <c r="K314" s="19"/>
      <c r="L314" s="26"/>
      <c r="M314" s="27"/>
    </row>
    <row r="315" spans="2:39" s="13" customFormat="1" ht="15" customHeight="1">
      <c r="B315" s="21" t="s">
        <v>618</v>
      </c>
      <c r="C315" s="1"/>
      <c r="D315" s="22" t="s">
        <v>650</v>
      </c>
      <c r="E315" s="1" t="s">
        <v>651</v>
      </c>
      <c r="F315" s="91" t="s">
        <v>29</v>
      </c>
      <c r="G315" s="24"/>
      <c r="H315" s="25">
        <v>3064</v>
      </c>
      <c r="I315" s="24"/>
      <c r="J315" s="25" t="b">
        <v>0</v>
      </c>
      <c r="K315" s="19"/>
      <c r="L315" s="26"/>
      <c r="M315" s="27"/>
    </row>
    <row r="316" spans="2:39" s="13" customFormat="1" ht="15" customHeight="1">
      <c r="B316" s="21" t="s">
        <v>618</v>
      </c>
      <c r="C316" s="1"/>
      <c r="D316" s="22" t="s">
        <v>652</v>
      </c>
      <c r="E316" s="1" t="s">
        <v>653</v>
      </c>
      <c r="F316" s="91" t="s">
        <v>29</v>
      </c>
      <c r="G316" s="24"/>
      <c r="H316" s="25">
        <v>3064</v>
      </c>
      <c r="I316" s="24"/>
      <c r="J316" s="25" t="b">
        <v>0</v>
      </c>
      <c r="K316" s="19"/>
      <c r="L316" s="26"/>
      <c r="M316" s="27"/>
    </row>
    <row r="317" spans="2:39" s="13" customFormat="1" ht="15" customHeight="1">
      <c r="B317" s="21" t="s">
        <v>618</v>
      </c>
      <c r="C317" s="1"/>
      <c r="D317" s="22" t="s">
        <v>654</v>
      </c>
      <c r="E317" s="1" t="s">
        <v>655</v>
      </c>
      <c r="F317" s="91" t="s">
        <v>29</v>
      </c>
      <c r="G317" s="24"/>
      <c r="H317" s="25">
        <v>3064</v>
      </c>
      <c r="I317" s="24"/>
      <c r="J317" s="25" t="b">
        <v>0</v>
      </c>
      <c r="K317" s="19"/>
      <c r="L317" s="26"/>
      <c r="M317" s="27"/>
    </row>
    <row r="318" spans="2:39" s="13" customFormat="1" ht="15" customHeight="1">
      <c r="B318" s="21" t="s">
        <v>618</v>
      </c>
      <c r="C318" s="1"/>
      <c r="D318" s="22" t="s">
        <v>656</v>
      </c>
      <c r="E318" s="1" t="s">
        <v>657</v>
      </c>
      <c r="F318" s="91" t="s">
        <v>29</v>
      </c>
      <c r="G318" s="24"/>
      <c r="H318" s="25">
        <v>3064</v>
      </c>
      <c r="I318" s="24"/>
      <c r="J318" s="25" t="b">
        <v>0</v>
      </c>
      <c r="K318" s="19"/>
      <c r="L318" s="26"/>
      <c r="M318" s="27"/>
    </row>
    <row r="319" spans="2:39" s="13" customFormat="1" ht="15" customHeight="1">
      <c r="B319" s="21" t="s">
        <v>618</v>
      </c>
      <c r="C319" s="1"/>
      <c r="D319" s="22" t="s">
        <v>658</v>
      </c>
      <c r="E319" s="1" t="s">
        <v>659</v>
      </c>
      <c r="F319" s="91" t="s">
        <v>29</v>
      </c>
      <c r="G319" s="24"/>
      <c r="H319" s="25">
        <v>3064</v>
      </c>
      <c r="I319" s="24"/>
      <c r="J319" s="25" t="b">
        <v>0</v>
      </c>
      <c r="K319" s="19"/>
      <c r="L319" s="26"/>
      <c r="M319" s="27"/>
    </row>
    <row r="320" spans="2:39" s="13" customFormat="1" ht="15" customHeight="1">
      <c r="B320" s="21" t="s">
        <v>618</v>
      </c>
      <c r="C320" s="1"/>
      <c r="D320" s="22" t="s">
        <v>660</v>
      </c>
      <c r="E320" s="1" t="s">
        <v>661</v>
      </c>
      <c r="F320" s="91" t="s">
        <v>13</v>
      </c>
      <c r="G320" s="24"/>
      <c r="H320" s="25">
        <v>3064</v>
      </c>
      <c r="I320" s="24"/>
      <c r="J320" s="25" t="b">
        <v>0</v>
      </c>
      <c r="K320" s="19"/>
      <c r="L320" s="26"/>
      <c r="M320" s="27"/>
    </row>
    <row r="321" spans="2:13" s="13" customFormat="1" ht="15" customHeight="1">
      <c r="B321" s="21" t="s">
        <v>618</v>
      </c>
      <c r="C321" s="1"/>
      <c r="D321" s="22" t="s">
        <v>662</v>
      </c>
      <c r="E321" s="1" t="s">
        <v>663</v>
      </c>
      <c r="F321" s="91" t="s">
        <v>13</v>
      </c>
      <c r="G321" s="24"/>
      <c r="H321" s="25">
        <v>3064</v>
      </c>
      <c r="I321" s="24"/>
      <c r="J321" s="25" t="b">
        <v>0</v>
      </c>
      <c r="K321" s="19"/>
      <c r="L321" s="26"/>
      <c r="M321" s="27"/>
    </row>
    <row r="322" spans="2:13" s="13" customFormat="1" ht="15" customHeight="1">
      <c r="B322" s="21" t="s">
        <v>618</v>
      </c>
      <c r="C322" s="1"/>
      <c r="D322" s="22" t="s">
        <v>664</v>
      </c>
      <c r="E322" s="1" t="s">
        <v>665</v>
      </c>
      <c r="F322" s="91"/>
      <c r="G322" s="24"/>
      <c r="H322" s="25">
        <v>3064</v>
      </c>
      <c r="I322" s="24"/>
      <c r="J322" s="25" t="b">
        <v>0</v>
      </c>
      <c r="K322" s="19"/>
      <c r="L322" s="26"/>
      <c r="M322" s="27"/>
    </row>
    <row r="323" spans="2:13" s="13" customFormat="1" ht="15" customHeight="1">
      <c r="B323" s="21" t="s">
        <v>618</v>
      </c>
      <c r="C323" s="1"/>
      <c r="D323" s="22" t="s">
        <v>666</v>
      </c>
      <c r="E323" s="1" t="s">
        <v>667</v>
      </c>
      <c r="F323" s="91" t="s">
        <v>13</v>
      </c>
      <c r="G323" s="24"/>
      <c r="H323" s="25">
        <v>3064</v>
      </c>
      <c r="I323" s="24"/>
      <c r="J323" s="25" t="b">
        <v>0</v>
      </c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0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Individual_Scores_Men_Var">
    <tabColor theme="7" tint="0.39997558519241921"/>
    <pageSetUpPr fitToPage="1"/>
  </sheetPr>
  <dimension ref="A1:BB4000"/>
  <sheetViews>
    <sheetView zoomScaleNormal="100" workbookViewId="0">
      <pane ySplit="11" topLeftCell="A216" activePane="bottomLeft" state="frozen"/>
      <selection pane="bottomLeft" activeCell="K234" sqref="K234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2" t="s">
        <v>668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54" s="4" customFormat="1" ht="16.149999999999999" customHeight="1">
      <c r="AZ2" s="4" t="s">
        <v>669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670</v>
      </c>
    </row>
    <row r="4" spans="1:54" s="4" customFormat="1" ht="16.149999999999999" hidden="1" customHeight="1">
      <c r="B4" s="9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6.149999999999999" hidden="1" customHeight="1">
      <c r="B6" s="9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" t="s">
        <v>671</v>
      </c>
      <c r="L10" s="8"/>
      <c r="M10" s="18" t="s">
        <v>672</v>
      </c>
      <c r="N10" s="18" t="s">
        <v>673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674</v>
      </c>
      <c r="C11" s="19" t="s">
        <v>23</v>
      </c>
      <c r="D11" s="19" t="s">
        <v>24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677</v>
      </c>
      <c r="M11" s="5" t="s">
        <v>675</v>
      </c>
      <c r="N11" s="5" t="s">
        <v>678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Roster_Selection_Men!AB11&amp;" " &amp; "V "</f>
        <v xml:space="preserve">Bethel University (TN) V </v>
      </c>
      <c r="C12" s="1" t="str">
        <f>Roster_Selection_Men!AD11</f>
        <v>8468-4444</v>
      </c>
      <c r="D12" s="1" t="str">
        <f>Roster_Selection_Men!AE11</f>
        <v>Dalton Tilghman</v>
      </c>
      <c r="E12" s="23" t="s">
        <v>1022</v>
      </c>
      <c r="F12" s="1" t="str">
        <f>IF(ISERROR(Baker_Scores_Men_Var!E12), " ", IF(Baker_Scores_Men_Var!E12 = "Yes", "Yes", "  "))</f>
        <v xml:space="preserve">  </v>
      </c>
      <c r="G12" s="29">
        <v>202</v>
      </c>
      <c r="H12" s="29">
        <v>164</v>
      </c>
      <c r="I12" s="29">
        <v>171</v>
      </c>
      <c r="J12" s="29">
        <v>160</v>
      </c>
      <c r="K12" s="29">
        <v>0</v>
      </c>
      <c r="L12" s="30">
        <f t="shared" ref="L12:L22" si="0">SUM(G12:K12)</f>
        <v>697</v>
      </c>
      <c r="M12" s="30">
        <f t="shared" ref="M12:M22" si="1">COUNTIF(G12:K12, "&gt;0" )</f>
        <v>4</v>
      </c>
      <c r="N12" s="30">
        <f t="shared" ref="N12:N22" si="2">IF(M12=0,0,L12/M12)</f>
        <v>174.25</v>
      </c>
    </row>
    <row r="13" spans="1:54" s="1" customFormat="1" ht="13.9" customHeight="1">
      <c r="B13" s="1" t="str">
        <f>Roster_Selection_Men!AB12&amp;" " &amp; "V "</f>
        <v xml:space="preserve">Bethel University (TN) V </v>
      </c>
      <c r="C13" s="1" t="str">
        <f>Roster_Selection_Men!AD12</f>
        <v>17-84082</v>
      </c>
      <c r="D13" s="1" t="str">
        <f>Roster_Selection_Men!AE12</f>
        <v>Daniel Belew</v>
      </c>
      <c r="E13" s="23" t="s">
        <v>1022</v>
      </c>
      <c r="F13" s="1" t="str">
        <f>IF(ISERROR(Baker_Scores_Men_Var!E13), " ", IF(Baker_Scores_Men_Var!E13 = "Yes", "Yes", "  "))</f>
        <v>Yes</v>
      </c>
      <c r="G13" s="29">
        <v>192</v>
      </c>
      <c r="H13" s="29">
        <v>203</v>
      </c>
      <c r="I13" s="29">
        <v>113</v>
      </c>
      <c r="J13" s="29">
        <v>0</v>
      </c>
      <c r="K13" s="29">
        <v>0</v>
      </c>
      <c r="L13" s="30">
        <f t="shared" si="0"/>
        <v>508</v>
      </c>
      <c r="M13" s="30">
        <f t="shared" si="1"/>
        <v>3</v>
      </c>
      <c r="N13" s="30">
        <f t="shared" si="2"/>
        <v>169.33333333333334</v>
      </c>
    </row>
    <row r="14" spans="1:54" s="1" customFormat="1" ht="13.9" customHeight="1">
      <c r="B14" s="1" t="str">
        <f>Roster_Selection_Men!AB13&amp;" " &amp; "V "</f>
        <v xml:space="preserve">Bethel University (TN) V </v>
      </c>
      <c r="C14" s="1" t="str">
        <f>Roster_Selection_Men!AD13</f>
        <v>8914-2011</v>
      </c>
      <c r="D14" s="1" t="str">
        <f>Roster_Selection_Men!AE13</f>
        <v>Evan Kiefer</v>
      </c>
      <c r="E14" s="23" t="s">
        <v>1022</v>
      </c>
      <c r="F14" s="1" t="str">
        <f>IF(ISERROR(Baker_Scores_Men_Var!E14), " ", IF(Baker_Scores_Men_Var!E14 = "Yes", "Yes", "  "))</f>
        <v>Yes</v>
      </c>
      <c r="G14" s="29">
        <v>0</v>
      </c>
      <c r="H14" s="29">
        <v>0</v>
      </c>
      <c r="I14" s="29">
        <v>0</v>
      </c>
      <c r="J14" s="29">
        <v>0</v>
      </c>
      <c r="K14" s="29">
        <v>214</v>
      </c>
      <c r="L14" s="30">
        <f t="shared" si="0"/>
        <v>214</v>
      </c>
      <c r="M14" s="30">
        <f t="shared" si="1"/>
        <v>1</v>
      </c>
      <c r="N14" s="30">
        <f t="shared" si="2"/>
        <v>214</v>
      </c>
    </row>
    <row r="15" spans="1:54" s="1" customFormat="1" ht="13.9" customHeight="1">
      <c r="B15" s="1" t="str">
        <f>Roster_Selection_Men!AB14&amp;" " &amp; "V "</f>
        <v xml:space="preserve">Bethel University (TN) V </v>
      </c>
      <c r="C15" s="1" t="str">
        <f>Roster_Selection_Men!AD14</f>
        <v>11-464349</v>
      </c>
      <c r="D15" s="1" t="str">
        <f>Roster_Selection_Men!AE14</f>
        <v>Logan Goodman</v>
      </c>
      <c r="E15" s="23" t="s">
        <v>1022</v>
      </c>
      <c r="F15" s="1" t="str">
        <f>IF(ISERROR(Baker_Scores_Men_Var!E15), " ", IF(Baker_Scores_Men_Var!E15 = "Yes", "Yes", "  "))</f>
        <v>Yes</v>
      </c>
      <c r="G15" s="29">
        <v>202</v>
      </c>
      <c r="H15" s="29">
        <v>178</v>
      </c>
      <c r="I15" s="29">
        <v>154</v>
      </c>
      <c r="J15" s="29">
        <v>179</v>
      </c>
      <c r="K15" s="29">
        <v>164</v>
      </c>
      <c r="L15" s="30">
        <f t="shared" si="0"/>
        <v>877</v>
      </c>
      <c r="M15" s="30">
        <f t="shared" si="1"/>
        <v>5</v>
      </c>
      <c r="N15" s="30">
        <f t="shared" si="2"/>
        <v>175.4</v>
      </c>
    </row>
    <row r="16" spans="1:54" s="1" customFormat="1" ht="13.9" customHeight="1">
      <c r="B16" s="1" t="str">
        <f>Roster_Selection_Men!AB15&amp;" " &amp; "V "</f>
        <v xml:space="preserve">Bethel University (TN) V </v>
      </c>
      <c r="C16" s="1" t="str">
        <f>Roster_Selection_Men!AD15</f>
        <v>5569-7185</v>
      </c>
      <c r="D16" s="1" t="str">
        <f>Roster_Selection_Men!AE15</f>
        <v>Mathew Crawford</v>
      </c>
      <c r="E16" s="23" t="s">
        <v>1022</v>
      </c>
      <c r="F16" s="1" t="str">
        <f>IF(ISERROR(Baker_Scores_Men_Var!E16), " ", IF(Baker_Scores_Men_Var!E16 = "Yes", "Yes", "  "))</f>
        <v>Yes</v>
      </c>
      <c r="G16" s="29">
        <v>191</v>
      </c>
      <c r="H16" s="29">
        <v>200</v>
      </c>
      <c r="I16" s="29">
        <v>178</v>
      </c>
      <c r="J16" s="29">
        <v>234</v>
      </c>
      <c r="K16" s="29">
        <v>149</v>
      </c>
      <c r="L16" s="30">
        <f t="shared" si="0"/>
        <v>952</v>
      </c>
      <c r="M16" s="30">
        <f t="shared" si="1"/>
        <v>5</v>
      </c>
      <c r="N16" s="30">
        <f t="shared" si="2"/>
        <v>190.4</v>
      </c>
    </row>
    <row r="17" spans="2:14" s="1" customFormat="1" ht="13.9" customHeight="1">
      <c r="B17" s="1" t="str">
        <f>Roster_Selection_Men!AB16&amp;" " &amp; "V "</f>
        <v xml:space="preserve">Bethel University (TN) V </v>
      </c>
      <c r="C17" s="1" t="str">
        <f>Roster_Selection_Men!AD16</f>
        <v>11-398807</v>
      </c>
      <c r="D17" s="1" t="str">
        <f>Roster_Selection_Men!AE16</f>
        <v>Richard (Trey) Martin</v>
      </c>
      <c r="E17" s="23" t="s">
        <v>1022</v>
      </c>
      <c r="F17" s="1" t="str">
        <f>IF(ISERROR(Baker_Scores_Men_Var!E17), " ", IF(Baker_Scores_Men_Var!E17 = "Yes", "Yes", "  "))</f>
        <v>Yes</v>
      </c>
      <c r="G17" s="29">
        <v>233</v>
      </c>
      <c r="H17" s="29">
        <v>248</v>
      </c>
      <c r="I17" s="29">
        <v>233</v>
      </c>
      <c r="J17" s="29">
        <v>220</v>
      </c>
      <c r="K17" s="29">
        <v>216</v>
      </c>
      <c r="L17" s="30">
        <f t="shared" si="0"/>
        <v>1150</v>
      </c>
      <c r="M17" s="30">
        <f t="shared" si="1"/>
        <v>5</v>
      </c>
      <c r="N17" s="30">
        <f t="shared" si="2"/>
        <v>230</v>
      </c>
    </row>
    <row r="18" spans="2:14" s="1" customFormat="1" ht="13.9" customHeight="1">
      <c r="B18" s="1" t="str">
        <f>Roster_Selection_Men!AB17&amp;" " &amp; "V "</f>
        <v xml:space="preserve">Bethel University (TN) V </v>
      </c>
      <c r="C18" s="1" t="str">
        <f>Roster_Selection_Men!AD17</f>
        <v>7914-1922</v>
      </c>
      <c r="D18" s="1" t="str">
        <f>Roster_Selection_Men!AE17</f>
        <v>Tommy Butler</v>
      </c>
      <c r="E18" s="23" t="s">
        <v>1022</v>
      </c>
      <c r="F18" s="1" t="str">
        <f>IF(ISERROR(Baker_Scores_Men_Var!E18), " ", IF(Baker_Scores_Men_Var!E18 = "Yes", "Yes", "  "))</f>
        <v>Yes</v>
      </c>
      <c r="G18" s="29">
        <v>0</v>
      </c>
      <c r="H18" s="29">
        <v>0</v>
      </c>
      <c r="I18" s="29">
        <v>0</v>
      </c>
      <c r="J18" s="29">
        <v>167</v>
      </c>
      <c r="K18" s="29">
        <v>193</v>
      </c>
      <c r="L18" s="30">
        <f t="shared" si="0"/>
        <v>360</v>
      </c>
      <c r="M18" s="30">
        <f t="shared" si="1"/>
        <v>2</v>
      </c>
      <c r="N18" s="30">
        <f t="shared" si="2"/>
        <v>180</v>
      </c>
    </row>
    <row r="19" spans="2:14" s="1" customFormat="1" ht="13.9" customHeight="1">
      <c r="B19" s="1" t="str">
        <f>Roster_Selection_Men!AB18&amp;" " &amp; "V "</f>
        <v xml:space="preserve"> V </v>
      </c>
      <c r="C19" s="1" t="str">
        <f>Roster_Selection_Men!AD18</f>
        <v/>
      </c>
      <c r="D19" s="1" t="str">
        <f>Roster_Selection_Men!AE18</f>
        <v/>
      </c>
      <c r="E19" s="23"/>
      <c r="F19" s="1" t="str">
        <f>IF(ISERROR(Baker_Scores_Men_Var!E19), " ", IF(Baker_Scores_Men_Var!E19 = "Yes", "Yes", "  "))</f>
        <v xml:space="preserve">  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30">
        <f t="shared" si="0"/>
        <v>0</v>
      </c>
      <c r="M19" s="30">
        <f t="shared" si="1"/>
        <v>0</v>
      </c>
      <c r="N19" s="30">
        <f t="shared" si="2"/>
        <v>0</v>
      </c>
    </row>
    <row r="20" spans="2:14" s="1" customFormat="1" ht="13.9" customHeight="1">
      <c r="B20" s="1" t="s">
        <v>679</v>
      </c>
      <c r="C20" s="28" t="s">
        <v>230</v>
      </c>
      <c r="D20" s="23" t="s">
        <v>230</v>
      </c>
      <c r="E20" s="23"/>
      <c r="F20" s="23"/>
      <c r="G20" s="29"/>
      <c r="H20" s="29"/>
      <c r="I20" s="29"/>
      <c r="J20" s="29"/>
      <c r="K20" s="29"/>
      <c r="L20" s="30">
        <f t="shared" si="0"/>
        <v>0</v>
      </c>
      <c r="M20" s="30">
        <f t="shared" si="1"/>
        <v>0</v>
      </c>
      <c r="N20" s="30">
        <f t="shared" si="2"/>
        <v>0</v>
      </c>
    </row>
    <row r="21" spans="2:14" s="1" customFormat="1" ht="13.9" customHeight="1">
      <c r="B21" s="1" t="s">
        <v>679</v>
      </c>
      <c r="C21" s="28" t="s">
        <v>230</v>
      </c>
      <c r="D21" s="23" t="s">
        <v>230</v>
      </c>
      <c r="E21" s="23"/>
      <c r="F21" s="23"/>
      <c r="G21" s="29"/>
      <c r="H21" s="29"/>
      <c r="I21" s="29"/>
      <c r="J21" s="29"/>
      <c r="K21" s="29"/>
      <c r="L21" s="30">
        <f t="shared" si="0"/>
        <v>0</v>
      </c>
      <c r="M21" s="30">
        <f t="shared" si="1"/>
        <v>0</v>
      </c>
      <c r="N21" s="30">
        <f t="shared" si="2"/>
        <v>0</v>
      </c>
    </row>
    <row r="22" spans="2:14" s="1" customFormat="1" ht="13.9" customHeight="1">
      <c r="B22" s="1" t="s">
        <v>679</v>
      </c>
      <c r="C22" s="28" t="s">
        <v>230</v>
      </c>
      <c r="D22" s="23" t="s">
        <v>230</v>
      </c>
      <c r="E22" s="23"/>
      <c r="F22" s="23"/>
      <c r="G22" s="31"/>
      <c r="H22" s="31"/>
      <c r="I22" s="31"/>
      <c r="J22" s="31"/>
      <c r="K22" s="31"/>
      <c r="L22" s="32">
        <f t="shared" si="0"/>
        <v>0</v>
      </c>
      <c r="M22" s="32">
        <f t="shared" si="1"/>
        <v>0</v>
      </c>
      <c r="N22" s="30">
        <f t="shared" si="2"/>
        <v>0</v>
      </c>
    </row>
    <row r="23" spans="2:14" s="1" customFormat="1" ht="13.9" customHeight="1">
      <c r="B23" s="33"/>
      <c r="G23" s="30">
        <f t="shared" ref="G23:M23" si="3">SUM(G12:G22)</f>
        <v>1020</v>
      </c>
      <c r="H23" s="30">
        <f t="shared" si="3"/>
        <v>993</v>
      </c>
      <c r="I23" s="30">
        <f t="shared" si="3"/>
        <v>849</v>
      </c>
      <c r="J23" s="30">
        <f t="shared" si="3"/>
        <v>960</v>
      </c>
      <c r="K23" s="30">
        <f t="shared" si="3"/>
        <v>936</v>
      </c>
      <c r="L23" s="34">
        <f t="shared" si="3"/>
        <v>4758</v>
      </c>
      <c r="M23" s="34">
        <f t="shared" si="3"/>
        <v>25</v>
      </c>
    </row>
    <row r="24" spans="2:14" s="1" customFormat="1" ht="13.9" customHeight="1"/>
    <row r="25" spans="2:14" s="1" customFormat="1" ht="13.9" customHeight="1">
      <c r="B25" s="1" t="str">
        <f>Roster_Selection_Men!AB23&amp;" " &amp; "V "</f>
        <v xml:space="preserve">Blue Mountain College V </v>
      </c>
      <c r="C25" s="1" t="str">
        <f>Roster_Selection_Men!AD23</f>
        <v>6114-221</v>
      </c>
      <c r="D25" s="1" t="str">
        <f>Roster_Selection_Men!AE23</f>
        <v>Drew Turberville</v>
      </c>
      <c r="E25" s="23" t="s">
        <v>1022</v>
      </c>
      <c r="F25" s="1" t="str">
        <f>IF(ISERROR(Baker_Scores_Men_Var!E25), " ", IF(Baker_Scores_Men_Var!E25 = "Yes", "Yes", "  "))</f>
        <v>Yes</v>
      </c>
      <c r="G25" s="29">
        <v>148</v>
      </c>
      <c r="H25" s="29">
        <v>224</v>
      </c>
      <c r="I25" s="29">
        <v>203</v>
      </c>
      <c r="J25" s="29">
        <v>183</v>
      </c>
      <c r="K25" s="29">
        <v>200</v>
      </c>
      <c r="L25" s="30">
        <f t="shared" ref="L25:L35" si="4">SUM(G25:K25)</f>
        <v>958</v>
      </c>
      <c r="M25" s="30">
        <f t="shared" ref="M25:M35" si="5">COUNTIF(G25:K25, "&gt;0" )</f>
        <v>5</v>
      </c>
      <c r="N25" s="30">
        <f t="shared" ref="N25:N35" si="6">IF(M25=0,0,L25/M25)</f>
        <v>191.6</v>
      </c>
    </row>
    <row r="26" spans="2:14" s="1" customFormat="1" ht="13.9" customHeight="1">
      <c r="B26" s="1" t="str">
        <f>Roster_Selection_Men!AB24&amp;" " &amp; "V "</f>
        <v xml:space="preserve">Blue Mountain College V </v>
      </c>
      <c r="C26" s="1" t="str">
        <f>Roster_Selection_Men!AD24</f>
        <v>19-42959</v>
      </c>
      <c r="D26" s="1" t="str">
        <f>Roster_Selection_Men!AE24</f>
        <v>Greyson Blair</v>
      </c>
      <c r="E26" s="23" t="s">
        <v>1022</v>
      </c>
      <c r="F26" s="1" t="str">
        <f>IF(ISERROR(Baker_Scores_Men_Var!E26), " ", IF(Baker_Scores_Men_Var!E26 = "Yes", "Yes", "  "))</f>
        <v>Yes</v>
      </c>
      <c r="G26" s="29">
        <v>141</v>
      </c>
      <c r="H26" s="29">
        <v>132</v>
      </c>
      <c r="I26" s="29">
        <v>0</v>
      </c>
      <c r="J26" s="29">
        <v>0</v>
      </c>
      <c r="K26" s="29">
        <v>144</v>
      </c>
      <c r="L26" s="30">
        <f t="shared" si="4"/>
        <v>417</v>
      </c>
      <c r="M26" s="30">
        <f t="shared" si="5"/>
        <v>3</v>
      </c>
      <c r="N26" s="30">
        <f t="shared" si="6"/>
        <v>139</v>
      </c>
    </row>
    <row r="27" spans="2:14" s="1" customFormat="1" ht="13.9" customHeight="1">
      <c r="B27" s="1" t="str">
        <f>Roster_Selection_Men!AB25&amp;" " &amp; "V "</f>
        <v xml:space="preserve">Blue Mountain College V </v>
      </c>
      <c r="C27" s="1" t="str">
        <f>Roster_Selection_Men!AD25</f>
        <v>7914-26916</v>
      </c>
      <c r="D27" s="1" t="str">
        <f>Roster_Selection_Men!AE25</f>
        <v>Jay Henderson</v>
      </c>
      <c r="E27" s="23" t="s">
        <v>1023</v>
      </c>
      <c r="F27" s="1" t="str">
        <f>IF(ISERROR(Baker_Scores_Men_Var!E27), " ", IF(Baker_Scores_Men_Var!E27 = "Yes", "Yes", "  "))</f>
        <v xml:space="preserve">  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30">
        <f t="shared" si="4"/>
        <v>0</v>
      </c>
      <c r="M27" s="30">
        <f t="shared" si="5"/>
        <v>0</v>
      </c>
      <c r="N27" s="30">
        <f t="shared" si="6"/>
        <v>0</v>
      </c>
    </row>
    <row r="28" spans="2:14" s="1" customFormat="1" ht="13.9" customHeight="1">
      <c r="B28" s="1" t="str">
        <f>Roster_Selection_Men!AB26&amp;" " &amp; "V "</f>
        <v xml:space="preserve">Blue Mountain College V </v>
      </c>
      <c r="C28" s="1" t="str">
        <f>Roster_Selection_Men!AD26</f>
        <v>8577-2986</v>
      </c>
      <c r="D28" s="1" t="str">
        <f>Roster_Selection_Men!AE26</f>
        <v>Logan Akins</v>
      </c>
      <c r="E28" s="23" t="s">
        <v>1022</v>
      </c>
      <c r="F28" s="1" t="str">
        <f>IF(ISERROR(Baker_Scores_Men_Var!E28), " ", IF(Baker_Scores_Men_Var!E28 = "Yes", "Yes", "  "))</f>
        <v xml:space="preserve">  </v>
      </c>
      <c r="G28" s="29">
        <v>0</v>
      </c>
      <c r="H28" s="29">
        <v>0</v>
      </c>
      <c r="I28" s="29">
        <v>180</v>
      </c>
      <c r="J28" s="29">
        <v>145</v>
      </c>
      <c r="K28" s="29">
        <v>0</v>
      </c>
      <c r="L28" s="30">
        <f t="shared" si="4"/>
        <v>325</v>
      </c>
      <c r="M28" s="30">
        <f t="shared" si="5"/>
        <v>2</v>
      </c>
      <c r="N28" s="30">
        <f t="shared" si="6"/>
        <v>162.5</v>
      </c>
    </row>
    <row r="29" spans="2:14" s="1" customFormat="1" ht="13.9" customHeight="1">
      <c r="B29" s="1" t="str">
        <f>Roster_Selection_Men!AB27&amp;" " &amp; "V "</f>
        <v xml:space="preserve">Blue Mountain College V </v>
      </c>
      <c r="C29" s="1" t="str">
        <f>Roster_Selection_Men!AD27</f>
        <v>6114-203</v>
      </c>
      <c r="D29" s="1" t="str">
        <f>Roster_Selection_Men!AE27</f>
        <v>Lucas Hartigan</v>
      </c>
      <c r="E29" s="23" t="s">
        <v>1022</v>
      </c>
      <c r="F29" s="1" t="str">
        <f>IF(ISERROR(Baker_Scores_Men_Var!E29), " ", IF(Baker_Scores_Men_Var!E29 = "Yes", "Yes", "  "))</f>
        <v>Yes</v>
      </c>
      <c r="G29" s="29">
        <v>214</v>
      </c>
      <c r="H29" s="29">
        <v>192</v>
      </c>
      <c r="I29" s="29">
        <v>245</v>
      </c>
      <c r="J29" s="29">
        <v>191</v>
      </c>
      <c r="K29" s="29">
        <v>245</v>
      </c>
      <c r="L29" s="30">
        <f t="shared" si="4"/>
        <v>1087</v>
      </c>
      <c r="M29" s="30">
        <f t="shared" si="5"/>
        <v>5</v>
      </c>
      <c r="N29" s="30">
        <f t="shared" si="6"/>
        <v>217.4</v>
      </c>
    </row>
    <row r="30" spans="2:14" s="1" customFormat="1" ht="13.9" customHeight="1">
      <c r="B30" s="1" t="str">
        <f>Roster_Selection_Men!AB28&amp;" " &amp; "V "</f>
        <v xml:space="preserve">Blue Mountain College V </v>
      </c>
      <c r="C30" s="1" t="str">
        <f>Roster_Selection_Men!AD28</f>
        <v>20-20285</v>
      </c>
      <c r="D30" s="1" t="str">
        <f>Roster_Selection_Men!AE28</f>
        <v>Nikolas Wilcher</v>
      </c>
      <c r="E30" s="23" t="s">
        <v>1022</v>
      </c>
      <c r="F30" s="1" t="str">
        <f>IF(ISERROR(Baker_Scores_Men_Var!E30), " ", IF(Baker_Scores_Men_Var!E30 = "Yes", "Yes", "  "))</f>
        <v>Yes</v>
      </c>
      <c r="G30" s="29">
        <v>164</v>
      </c>
      <c r="H30" s="29">
        <v>173</v>
      </c>
      <c r="I30" s="29">
        <v>157</v>
      </c>
      <c r="J30" s="29">
        <v>176</v>
      </c>
      <c r="K30" s="29">
        <v>177</v>
      </c>
      <c r="L30" s="30">
        <f t="shared" si="4"/>
        <v>847</v>
      </c>
      <c r="M30" s="30">
        <f t="shared" si="5"/>
        <v>5</v>
      </c>
      <c r="N30" s="30">
        <f t="shared" si="6"/>
        <v>169.4</v>
      </c>
    </row>
    <row r="31" spans="2:14" s="1" customFormat="1" ht="13.9" customHeight="1">
      <c r="B31" s="1" t="str">
        <f>Roster_Selection_Men!AB29&amp;" " &amp; "V "</f>
        <v xml:space="preserve">Blue Mountain College V </v>
      </c>
      <c r="C31" s="1" t="str">
        <f>Roster_Selection_Men!AD29</f>
        <v>17-23688</v>
      </c>
      <c r="D31" s="1" t="str">
        <f>Roster_Selection_Men!AE29</f>
        <v>Peter Moore</v>
      </c>
      <c r="E31" s="23" t="s">
        <v>1022</v>
      </c>
      <c r="F31" s="1" t="str">
        <f>IF(ISERROR(Baker_Scores_Men_Var!E31), " ", IF(Baker_Scores_Men_Var!E31 = "Yes", "Yes", "  "))</f>
        <v>Yes</v>
      </c>
      <c r="G31" s="29">
        <v>176</v>
      </c>
      <c r="H31" s="29">
        <v>171</v>
      </c>
      <c r="I31" s="29">
        <v>197</v>
      </c>
      <c r="J31" s="29">
        <v>168</v>
      </c>
      <c r="K31" s="29">
        <v>146</v>
      </c>
      <c r="L31" s="30">
        <f t="shared" si="4"/>
        <v>858</v>
      </c>
      <c r="M31" s="30">
        <f t="shared" si="5"/>
        <v>5</v>
      </c>
      <c r="N31" s="30">
        <f t="shared" si="6"/>
        <v>171.6</v>
      </c>
    </row>
    <row r="32" spans="2:14" s="1" customFormat="1" ht="13.9" customHeight="1">
      <c r="B32" s="1" t="str">
        <f>Roster_Selection_Men!AB30&amp;" " &amp; "V "</f>
        <v xml:space="preserve">Blue Mountain College V </v>
      </c>
      <c r="C32" s="1" t="str">
        <f>Roster_Selection_Men!AD30</f>
        <v>20-20298</v>
      </c>
      <c r="D32" s="1" t="str">
        <f>Roster_Selection_Men!AE30</f>
        <v>William Porter</v>
      </c>
      <c r="E32" s="23" t="s">
        <v>1023</v>
      </c>
      <c r="F32" s="1" t="str">
        <f>IF(ISERROR(Baker_Scores_Men_Var!E32), " ", IF(Baker_Scores_Men_Var!E32 = "Yes", "Yes", "  "))</f>
        <v xml:space="preserve">  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30">
        <f t="shared" si="4"/>
        <v>0</v>
      </c>
      <c r="M32" s="30">
        <f t="shared" si="5"/>
        <v>0</v>
      </c>
      <c r="N32" s="30">
        <f t="shared" si="6"/>
        <v>0</v>
      </c>
    </row>
    <row r="33" spans="2:14" s="1" customFormat="1" ht="13.9" customHeight="1">
      <c r="B33" s="1" t="s">
        <v>680</v>
      </c>
      <c r="C33" s="28" t="s">
        <v>230</v>
      </c>
      <c r="D33" s="23" t="s">
        <v>230</v>
      </c>
      <c r="E33" s="23"/>
      <c r="F33" s="23"/>
      <c r="G33" s="29"/>
      <c r="H33" s="29"/>
      <c r="I33" s="29"/>
      <c r="J33" s="29"/>
      <c r="K33" s="29"/>
      <c r="L33" s="30">
        <f t="shared" si="4"/>
        <v>0</v>
      </c>
      <c r="M33" s="30">
        <f t="shared" si="5"/>
        <v>0</v>
      </c>
      <c r="N33" s="30">
        <f t="shared" si="6"/>
        <v>0</v>
      </c>
    </row>
    <row r="34" spans="2:14" s="1" customFormat="1" ht="13.9" customHeight="1">
      <c r="B34" s="1" t="s">
        <v>680</v>
      </c>
      <c r="C34" s="28" t="s">
        <v>230</v>
      </c>
      <c r="D34" s="23" t="s">
        <v>230</v>
      </c>
      <c r="E34" s="23"/>
      <c r="F34" s="23"/>
      <c r="G34" s="29"/>
      <c r="H34" s="29"/>
      <c r="I34" s="29"/>
      <c r="J34" s="29"/>
      <c r="K34" s="29"/>
      <c r="L34" s="30">
        <f t="shared" si="4"/>
        <v>0</v>
      </c>
      <c r="M34" s="30">
        <f t="shared" si="5"/>
        <v>0</v>
      </c>
      <c r="N34" s="30">
        <f t="shared" si="6"/>
        <v>0</v>
      </c>
    </row>
    <row r="35" spans="2:14" s="1" customFormat="1" ht="13.9" customHeight="1">
      <c r="B35" s="1" t="s">
        <v>680</v>
      </c>
      <c r="C35" s="28" t="s">
        <v>230</v>
      </c>
      <c r="D35" s="23" t="s">
        <v>230</v>
      </c>
      <c r="E35" s="23"/>
      <c r="F35" s="23"/>
      <c r="G35" s="31"/>
      <c r="H35" s="31"/>
      <c r="I35" s="31"/>
      <c r="J35" s="31"/>
      <c r="K35" s="31"/>
      <c r="L35" s="32">
        <f t="shared" si="4"/>
        <v>0</v>
      </c>
      <c r="M35" s="32">
        <f t="shared" si="5"/>
        <v>0</v>
      </c>
      <c r="N35" s="30">
        <f t="shared" si="6"/>
        <v>0</v>
      </c>
    </row>
    <row r="36" spans="2:14" s="1" customFormat="1" ht="13.9" customHeight="1">
      <c r="B36" s="33"/>
      <c r="G36" s="30">
        <f t="shared" ref="G36:M36" si="7">SUM(G25:G35)</f>
        <v>843</v>
      </c>
      <c r="H36" s="30">
        <f t="shared" si="7"/>
        <v>892</v>
      </c>
      <c r="I36" s="30">
        <f t="shared" si="7"/>
        <v>982</v>
      </c>
      <c r="J36" s="30">
        <f t="shared" si="7"/>
        <v>863</v>
      </c>
      <c r="K36" s="30">
        <f t="shared" si="7"/>
        <v>912</v>
      </c>
      <c r="L36" s="34">
        <f t="shared" si="7"/>
        <v>4492</v>
      </c>
      <c r="M36" s="34">
        <f t="shared" si="7"/>
        <v>25</v>
      </c>
    </row>
    <row r="37" spans="2:14" s="1" customFormat="1" ht="13.9" customHeight="1"/>
    <row r="38" spans="2:14" s="1" customFormat="1" ht="13.9" customHeight="1">
      <c r="B38" s="1" t="str">
        <f>Roster_Selection_Men!AB34&amp;" " &amp; "V "</f>
        <v xml:space="preserve">Campbellsville University V </v>
      </c>
      <c r="C38" s="1" t="str">
        <f>Roster_Selection_Men!AD34</f>
        <v>8985-5022</v>
      </c>
      <c r="D38" s="1" t="str">
        <f>Roster_Selection_Men!AE34</f>
        <v>Ambrose Shirk</v>
      </c>
      <c r="E38" s="23" t="s">
        <v>1022</v>
      </c>
      <c r="F38" s="1" t="str">
        <f>IF(ISERROR(Baker_Scores_Men_Var!E38), " ", IF(Baker_Scores_Men_Var!E38 = "Yes", "Yes", "  "))</f>
        <v>Yes</v>
      </c>
      <c r="G38" s="29">
        <v>227</v>
      </c>
      <c r="H38" s="29">
        <v>225</v>
      </c>
      <c r="I38" s="29">
        <v>207</v>
      </c>
      <c r="J38" s="29">
        <v>234</v>
      </c>
      <c r="K38" s="29">
        <v>168</v>
      </c>
      <c r="L38" s="30">
        <f t="shared" ref="L38:L48" si="8">SUM(G38:K38)</f>
        <v>1061</v>
      </c>
      <c r="M38" s="30">
        <f t="shared" ref="M38:M48" si="9">COUNTIF(G38:K38, "&gt;0" )</f>
        <v>5</v>
      </c>
      <c r="N38" s="30">
        <f t="shared" ref="N38:N48" si="10">IF(M38=0,0,L38/M38)</f>
        <v>212.2</v>
      </c>
    </row>
    <row r="39" spans="2:14" s="1" customFormat="1" ht="13.9" customHeight="1">
      <c r="B39" s="1" t="str">
        <f>Roster_Selection_Men!AB35&amp;" " &amp; "V "</f>
        <v xml:space="preserve">Campbellsville University V </v>
      </c>
      <c r="C39" s="1" t="str">
        <f>Roster_Selection_Men!AD35</f>
        <v>17-69158</v>
      </c>
      <c r="D39" s="1" t="str">
        <f>Roster_Selection_Men!AE35</f>
        <v>Andrew McWhorter</v>
      </c>
      <c r="E39" s="23" t="s">
        <v>1022</v>
      </c>
      <c r="F39" s="1" t="str">
        <f>IF(ISERROR(Baker_Scores_Men_Var!E39), " ", IF(Baker_Scores_Men_Var!E39 = "Yes", "Yes", "  "))</f>
        <v>Yes</v>
      </c>
      <c r="G39" s="29">
        <v>230</v>
      </c>
      <c r="H39" s="29">
        <v>224</v>
      </c>
      <c r="I39" s="29">
        <v>185</v>
      </c>
      <c r="J39" s="29">
        <v>167</v>
      </c>
      <c r="K39" s="29">
        <v>245</v>
      </c>
      <c r="L39" s="30">
        <f t="shared" si="8"/>
        <v>1051</v>
      </c>
      <c r="M39" s="30">
        <f t="shared" si="9"/>
        <v>5</v>
      </c>
      <c r="N39" s="30">
        <f t="shared" si="10"/>
        <v>210.2</v>
      </c>
    </row>
    <row r="40" spans="2:14" s="1" customFormat="1" ht="13.9" customHeight="1">
      <c r="B40" s="1" t="str">
        <f>Roster_Selection_Men!AB36&amp;" " &amp; "V "</f>
        <v xml:space="preserve">Campbellsville University V </v>
      </c>
      <c r="C40" s="1" t="str">
        <f>Roster_Selection_Men!AD36</f>
        <v>18-86967</v>
      </c>
      <c r="D40" s="1" t="str">
        <f>Roster_Selection_Men!AE36</f>
        <v>Andrew Swift</v>
      </c>
      <c r="E40" s="23" t="s">
        <v>1022</v>
      </c>
      <c r="F40" s="1" t="str">
        <f>IF(ISERROR(Baker_Scores_Men_Var!E40), " ", IF(Baker_Scores_Men_Var!E40 = "Yes", "Yes", "  "))</f>
        <v>Yes</v>
      </c>
      <c r="G40" s="29">
        <v>225</v>
      </c>
      <c r="H40" s="29">
        <v>175</v>
      </c>
      <c r="I40" s="29">
        <v>136</v>
      </c>
      <c r="J40" s="29">
        <v>213</v>
      </c>
      <c r="K40" s="29">
        <v>182</v>
      </c>
      <c r="L40" s="30">
        <f t="shared" si="8"/>
        <v>931</v>
      </c>
      <c r="M40" s="30">
        <f t="shared" si="9"/>
        <v>5</v>
      </c>
      <c r="N40" s="30">
        <f t="shared" si="10"/>
        <v>186.2</v>
      </c>
    </row>
    <row r="41" spans="2:14" s="1" customFormat="1" ht="13.9" customHeight="1">
      <c r="B41" s="1" t="str">
        <f>Roster_Selection_Men!AB37&amp;" " &amp; "V "</f>
        <v xml:space="preserve">Campbellsville University V </v>
      </c>
      <c r="C41" s="1" t="str">
        <f>Roster_Selection_Men!AD37</f>
        <v>7914-11696</v>
      </c>
      <c r="D41" s="1" t="str">
        <f>Roster_Selection_Men!AE37</f>
        <v>Blake Roberts</v>
      </c>
      <c r="E41" s="23" t="s">
        <v>1022</v>
      </c>
      <c r="F41" s="1" t="str">
        <f>IF(ISERROR(Baker_Scores_Men_Var!E41), " ", IF(Baker_Scores_Men_Var!E41 = "Yes", "Yes", "  "))</f>
        <v>Yes</v>
      </c>
      <c r="G41" s="29">
        <v>168</v>
      </c>
      <c r="H41" s="29">
        <v>0</v>
      </c>
      <c r="I41" s="29">
        <v>170</v>
      </c>
      <c r="J41" s="29">
        <v>194</v>
      </c>
      <c r="K41" s="29">
        <v>219</v>
      </c>
      <c r="L41" s="30">
        <f t="shared" si="8"/>
        <v>751</v>
      </c>
      <c r="M41" s="30">
        <f t="shared" si="9"/>
        <v>4</v>
      </c>
      <c r="N41" s="30">
        <f t="shared" si="10"/>
        <v>187.75</v>
      </c>
    </row>
    <row r="42" spans="2:14" s="1" customFormat="1" ht="13.9" customHeight="1">
      <c r="B42" s="1" t="str">
        <f>Roster_Selection_Men!AB38&amp;" " &amp; "V "</f>
        <v xml:space="preserve">Campbellsville University V </v>
      </c>
      <c r="C42" s="1" t="str">
        <f>Roster_Selection_Men!AD38</f>
        <v>7914-43718</v>
      </c>
      <c r="D42" s="1" t="str">
        <f>Roster_Selection_Men!AE38</f>
        <v>Emanuel Casillas</v>
      </c>
      <c r="E42" s="23" t="s">
        <v>1022</v>
      </c>
      <c r="F42" s="1" t="str">
        <f>IF(ISERROR(Baker_Scores_Men_Var!E42), " ", IF(Baker_Scores_Men_Var!E42 = "Yes", "Yes", "  "))</f>
        <v>Yes</v>
      </c>
      <c r="G42" s="29">
        <v>190</v>
      </c>
      <c r="H42" s="29">
        <v>143</v>
      </c>
      <c r="I42" s="29">
        <v>191</v>
      </c>
      <c r="J42" s="29">
        <v>211</v>
      </c>
      <c r="K42" s="29">
        <v>192</v>
      </c>
      <c r="L42" s="30">
        <f t="shared" si="8"/>
        <v>927</v>
      </c>
      <c r="M42" s="30">
        <f t="shared" si="9"/>
        <v>5</v>
      </c>
      <c r="N42" s="30">
        <f t="shared" si="10"/>
        <v>185.4</v>
      </c>
    </row>
    <row r="43" spans="2:14" s="1" customFormat="1" ht="13.9" customHeight="1">
      <c r="B43" s="1" t="str">
        <f>Roster_Selection_Men!AB39&amp;" " &amp; "V "</f>
        <v xml:space="preserve">Campbellsville University V </v>
      </c>
      <c r="C43" s="1" t="str">
        <f>Roster_Selection_Men!AD39</f>
        <v>15-117269</v>
      </c>
      <c r="D43" s="1" t="str">
        <f>Roster_Selection_Men!AE39</f>
        <v>Michael Kendrick</v>
      </c>
      <c r="E43" s="23" t="s">
        <v>1022</v>
      </c>
      <c r="F43" s="1" t="str">
        <f>IF(ISERROR(Baker_Scores_Men_Var!E43), " ", IF(Baker_Scores_Men_Var!E43 = "Yes", "Yes", "  "))</f>
        <v>Yes</v>
      </c>
      <c r="G43" s="29">
        <v>0</v>
      </c>
      <c r="H43" s="29">
        <v>169</v>
      </c>
      <c r="I43" s="29">
        <v>0</v>
      </c>
      <c r="J43" s="29">
        <v>0</v>
      </c>
      <c r="K43" s="29">
        <v>0</v>
      </c>
      <c r="L43" s="30">
        <f t="shared" si="8"/>
        <v>169</v>
      </c>
      <c r="M43" s="30">
        <f t="shared" si="9"/>
        <v>1</v>
      </c>
      <c r="N43" s="30">
        <f t="shared" si="10"/>
        <v>169</v>
      </c>
    </row>
    <row r="44" spans="2:14" s="1" customFormat="1" ht="13.9" customHeight="1">
      <c r="B44" s="1" t="str">
        <f>Roster_Selection_Men!AB40&amp;" " &amp; "V "</f>
        <v xml:space="preserve">Campbellsville University V </v>
      </c>
      <c r="C44" s="1" t="str">
        <f>Roster_Selection_Men!AD40</f>
        <v>11-591918</v>
      </c>
      <c r="D44" s="1" t="str">
        <f>Roster_Selection_Men!AE40</f>
        <v>Nathan Whaley</v>
      </c>
      <c r="E44" s="23" t="s">
        <v>1023</v>
      </c>
      <c r="F44" s="1" t="str">
        <f>IF(ISERROR(Baker_Scores_Men_Var!E44), " ", IF(Baker_Scores_Men_Var!E44 = "Yes", "Yes", "  "))</f>
        <v>Yes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30">
        <f t="shared" si="8"/>
        <v>0</v>
      </c>
      <c r="M44" s="30">
        <f t="shared" si="9"/>
        <v>0</v>
      </c>
      <c r="N44" s="30">
        <f t="shared" si="10"/>
        <v>0</v>
      </c>
    </row>
    <row r="45" spans="2:14" s="1" customFormat="1" ht="13.9" customHeight="1">
      <c r="B45" s="1" t="str">
        <f>Roster_Selection_Men!AB41&amp;" " &amp; "V "</f>
        <v xml:space="preserve"> V </v>
      </c>
      <c r="C45" s="1" t="str">
        <f>Roster_Selection_Men!AD41</f>
        <v/>
      </c>
      <c r="D45" s="1" t="str">
        <f>Roster_Selection_Men!AE41</f>
        <v/>
      </c>
      <c r="E45" s="23"/>
      <c r="F45" s="1" t="str">
        <f>IF(ISERROR(Baker_Scores_Men_Var!E45), " ", IF(Baker_Scores_Men_Var!E45 = "Yes", "Yes", "  "))</f>
        <v xml:space="preserve">  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30">
        <f t="shared" si="8"/>
        <v>0</v>
      </c>
      <c r="M45" s="30">
        <f t="shared" si="9"/>
        <v>0</v>
      </c>
      <c r="N45" s="30">
        <f t="shared" si="10"/>
        <v>0</v>
      </c>
    </row>
    <row r="46" spans="2:14" s="1" customFormat="1" ht="13.9" customHeight="1">
      <c r="B46" s="1" t="s">
        <v>681</v>
      </c>
      <c r="C46" s="28" t="s">
        <v>230</v>
      </c>
      <c r="D46" s="23" t="s">
        <v>230</v>
      </c>
      <c r="E46" s="23"/>
      <c r="F46" s="23"/>
      <c r="G46" s="29"/>
      <c r="H46" s="29"/>
      <c r="I46" s="29"/>
      <c r="J46" s="29"/>
      <c r="K46" s="29"/>
      <c r="L46" s="30">
        <f t="shared" si="8"/>
        <v>0</v>
      </c>
      <c r="M46" s="30">
        <f t="shared" si="9"/>
        <v>0</v>
      </c>
      <c r="N46" s="30">
        <f t="shared" si="10"/>
        <v>0</v>
      </c>
    </row>
    <row r="47" spans="2:14" s="1" customFormat="1" ht="13.9" customHeight="1">
      <c r="B47" s="1" t="s">
        <v>681</v>
      </c>
      <c r="C47" s="28" t="s">
        <v>230</v>
      </c>
      <c r="D47" s="23" t="s">
        <v>230</v>
      </c>
      <c r="E47" s="23"/>
      <c r="F47" s="23"/>
      <c r="G47" s="29"/>
      <c r="H47" s="29"/>
      <c r="I47" s="29"/>
      <c r="J47" s="29"/>
      <c r="K47" s="29"/>
      <c r="L47" s="30">
        <f t="shared" si="8"/>
        <v>0</v>
      </c>
      <c r="M47" s="30">
        <f t="shared" si="9"/>
        <v>0</v>
      </c>
      <c r="N47" s="30">
        <f t="shared" si="10"/>
        <v>0</v>
      </c>
    </row>
    <row r="48" spans="2:14" s="1" customFormat="1" ht="13.9" customHeight="1">
      <c r="B48" s="1" t="s">
        <v>681</v>
      </c>
      <c r="C48" s="28" t="s">
        <v>230</v>
      </c>
      <c r="D48" s="23" t="s">
        <v>230</v>
      </c>
      <c r="E48" s="23"/>
      <c r="F48" s="23"/>
      <c r="G48" s="31"/>
      <c r="H48" s="31"/>
      <c r="I48" s="31"/>
      <c r="J48" s="31"/>
      <c r="K48" s="31"/>
      <c r="L48" s="32">
        <f t="shared" si="8"/>
        <v>0</v>
      </c>
      <c r="M48" s="32">
        <f t="shared" si="9"/>
        <v>0</v>
      </c>
      <c r="N48" s="30">
        <f t="shared" si="10"/>
        <v>0</v>
      </c>
    </row>
    <row r="49" spans="2:14" s="1" customFormat="1" ht="13.9" customHeight="1">
      <c r="B49" s="33"/>
      <c r="G49" s="30">
        <f t="shared" ref="G49:M49" si="11">SUM(G38:G48)</f>
        <v>1040</v>
      </c>
      <c r="H49" s="30">
        <f t="shared" si="11"/>
        <v>936</v>
      </c>
      <c r="I49" s="30">
        <f t="shared" si="11"/>
        <v>889</v>
      </c>
      <c r="J49" s="30">
        <f t="shared" si="11"/>
        <v>1019</v>
      </c>
      <c r="K49" s="30">
        <f t="shared" si="11"/>
        <v>1006</v>
      </c>
      <c r="L49" s="34">
        <f t="shared" si="11"/>
        <v>4890</v>
      </c>
      <c r="M49" s="34">
        <f t="shared" si="11"/>
        <v>25</v>
      </c>
    </row>
    <row r="50" spans="2:14" s="1" customFormat="1" ht="13.9" customHeight="1"/>
    <row r="51" spans="2:14" s="1" customFormat="1" ht="13.9" customHeight="1">
      <c r="B51" s="1" t="str">
        <f>Roster_Selection_Men!AB47&amp;" " &amp; "V "</f>
        <v xml:space="preserve">Cumberland University V </v>
      </c>
      <c r="C51" s="1" t="str">
        <f>Roster_Selection_Men!AD47</f>
        <v>19-71543</v>
      </c>
      <c r="D51" s="1" t="str">
        <f>Roster_Selection_Men!AE47</f>
        <v>Alex Barlow</v>
      </c>
      <c r="E51" s="23" t="s">
        <v>1022</v>
      </c>
      <c r="F51" s="1" t="str">
        <f>IF(ISERROR(Baker_Scores_Men_Var!E51), " ", IF(Baker_Scores_Men_Var!E51 = "Yes", "Yes", "  "))</f>
        <v>Yes</v>
      </c>
      <c r="G51" s="29">
        <v>0</v>
      </c>
      <c r="H51" s="29">
        <v>0</v>
      </c>
      <c r="I51" s="29">
        <v>0</v>
      </c>
      <c r="J51" s="29">
        <v>0</v>
      </c>
      <c r="K51" s="29">
        <v>216</v>
      </c>
      <c r="L51" s="30">
        <f t="shared" ref="L51:L61" si="12">SUM(G51:K51)</f>
        <v>216</v>
      </c>
      <c r="M51" s="30">
        <f t="shared" ref="M51:M61" si="13">COUNTIF(G51:K51, "&gt;0" )</f>
        <v>1</v>
      </c>
      <c r="N51" s="30">
        <f t="shared" ref="N51:N61" si="14">IF(M51=0,0,L51/M51)</f>
        <v>216</v>
      </c>
    </row>
    <row r="52" spans="2:14" s="1" customFormat="1" ht="13.9" customHeight="1">
      <c r="B52" s="1" t="str">
        <f>Roster_Selection_Men!AB48&amp;" " &amp; "V "</f>
        <v xml:space="preserve">Cumberland University V </v>
      </c>
      <c r="C52" s="1" t="str">
        <f>Roster_Selection_Men!AD48</f>
        <v>18-52843</v>
      </c>
      <c r="D52" s="1" t="str">
        <f>Roster_Selection_Men!AE48</f>
        <v>Grayson Hemontolor</v>
      </c>
      <c r="E52" s="23" t="s">
        <v>1022</v>
      </c>
      <c r="F52" s="1" t="str">
        <f>IF(ISERROR(Baker_Scores_Men_Var!E52), " ", IF(Baker_Scores_Men_Var!E52 = "Yes", "Yes", "  "))</f>
        <v>Yes</v>
      </c>
      <c r="G52" s="29">
        <v>200</v>
      </c>
      <c r="H52" s="29">
        <v>158</v>
      </c>
      <c r="I52" s="29">
        <v>146</v>
      </c>
      <c r="J52" s="29">
        <v>139</v>
      </c>
      <c r="K52" s="29">
        <v>0</v>
      </c>
      <c r="L52" s="30">
        <f t="shared" si="12"/>
        <v>643</v>
      </c>
      <c r="M52" s="30">
        <f t="shared" si="13"/>
        <v>4</v>
      </c>
      <c r="N52" s="30">
        <f t="shared" si="14"/>
        <v>160.75</v>
      </c>
    </row>
    <row r="53" spans="2:14" s="1" customFormat="1" ht="13.9" customHeight="1">
      <c r="B53" s="1" t="str">
        <f>Roster_Selection_Men!AB49&amp;" " &amp; "V "</f>
        <v xml:space="preserve">Cumberland University V </v>
      </c>
      <c r="C53" s="1" t="str">
        <f>Roster_Selection_Men!AD49</f>
        <v>11-359779</v>
      </c>
      <c r="D53" s="1" t="str">
        <f>Roster_Selection_Men!AE49</f>
        <v>Logan Estep</v>
      </c>
      <c r="E53" s="23" t="s">
        <v>1023</v>
      </c>
      <c r="F53" s="1" t="str">
        <f>IF(ISERROR(Baker_Scores_Men_Var!E53), " ", IF(Baker_Scores_Men_Var!E53 = "Yes", "Yes", "  "))</f>
        <v>Yes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30">
        <f t="shared" si="12"/>
        <v>0</v>
      </c>
      <c r="M53" s="30">
        <f t="shared" si="13"/>
        <v>0</v>
      </c>
      <c r="N53" s="30">
        <f t="shared" si="14"/>
        <v>0</v>
      </c>
    </row>
    <row r="54" spans="2:14" s="1" customFormat="1" ht="13.9" customHeight="1">
      <c r="B54" s="1" t="str">
        <f>Roster_Selection_Men!AB50&amp;" " &amp; "V "</f>
        <v xml:space="preserve">Cumberland University V </v>
      </c>
      <c r="C54" s="1" t="str">
        <f>Roster_Selection_Men!AD50</f>
        <v>17-77117</v>
      </c>
      <c r="D54" s="1" t="str">
        <f>Roster_Selection_Men!AE50</f>
        <v>Matthew Charlton</v>
      </c>
      <c r="E54" s="23" t="s">
        <v>1022</v>
      </c>
      <c r="F54" s="1" t="str">
        <f>IF(ISERROR(Baker_Scores_Men_Var!E54), " ", IF(Baker_Scores_Men_Var!E54 = "Yes", "Yes", "  "))</f>
        <v>Yes</v>
      </c>
      <c r="G54" s="29">
        <v>163</v>
      </c>
      <c r="H54" s="29">
        <v>192</v>
      </c>
      <c r="I54" s="29">
        <v>246</v>
      </c>
      <c r="J54" s="29">
        <v>217</v>
      </c>
      <c r="K54" s="29">
        <v>203</v>
      </c>
      <c r="L54" s="30">
        <f t="shared" si="12"/>
        <v>1021</v>
      </c>
      <c r="M54" s="30">
        <f t="shared" si="13"/>
        <v>5</v>
      </c>
      <c r="N54" s="30">
        <f t="shared" si="14"/>
        <v>204.2</v>
      </c>
    </row>
    <row r="55" spans="2:14" s="1" customFormat="1" ht="13.9" customHeight="1">
      <c r="B55" s="1" t="str">
        <f>Roster_Selection_Men!AB51&amp;" " &amp; "V "</f>
        <v xml:space="preserve">Cumberland University V </v>
      </c>
      <c r="C55" s="1" t="str">
        <f>Roster_Selection_Men!AD51</f>
        <v>19-6124</v>
      </c>
      <c r="D55" s="1" t="str">
        <f>Roster_Selection_Men!AE51</f>
        <v>Matthew Dominey</v>
      </c>
      <c r="E55" s="23" t="s">
        <v>1022</v>
      </c>
      <c r="F55" s="1" t="str">
        <f>IF(ISERROR(Baker_Scores_Men_Var!E55), " ", IF(Baker_Scores_Men_Var!E55 = "Yes", "Yes", "  "))</f>
        <v>Yes</v>
      </c>
      <c r="G55" s="29">
        <v>164</v>
      </c>
      <c r="H55" s="29">
        <v>167</v>
      </c>
      <c r="I55" s="29">
        <v>195</v>
      </c>
      <c r="J55" s="29">
        <v>176</v>
      </c>
      <c r="K55" s="29">
        <v>116</v>
      </c>
      <c r="L55" s="30">
        <f t="shared" si="12"/>
        <v>818</v>
      </c>
      <c r="M55" s="30">
        <f t="shared" si="13"/>
        <v>5</v>
      </c>
      <c r="N55" s="30">
        <f t="shared" si="14"/>
        <v>163.6</v>
      </c>
    </row>
    <row r="56" spans="2:14" s="1" customFormat="1" ht="13.9" customHeight="1">
      <c r="B56" s="1" t="str">
        <f>Roster_Selection_Men!AB52&amp;" " &amp; "V "</f>
        <v xml:space="preserve">Cumberland University V </v>
      </c>
      <c r="C56" s="1" t="str">
        <f>Roster_Selection_Men!AD52</f>
        <v>8252-21992</v>
      </c>
      <c r="D56" s="1" t="str">
        <f>Roster_Selection_Men!AE52</f>
        <v>Nathan Parrott</v>
      </c>
      <c r="E56" s="23" t="s">
        <v>1022</v>
      </c>
      <c r="F56" s="1" t="str">
        <f>IF(ISERROR(Baker_Scores_Men_Var!E56), " ", IF(Baker_Scores_Men_Var!E56 = "Yes", "Yes", "  "))</f>
        <v>Yes</v>
      </c>
      <c r="G56" s="29">
        <v>134</v>
      </c>
      <c r="H56" s="29">
        <v>183</v>
      </c>
      <c r="I56" s="29">
        <v>158</v>
      </c>
      <c r="J56" s="29">
        <v>180</v>
      </c>
      <c r="K56" s="29">
        <v>186</v>
      </c>
      <c r="L56" s="30">
        <f t="shared" si="12"/>
        <v>841</v>
      </c>
      <c r="M56" s="30">
        <f t="shared" si="13"/>
        <v>5</v>
      </c>
      <c r="N56" s="30">
        <f t="shared" si="14"/>
        <v>168.2</v>
      </c>
    </row>
    <row r="57" spans="2:14" s="1" customFormat="1" ht="13.9" customHeight="1">
      <c r="B57" s="1" t="str">
        <f>Roster_Selection_Men!AB53&amp;" " &amp; "V "</f>
        <v xml:space="preserve">Cumberland University V </v>
      </c>
      <c r="C57" s="1" t="str">
        <f>Roster_Selection_Men!AD53</f>
        <v>16-99164</v>
      </c>
      <c r="D57" s="1" t="str">
        <f>Roster_Selection_Men!AE53</f>
        <v>Taylor Fielder</v>
      </c>
      <c r="E57" s="23" t="s">
        <v>1022</v>
      </c>
      <c r="F57" s="1" t="str">
        <f>IF(ISERROR(Baker_Scores_Men_Var!E57), " ", IF(Baker_Scores_Men_Var!E57 = "Yes", "Yes", "  "))</f>
        <v>Yes</v>
      </c>
      <c r="G57" s="29">
        <v>210</v>
      </c>
      <c r="H57" s="29">
        <v>203</v>
      </c>
      <c r="I57" s="29">
        <v>201</v>
      </c>
      <c r="J57" s="29">
        <v>157</v>
      </c>
      <c r="K57" s="29">
        <v>144</v>
      </c>
      <c r="L57" s="30">
        <f t="shared" si="12"/>
        <v>915</v>
      </c>
      <c r="M57" s="30">
        <f t="shared" si="13"/>
        <v>5</v>
      </c>
      <c r="N57" s="30">
        <f t="shared" si="14"/>
        <v>183</v>
      </c>
    </row>
    <row r="58" spans="2:14" s="1" customFormat="1" ht="13.9" customHeight="1">
      <c r="B58" s="1" t="str">
        <f>Roster_Selection_Men!AB54&amp;" " &amp; "V "</f>
        <v xml:space="preserve"> V </v>
      </c>
      <c r="C58" s="1" t="str">
        <f>Roster_Selection_Men!AD54</f>
        <v/>
      </c>
      <c r="D58" s="1" t="str">
        <f>Roster_Selection_Men!AE54</f>
        <v/>
      </c>
      <c r="E58" s="23"/>
      <c r="F58" s="1" t="str">
        <f>IF(ISERROR(Baker_Scores_Men_Var!E58), " ", IF(Baker_Scores_Men_Var!E58 = "Yes", "Yes", "  "))</f>
        <v xml:space="preserve">  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30">
        <f t="shared" si="12"/>
        <v>0</v>
      </c>
      <c r="M58" s="30">
        <f t="shared" si="13"/>
        <v>0</v>
      </c>
      <c r="N58" s="30">
        <f t="shared" si="14"/>
        <v>0</v>
      </c>
    </row>
    <row r="59" spans="2:14" s="1" customFormat="1" ht="13.9" customHeight="1">
      <c r="B59" s="1" t="s">
        <v>682</v>
      </c>
      <c r="C59" s="28" t="s">
        <v>230</v>
      </c>
      <c r="D59" s="23" t="s">
        <v>230</v>
      </c>
      <c r="E59" s="23"/>
      <c r="F59" s="23"/>
      <c r="G59" s="29"/>
      <c r="H59" s="29"/>
      <c r="I59" s="29"/>
      <c r="J59" s="29"/>
      <c r="K59" s="29"/>
      <c r="L59" s="30">
        <f t="shared" si="12"/>
        <v>0</v>
      </c>
      <c r="M59" s="30">
        <f t="shared" si="13"/>
        <v>0</v>
      </c>
      <c r="N59" s="30">
        <f t="shared" si="14"/>
        <v>0</v>
      </c>
    </row>
    <row r="60" spans="2:14" s="1" customFormat="1" ht="13.9" customHeight="1">
      <c r="B60" s="1" t="s">
        <v>682</v>
      </c>
      <c r="C60" s="28" t="s">
        <v>230</v>
      </c>
      <c r="D60" s="23" t="s">
        <v>230</v>
      </c>
      <c r="E60" s="23"/>
      <c r="F60" s="23"/>
      <c r="G60" s="29"/>
      <c r="H60" s="29"/>
      <c r="I60" s="29"/>
      <c r="J60" s="29"/>
      <c r="K60" s="29"/>
      <c r="L60" s="30">
        <f t="shared" si="12"/>
        <v>0</v>
      </c>
      <c r="M60" s="30">
        <f t="shared" si="13"/>
        <v>0</v>
      </c>
      <c r="N60" s="30">
        <f t="shared" si="14"/>
        <v>0</v>
      </c>
    </row>
    <row r="61" spans="2:14" s="1" customFormat="1" ht="13.9" customHeight="1">
      <c r="B61" s="1" t="s">
        <v>682</v>
      </c>
      <c r="C61" s="28" t="s">
        <v>230</v>
      </c>
      <c r="D61" s="23" t="s">
        <v>230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</row>
    <row r="62" spans="2:14" s="1" customFormat="1" ht="13.9" customHeight="1">
      <c r="B62" s="33"/>
      <c r="G62" s="30">
        <f t="shared" ref="G62:M62" si="15">SUM(G51:G61)</f>
        <v>871</v>
      </c>
      <c r="H62" s="30">
        <f t="shared" si="15"/>
        <v>903</v>
      </c>
      <c r="I62" s="30">
        <f t="shared" si="15"/>
        <v>946</v>
      </c>
      <c r="J62" s="30">
        <f t="shared" si="15"/>
        <v>869</v>
      </c>
      <c r="K62" s="30">
        <f t="shared" si="15"/>
        <v>865</v>
      </c>
      <c r="L62" s="34">
        <f t="shared" si="15"/>
        <v>4454</v>
      </c>
      <c r="M62" s="34">
        <f t="shared" si="15"/>
        <v>25</v>
      </c>
    </row>
    <row r="63" spans="2:14" s="1" customFormat="1" ht="13.9" customHeight="1"/>
    <row r="64" spans="2:14" s="1" customFormat="1" ht="13.9" customHeight="1">
      <c r="B64" s="1" t="str">
        <f>Roster_Selection_Men!AB59&amp;" " &amp; "V "</f>
        <v xml:space="preserve">Emmanuel College V </v>
      </c>
      <c r="C64" s="1" t="str">
        <f>Roster_Selection_Men!AD59</f>
        <v>9199-12838</v>
      </c>
      <c r="D64" s="1" t="str">
        <f>Roster_Selection_Men!AE59</f>
        <v>David Hooper</v>
      </c>
      <c r="E64" s="23" t="s">
        <v>1022</v>
      </c>
      <c r="F64" s="1" t="str">
        <f>IF(ISERROR(Baker_Scores_Men_Var!E64), " ", IF(Baker_Scores_Men_Var!E64 = "Yes", "Yes", "  "))</f>
        <v>Yes</v>
      </c>
      <c r="G64" s="29">
        <v>202</v>
      </c>
      <c r="H64" s="29">
        <v>202</v>
      </c>
      <c r="I64" s="29">
        <v>178</v>
      </c>
      <c r="J64" s="29">
        <v>208</v>
      </c>
      <c r="K64" s="29">
        <v>185</v>
      </c>
      <c r="L64" s="30">
        <f t="shared" ref="L64:L74" si="16">SUM(G64:K64)</f>
        <v>975</v>
      </c>
      <c r="M64" s="30">
        <f t="shared" ref="M64:M74" si="17">COUNTIF(G64:K64, "&gt;0" )</f>
        <v>5</v>
      </c>
      <c r="N64" s="30">
        <f t="shared" ref="N64:N74" si="18">IF(M64=0,0,L64/M64)</f>
        <v>195</v>
      </c>
    </row>
    <row r="65" spans="2:14" s="1" customFormat="1" ht="13.9" customHeight="1">
      <c r="B65" s="1" t="str">
        <f>Roster_Selection_Men!AB60&amp;" " &amp; "V "</f>
        <v xml:space="preserve">Emmanuel College V </v>
      </c>
      <c r="C65" s="1" t="str">
        <f>Roster_Selection_Men!AD60</f>
        <v>11-462825</v>
      </c>
      <c r="D65" s="1" t="str">
        <f>Roster_Selection_Men!AE60</f>
        <v>Joshua Doneghy</v>
      </c>
      <c r="E65" s="23" t="s">
        <v>1022</v>
      </c>
      <c r="F65" s="1" t="str">
        <f>IF(ISERROR(Baker_Scores_Men_Var!E65), " ", IF(Baker_Scores_Men_Var!E65 = "Yes", "Yes", "  "))</f>
        <v>Yes</v>
      </c>
      <c r="G65" s="29">
        <v>192</v>
      </c>
      <c r="H65" s="29">
        <v>186</v>
      </c>
      <c r="I65" s="29">
        <v>190</v>
      </c>
      <c r="J65" s="29">
        <v>248</v>
      </c>
      <c r="K65" s="29">
        <v>169</v>
      </c>
      <c r="L65" s="30">
        <f t="shared" si="16"/>
        <v>985</v>
      </c>
      <c r="M65" s="30">
        <f t="shared" si="17"/>
        <v>5</v>
      </c>
      <c r="N65" s="30">
        <f t="shared" si="18"/>
        <v>197</v>
      </c>
    </row>
    <row r="66" spans="2:14" s="1" customFormat="1" ht="13.9" customHeight="1">
      <c r="B66" s="1" t="str">
        <f>Roster_Selection_Men!AB61&amp;" " &amp; "V "</f>
        <v xml:space="preserve">Emmanuel College V </v>
      </c>
      <c r="C66" s="1" t="str">
        <f>Roster_Selection_Men!AD61</f>
        <v>11-538574</v>
      </c>
      <c r="D66" s="1" t="str">
        <f>Roster_Selection_Men!AE61</f>
        <v>Nick Dischinger</v>
      </c>
      <c r="E66" s="23" t="s">
        <v>1022</v>
      </c>
      <c r="F66" s="1" t="str">
        <f>IF(ISERROR(Baker_Scores_Men_Var!E66), " ", IF(Baker_Scores_Men_Var!E66 = "Yes", "Yes", "  "))</f>
        <v>Yes</v>
      </c>
      <c r="G66" s="29">
        <v>177</v>
      </c>
      <c r="H66" s="29">
        <v>231</v>
      </c>
      <c r="I66" s="29">
        <v>227</v>
      </c>
      <c r="J66" s="29">
        <v>190</v>
      </c>
      <c r="K66" s="29">
        <v>200</v>
      </c>
      <c r="L66" s="30">
        <f t="shared" si="16"/>
        <v>1025</v>
      </c>
      <c r="M66" s="30">
        <f t="shared" si="17"/>
        <v>5</v>
      </c>
      <c r="N66" s="30">
        <f t="shared" si="18"/>
        <v>205</v>
      </c>
    </row>
    <row r="67" spans="2:14" s="1" customFormat="1" ht="13.9" customHeight="1">
      <c r="B67" s="1" t="str">
        <f>Roster_Selection_Men!AB62&amp;" " &amp; "V "</f>
        <v xml:space="preserve">Emmanuel College V </v>
      </c>
      <c r="C67" s="1" t="str">
        <f>Roster_Selection_Men!AD62</f>
        <v>11-669551</v>
      </c>
      <c r="D67" s="1" t="str">
        <f>Roster_Selection_Men!AE62</f>
        <v>Patrick Phillips</v>
      </c>
      <c r="E67" s="23" t="s">
        <v>1022</v>
      </c>
      <c r="F67" s="1" t="str">
        <f>IF(ISERROR(Baker_Scores_Men_Var!E67), " ", IF(Baker_Scores_Men_Var!E67 = "Yes", "Yes", "  "))</f>
        <v>Yes</v>
      </c>
      <c r="G67" s="29">
        <v>180</v>
      </c>
      <c r="H67" s="29">
        <v>213</v>
      </c>
      <c r="I67" s="29">
        <v>183</v>
      </c>
      <c r="J67" s="29">
        <v>194</v>
      </c>
      <c r="K67" s="29">
        <v>168</v>
      </c>
      <c r="L67" s="30">
        <f t="shared" si="16"/>
        <v>938</v>
      </c>
      <c r="M67" s="30">
        <f t="shared" si="17"/>
        <v>5</v>
      </c>
      <c r="N67" s="30">
        <f t="shared" si="18"/>
        <v>187.6</v>
      </c>
    </row>
    <row r="68" spans="2:14" s="1" customFormat="1" ht="13.9" customHeight="1">
      <c r="B68" s="1" t="str">
        <f>Roster_Selection_Men!AB63&amp;" " &amp; "V "</f>
        <v xml:space="preserve">Emmanuel College V </v>
      </c>
      <c r="C68" s="1" t="str">
        <f>Roster_Selection_Men!AD63</f>
        <v>8190-5198</v>
      </c>
      <c r="D68" s="1" t="str">
        <f>Roster_Selection_Men!AE63</f>
        <v>Stephen Lackey</v>
      </c>
      <c r="E68" s="23" t="s">
        <v>1022</v>
      </c>
      <c r="F68" s="1" t="str">
        <f>IF(ISERROR(Baker_Scores_Men_Var!E68), " ", IF(Baker_Scores_Men_Var!E68 = "Yes", "Yes", "  "))</f>
        <v>Yes</v>
      </c>
      <c r="G68" s="29">
        <v>150</v>
      </c>
      <c r="H68" s="29">
        <v>192</v>
      </c>
      <c r="I68" s="29">
        <v>224</v>
      </c>
      <c r="J68" s="29">
        <v>177</v>
      </c>
      <c r="K68" s="29">
        <v>206</v>
      </c>
      <c r="L68" s="30">
        <f t="shared" si="16"/>
        <v>949</v>
      </c>
      <c r="M68" s="30">
        <f t="shared" si="17"/>
        <v>5</v>
      </c>
      <c r="N68" s="30">
        <f t="shared" si="18"/>
        <v>189.8</v>
      </c>
    </row>
    <row r="69" spans="2:14" s="1" customFormat="1" ht="13.9" customHeight="1">
      <c r="B69" s="1" t="str">
        <f>Roster_Selection_Men!AB64&amp;" " &amp; "V "</f>
        <v xml:space="preserve"> V </v>
      </c>
      <c r="C69" s="1" t="str">
        <f>Roster_Selection_Men!AD64</f>
        <v/>
      </c>
      <c r="D69" s="1" t="str">
        <f>Roster_Selection_Men!AE64</f>
        <v/>
      </c>
      <c r="E69" s="23"/>
      <c r="F69" s="1" t="str">
        <f>IF(ISERROR(Baker_Scores_Men_Var!E69), " ", IF(Baker_Scores_Men_Var!E69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30">
        <f t="shared" si="16"/>
        <v>0</v>
      </c>
      <c r="M69" s="30">
        <f t="shared" si="17"/>
        <v>0</v>
      </c>
      <c r="N69" s="30">
        <f t="shared" si="18"/>
        <v>0</v>
      </c>
    </row>
    <row r="70" spans="2:14" s="1" customFormat="1" ht="13.9" customHeight="1">
      <c r="B70" s="1" t="str">
        <f>Roster_Selection_Men!AB65&amp;" " &amp; "V "</f>
        <v xml:space="preserve"> V </v>
      </c>
      <c r="C70" s="1" t="str">
        <f>Roster_Selection_Men!AD65</f>
        <v/>
      </c>
      <c r="D70" s="1" t="str">
        <f>Roster_Selection_Men!AE65</f>
        <v/>
      </c>
      <c r="E70" s="23"/>
      <c r="F70" s="1" t="str">
        <f>IF(ISERROR(Baker_Scores_Men_Var!E70), " ", IF(Baker_Scores_Men_Var!E70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</row>
    <row r="71" spans="2:14" s="1" customFormat="1" ht="13.9" customHeight="1">
      <c r="B71" s="1" t="str">
        <f>Roster_Selection_Men!AB66&amp;" " &amp; "V "</f>
        <v xml:space="preserve"> V </v>
      </c>
      <c r="C71" s="1" t="str">
        <f>Roster_Selection_Men!AD66</f>
        <v/>
      </c>
      <c r="D71" s="1" t="str">
        <f>Roster_Selection_Men!AE66</f>
        <v/>
      </c>
      <c r="E71" s="23"/>
      <c r="F71" s="1" t="str">
        <f>IF(ISERROR(Baker_Scores_Men_Var!E71), " ", IF(Baker_Scores_Men_Var!E71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</row>
    <row r="72" spans="2:14" s="1" customFormat="1" ht="13.9" customHeight="1">
      <c r="B72" s="1" t="s">
        <v>683</v>
      </c>
      <c r="C72" s="28" t="s">
        <v>230</v>
      </c>
      <c r="D72" s="23" t="s">
        <v>230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</row>
    <row r="73" spans="2:14" s="1" customFormat="1" ht="13.9" customHeight="1">
      <c r="B73" s="1" t="s">
        <v>683</v>
      </c>
      <c r="C73" s="28" t="s">
        <v>230</v>
      </c>
      <c r="D73" s="23" t="s">
        <v>230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</row>
    <row r="74" spans="2:14" s="1" customFormat="1" ht="13.9" customHeight="1">
      <c r="B74" s="1" t="s">
        <v>683</v>
      </c>
      <c r="C74" s="28" t="s">
        <v>230</v>
      </c>
      <c r="D74" s="23" t="s">
        <v>230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</row>
    <row r="75" spans="2:14" s="1" customFormat="1" ht="13.9" customHeight="1">
      <c r="B75" s="33"/>
      <c r="G75" s="30">
        <f t="shared" ref="G75:M75" si="19">SUM(G64:G74)</f>
        <v>901</v>
      </c>
      <c r="H75" s="30">
        <f t="shared" si="19"/>
        <v>1024</v>
      </c>
      <c r="I75" s="30">
        <f t="shared" si="19"/>
        <v>1002</v>
      </c>
      <c r="J75" s="30">
        <f t="shared" si="19"/>
        <v>1017</v>
      </c>
      <c r="K75" s="30">
        <f t="shared" si="19"/>
        <v>928</v>
      </c>
      <c r="L75" s="34">
        <f t="shared" si="19"/>
        <v>4872</v>
      </c>
      <c r="M75" s="34">
        <f t="shared" si="19"/>
        <v>25</v>
      </c>
    </row>
    <row r="76" spans="2:14" s="1" customFormat="1" ht="13.9" customHeight="1"/>
    <row r="77" spans="2:14" s="1" customFormat="1" ht="13.9" customHeight="1">
      <c r="B77" s="1" t="str">
        <f>Roster_Selection_Men!AB70&amp;" " &amp; "V "</f>
        <v xml:space="preserve">Life University V </v>
      </c>
      <c r="C77" s="1" t="str">
        <f>Roster_Selection_Men!AD70</f>
        <v>15-5216</v>
      </c>
      <c r="D77" s="1" t="str">
        <f>Roster_Selection_Men!AE70</f>
        <v>Andrew Martin</v>
      </c>
      <c r="E77" s="23" t="s">
        <v>1022</v>
      </c>
      <c r="F77" s="1" t="str">
        <f>IF(ISERROR(Baker_Scores_Men_Var!E77), " ", IF(Baker_Scores_Men_Var!E77 = "Yes", "Yes", "  "))</f>
        <v>Yes</v>
      </c>
      <c r="G77" s="29">
        <v>172</v>
      </c>
      <c r="H77" s="29">
        <v>151</v>
      </c>
      <c r="I77" s="29">
        <v>211</v>
      </c>
      <c r="J77" s="29">
        <v>172</v>
      </c>
      <c r="K77" s="29">
        <v>0</v>
      </c>
      <c r="L77" s="30">
        <f t="shared" ref="L77:L87" si="20">SUM(G77:K77)</f>
        <v>706</v>
      </c>
      <c r="M77" s="30">
        <f t="shared" ref="M77:M87" si="21">COUNTIF(G77:K77, "&gt;0" )</f>
        <v>4</v>
      </c>
      <c r="N77" s="30">
        <f t="shared" ref="N77:N87" si="22">IF(M77=0,0,L77/M77)</f>
        <v>176.5</v>
      </c>
    </row>
    <row r="78" spans="2:14" s="1" customFormat="1" ht="13.9" customHeight="1">
      <c r="B78" s="1" t="str">
        <f>Roster_Selection_Men!AB71&amp;" " &amp; "V "</f>
        <v xml:space="preserve">Life University V </v>
      </c>
      <c r="C78" s="1" t="str">
        <f>Roster_Selection_Men!AD71</f>
        <v>9782-2698</v>
      </c>
      <c r="D78" s="1" t="str">
        <f>Roster_Selection_Men!AE71</f>
        <v>Bryan Holcomb</v>
      </c>
      <c r="E78" s="23" t="s">
        <v>1022</v>
      </c>
      <c r="F78" s="1" t="str">
        <f>IF(ISERROR(Baker_Scores_Men_Var!E78), " ", IF(Baker_Scores_Men_Var!E78 = "Yes", "Yes", "  "))</f>
        <v>Yes</v>
      </c>
      <c r="G78" s="29">
        <v>179</v>
      </c>
      <c r="H78" s="29">
        <v>128</v>
      </c>
      <c r="I78" s="29">
        <v>156</v>
      </c>
      <c r="J78" s="29">
        <v>0</v>
      </c>
      <c r="K78" s="29">
        <v>145</v>
      </c>
      <c r="L78" s="30">
        <f t="shared" si="20"/>
        <v>608</v>
      </c>
      <c r="M78" s="30">
        <f t="shared" si="21"/>
        <v>4</v>
      </c>
      <c r="N78" s="30">
        <f t="shared" si="22"/>
        <v>152</v>
      </c>
    </row>
    <row r="79" spans="2:14" s="1" customFormat="1" ht="13.9" customHeight="1">
      <c r="B79" s="1" t="str">
        <f>Roster_Selection_Men!AB72&amp;" " &amp; "V "</f>
        <v xml:space="preserve">Life University V </v>
      </c>
      <c r="C79" s="1" t="str">
        <f>Roster_Selection_Men!AD72</f>
        <v>18-12290</v>
      </c>
      <c r="D79" s="1" t="str">
        <f>Roster_Selection_Men!AE72</f>
        <v>Colby Hagemoser</v>
      </c>
      <c r="E79" s="23" t="s">
        <v>1022</v>
      </c>
      <c r="F79" s="1" t="str">
        <f>IF(ISERROR(Baker_Scores_Men_Var!E79), " ", IF(Baker_Scores_Men_Var!E79 = "Yes", "Yes", "  "))</f>
        <v>Yes</v>
      </c>
      <c r="G79" s="29">
        <v>208</v>
      </c>
      <c r="H79" s="29">
        <v>177</v>
      </c>
      <c r="I79" s="29">
        <v>235</v>
      </c>
      <c r="J79" s="29">
        <v>201</v>
      </c>
      <c r="K79" s="29">
        <v>176</v>
      </c>
      <c r="L79" s="30">
        <f t="shared" si="20"/>
        <v>997</v>
      </c>
      <c r="M79" s="30">
        <f t="shared" si="21"/>
        <v>5</v>
      </c>
      <c r="N79" s="30">
        <f t="shared" si="22"/>
        <v>199.4</v>
      </c>
    </row>
    <row r="80" spans="2:14" s="1" customFormat="1" ht="13.9" customHeight="1">
      <c r="B80" s="1" t="str">
        <f>Roster_Selection_Men!AB73&amp;" " &amp; "V "</f>
        <v xml:space="preserve">Life University V </v>
      </c>
      <c r="C80" s="1" t="str">
        <f>Roster_Selection_Men!AD73</f>
        <v>11-349432</v>
      </c>
      <c r="D80" s="1" t="str">
        <f>Roster_Selection_Men!AE73</f>
        <v>Duane Jones</v>
      </c>
      <c r="E80" s="23" t="s">
        <v>1022</v>
      </c>
      <c r="F80" s="1" t="str">
        <f>IF(ISERROR(Baker_Scores_Men_Var!E80), " ", IF(Baker_Scores_Men_Var!E80 = "Yes", "Yes", "  "))</f>
        <v>Yes</v>
      </c>
      <c r="G80" s="29">
        <v>0</v>
      </c>
      <c r="H80" s="29">
        <v>0</v>
      </c>
      <c r="I80" s="29">
        <v>192</v>
      </c>
      <c r="J80" s="29">
        <v>234</v>
      </c>
      <c r="K80" s="29">
        <v>191</v>
      </c>
      <c r="L80" s="30">
        <f t="shared" si="20"/>
        <v>617</v>
      </c>
      <c r="M80" s="30">
        <f t="shared" si="21"/>
        <v>3</v>
      </c>
      <c r="N80" s="30">
        <f t="shared" si="22"/>
        <v>205.66666666666666</v>
      </c>
    </row>
    <row r="81" spans="2:14" s="1" customFormat="1" ht="13.9" customHeight="1">
      <c r="B81" s="1" t="str">
        <f>Roster_Selection_Men!AB74&amp;" " &amp; "V "</f>
        <v xml:space="preserve">Life University V </v>
      </c>
      <c r="C81" s="1" t="str">
        <f>Roster_Selection_Men!AD74</f>
        <v>5588-4728</v>
      </c>
      <c r="D81" s="1" t="str">
        <f>Roster_Selection_Men!AE74</f>
        <v>Heather Dumas</v>
      </c>
      <c r="E81" s="23" t="s">
        <v>1022</v>
      </c>
      <c r="F81" s="1" t="str">
        <f>IF(ISERROR(Baker_Scores_Men_Var!E81), " ", IF(Baker_Scores_Men_Var!E81 = "Yes", "Yes", "  "))</f>
        <v>Yes</v>
      </c>
      <c r="G81" s="29">
        <v>232</v>
      </c>
      <c r="H81" s="29">
        <v>140</v>
      </c>
      <c r="I81" s="29">
        <v>0</v>
      </c>
      <c r="J81" s="29">
        <v>183</v>
      </c>
      <c r="K81" s="29">
        <v>170</v>
      </c>
      <c r="L81" s="30">
        <f t="shared" si="20"/>
        <v>725</v>
      </c>
      <c r="M81" s="30">
        <f t="shared" si="21"/>
        <v>4</v>
      </c>
      <c r="N81" s="30">
        <f t="shared" si="22"/>
        <v>181.25</v>
      </c>
    </row>
    <row r="82" spans="2:14" s="1" customFormat="1" ht="13.9" customHeight="1">
      <c r="B82" s="1" t="str">
        <f>Roster_Selection_Men!AB75&amp;" " &amp; "V "</f>
        <v xml:space="preserve">Life University V </v>
      </c>
      <c r="C82" s="1" t="str">
        <f>Roster_Selection_Men!AD75</f>
        <v>11-640081</v>
      </c>
      <c r="D82" s="1" t="str">
        <f>Roster_Selection_Men!AE75</f>
        <v>Hunter Harper</v>
      </c>
      <c r="E82" s="23" t="s">
        <v>1022</v>
      </c>
      <c r="F82" s="1" t="str">
        <f>IF(ISERROR(Baker_Scores_Men_Var!E82), " ", IF(Baker_Scores_Men_Var!E82 = "Yes", "Yes", "  "))</f>
        <v>Yes</v>
      </c>
      <c r="G82" s="29">
        <v>179</v>
      </c>
      <c r="H82" s="29">
        <v>145</v>
      </c>
      <c r="I82" s="29">
        <v>190</v>
      </c>
      <c r="J82" s="29">
        <v>172</v>
      </c>
      <c r="K82" s="29">
        <v>170</v>
      </c>
      <c r="L82" s="30">
        <f t="shared" si="20"/>
        <v>856</v>
      </c>
      <c r="M82" s="30">
        <f t="shared" si="21"/>
        <v>5</v>
      </c>
      <c r="N82" s="30">
        <f t="shared" si="22"/>
        <v>171.2</v>
      </c>
    </row>
    <row r="83" spans="2:14" s="1" customFormat="1" ht="13.9" customHeight="1">
      <c r="B83" s="1" t="str">
        <f>Roster_Selection_Men!AB76&amp;" " &amp; "V "</f>
        <v xml:space="preserve"> V </v>
      </c>
      <c r="C83" s="1" t="str">
        <f>Roster_Selection_Men!AD76</f>
        <v/>
      </c>
      <c r="D83" s="1" t="str">
        <f>Roster_Selection_Men!AE76</f>
        <v/>
      </c>
      <c r="E83" s="23"/>
      <c r="F83" s="1" t="str">
        <f>IF(ISERROR(Baker_Scores_Men_Var!E83), " ", IF(Baker_Scores_Men_Var!E83 = "Yes", "Yes", "  "))</f>
        <v xml:space="preserve">  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30">
        <f t="shared" si="20"/>
        <v>0</v>
      </c>
      <c r="M83" s="30">
        <f t="shared" si="21"/>
        <v>0</v>
      </c>
      <c r="N83" s="30">
        <f t="shared" si="22"/>
        <v>0</v>
      </c>
    </row>
    <row r="84" spans="2:14" s="1" customFormat="1" ht="13.9" customHeight="1">
      <c r="B84" s="1" t="str">
        <f>Roster_Selection_Men!AB77&amp;" " &amp; "V "</f>
        <v xml:space="preserve"> V </v>
      </c>
      <c r="C84" s="1" t="str">
        <f>Roster_Selection_Men!AD77</f>
        <v/>
      </c>
      <c r="D84" s="1" t="str">
        <f>Roster_Selection_Men!AE77</f>
        <v/>
      </c>
      <c r="E84" s="23"/>
      <c r="F84" s="1" t="str">
        <f>IF(ISERROR(Baker_Scores_Men_Var!E84), " ", IF(Baker_Scores_Men_Var!E84 = "Yes", "Yes", "  "))</f>
        <v xml:space="preserve">  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30">
        <f t="shared" si="20"/>
        <v>0</v>
      </c>
      <c r="M84" s="30">
        <f t="shared" si="21"/>
        <v>0</v>
      </c>
      <c r="N84" s="30">
        <f t="shared" si="22"/>
        <v>0</v>
      </c>
    </row>
    <row r="85" spans="2:14" s="1" customFormat="1" ht="13.9" customHeight="1">
      <c r="B85" s="1" t="s">
        <v>684</v>
      </c>
      <c r="C85" s="28" t="s">
        <v>230</v>
      </c>
      <c r="D85" s="23" t="s">
        <v>230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</row>
    <row r="86" spans="2:14" s="1" customFormat="1" ht="13.9" customHeight="1">
      <c r="B86" s="1" t="s">
        <v>684</v>
      </c>
      <c r="C86" s="28" t="s">
        <v>230</v>
      </c>
      <c r="D86" s="23" t="s">
        <v>230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</row>
    <row r="87" spans="2:14" s="1" customFormat="1" ht="13.9" customHeight="1">
      <c r="B87" s="1" t="s">
        <v>684</v>
      </c>
      <c r="C87" s="28" t="s">
        <v>230</v>
      </c>
      <c r="D87" s="23" t="s">
        <v>230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</row>
    <row r="88" spans="2:14" s="1" customFormat="1" ht="13.9" customHeight="1">
      <c r="B88" s="33"/>
      <c r="G88" s="30">
        <f t="shared" ref="G88:M88" si="23">SUM(G77:G87)</f>
        <v>970</v>
      </c>
      <c r="H88" s="30">
        <f t="shared" si="23"/>
        <v>741</v>
      </c>
      <c r="I88" s="30">
        <f t="shared" si="23"/>
        <v>984</v>
      </c>
      <c r="J88" s="30">
        <f t="shared" si="23"/>
        <v>962</v>
      </c>
      <c r="K88" s="30">
        <f t="shared" si="23"/>
        <v>852</v>
      </c>
      <c r="L88" s="34">
        <f t="shared" si="23"/>
        <v>4509</v>
      </c>
      <c r="M88" s="34">
        <f t="shared" si="23"/>
        <v>25</v>
      </c>
    </row>
    <row r="89" spans="2:14" s="1" customFormat="1" ht="13.9" customHeight="1"/>
    <row r="90" spans="2:14" s="1" customFormat="1" ht="13.9" customHeight="1">
      <c r="B90" s="1" t="str">
        <f>Roster_Selection_Men!AB82&amp;" " &amp; "V "</f>
        <v xml:space="preserve">Lindsey Wilson College V </v>
      </c>
      <c r="C90" s="1" t="str">
        <f>Roster_Selection_Men!AD82</f>
        <v>5919-634</v>
      </c>
      <c r="D90" s="1" t="str">
        <f>Roster_Selection_Men!AE82</f>
        <v>Brandon Pendley</v>
      </c>
      <c r="E90" s="23" t="s">
        <v>1022</v>
      </c>
      <c r="F90" s="1" t="str">
        <f>IF(ISERROR(Baker_Scores_Men_Var!E90), " ", IF(Baker_Scores_Men_Var!E90 = "Yes", "Yes", "  "))</f>
        <v>Yes</v>
      </c>
      <c r="G90" s="29">
        <v>231</v>
      </c>
      <c r="H90" s="29">
        <v>185</v>
      </c>
      <c r="I90" s="29">
        <v>213</v>
      </c>
      <c r="J90" s="29">
        <v>202</v>
      </c>
      <c r="K90" s="29">
        <v>174</v>
      </c>
      <c r="L90" s="30">
        <f t="shared" ref="L90:L100" si="24">SUM(G90:K90)</f>
        <v>1005</v>
      </c>
      <c r="M90" s="30">
        <f t="shared" ref="M90:M100" si="25">COUNTIF(G90:K90, "&gt;0" )</f>
        <v>5</v>
      </c>
      <c r="N90" s="30">
        <f t="shared" ref="N90:N100" si="26">IF(M90=0,0,L90/M90)</f>
        <v>201</v>
      </c>
    </row>
    <row r="91" spans="2:14" s="1" customFormat="1" ht="13.9" customHeight="1">
      <c r="B91" s="1" t="str">
        <f>Roster_Selection_Men!AB83&amp;" " &amp; "V "</f>
        <v xml:space="preserve">Lindsey Wilson College V </v>
      </c>
      <c r="C91" s="1" t="str">
        <f>Roster_Selection_Men!AD83</f>
        <v>7914-42150</v>
      </c>
      <c r="D91" s="1" t="str">
        <f>Roster_Selection_Men!AE83</f>
        <v>Jason Womack</v>
      </c>
      <c r="E91" s="23" t="s">
        <v>1022</v>
      </c>
      <c r="F91" s="1" t="str">
        <f>IF(ISERROR(Baker_Scores_Men_Var!E91), " ", IF(Baker_Scores_Men_Var!E91 = "Yes", "Yes", "  "))</f>
        <v>Yes</v>
      </c>
      <c r="G91" s="29">
        <v>148</v>
      </c>
      <c r="H91" s="29">
        <v>219</v>
      </c>
      <c r="I91" s="29">
        <v>138</v>
      </c>
      <c r="J91" s="29">
        <v>0</v>
      </c>
      <c r="K91" s="29">
        <v>0</v>
      </c>
      <c r="L91" s="30">
        <f t="shared" si="24"/>
        <v>505</v>
      </c>
      <c r="M91" s="30">
        <f t="shared" si="25"/>
        <v>3</v>
      </c>
      <c r="N91" s="30">
        <f t="shared" si="26"/>
        <v>168.33333333333334</v>
      </c>
    </row>
    <row r="92" spans="2:14" s="1" customFormat="1" ht="13.9" customHeight="1">
      <c r="B92" s="1" t="str">
        <f>Roster_Selection_Men!AB84&amp;" " &amp; "V "</f>
        <v xml:space="preserve">Lindsey Wilson College V </v>
      </c>
      <c r="C92" s="1" t="str">
        <f>Roster_Selection_Men!AD84</f>
        <v>16-149154</v>
      </c>
      <c r="D92" s="1" t="str">
        <f>Roster_Selection_Men!AE84</f>
        <v>Patrick Walker</v>
      </c>
      <c r="E92" s="23" t="s">
        <v>1022</v>
      </c>
      <c r="F92" s="1" t="str">
        <f>IF(ISERROR(Baker_Scores_Men_Var!E92), " ", IF(Baker_Scores_Men_Var!E92 = "Yes", "Yes", "  "))</f>
        <v>Yes</v>
      </c>
      <c r="G92" s="29">
        <v>143</v>
      </c>
      <c r="H92" s="29">
        <v>157</v>
      </c>
      <c r="I92" s="29">
        <v>169</v>
      </c>
      <c r="J92" s="29">
        <v>221</v>
      </c>
      <c r="K92" s="29">
        <v>184</v>
      </c>
      <c r="L92" s="30">
        <f t="shared" si="24"/>
        <v>874</v>
      </c>
      <c r="M92" s="30">
        <f t="shared" si="25"/>
        <v>5</v>
      </c>
      <c r="N92" s="30">
        <f t="shared" si="26"/>
        <v>174.8</v>
      </c>
    </row>
    <row r="93" spans="2:14" s="1" customFormat="1" ht="13.9" customHeight="1">
      <c r="B93" s="1" t="str">
        <f>Roster_Selection_Men!AB85&amp;" " &amp; "V "</f>
        <v xml:space="preserve">Lindsey Wilson College V </v>
      </c>
      <c r="C93" s="1" t="str">
        <f>Roster_Selection_Men!AD85</f>
        <v>11-448902</v>
      </c>
      <c r="D93" s="1" t="str">
        <f>Roster_Selection_Men!AE85</f>
        <v>Payton Redmon</v>
      </c>
      <c r="E93" s="23" t="s">
        <v>1022</v>
      </c>
      <c r="F93" s="1" t="str">
        <f>IF(ISERROR(Baker_Scores_Men_Var!E93), " ", IF(Baker_Scores_Men_Var!E93 = "Yes", "Yes", "  "))</f>
        <v xml:space="preserve">  </v>
      </c>
      <c r="G93" s="29">
        <v>120</v>
      </c>
      <c r="H93" s="29">
        <v>158</v>
      </c>
      <c r="I93" s="29">
        <v>149</v>
      </c>
      <c r="J93" s="29">
        <v>160</v>
      </c>
      <c r="K93" s="29">
        <v>146</v>
      </c>
      <c r="L93" s="30">
        <f t="shared" si="24"/>
        <v>733</v>
      </c>
      <c r="M93" s="30">
        <f t="shared" si="25"/>
        <v>5</v>
      </c>
      <c r="N93" s="30">
        <f t="shared" si="26"/>
        <v>146.6</v>
      </c>
    </row>
    <row r="94" spans="2:14" s="1" customFormat="1" ht="13.9" customHeight="1">
      <c r="B94" s="1" t="str">
        <f>Roster_Selection_Men!AB86&amp;" " &amp; "V "</f>
        <v xml:space="preserve">Lindsey Wilson College V </v>
      </c>
      <c r="C94" s="1" t="str">
        <f>Roster_Selection_Men!AD86</f>
        <v>16-88860</v>
      </c>
      <c r="D94" s="1" t="str">
        <f>Roster_Selection_Men!AE86</f>
        <v>Peyton Huskey</v>
      </c>
      <c r="E94" s="23" t="s">
        <v>1022</v>
      </c>
      <c r="F94" s="1" t="str">
        <f>IF(ISERROR(Baker_Scores_Men_Var!E94), " ", IF(Baker_Scores_Men_Var!E94 = "Yes", "Yes", "  "))</f>
        <v>Yes</v>
      </c>
      <c r="G94" s="29">
        <v>148</v>
      </c>
      <c r="H94" s="29">
        <v>180</v>
      </c>
      <c r="I94" s="29">
        <v>168</v>
      </c>
      <c r="J94" s="29">
        <v>150</v>
      </c>
      <c r="K94" s="29">
        <v>192</v>
      </c>
      <c r="L94" s="30">
        <f t="shared" si="24"/>
        <v>838</v>
      </c>
      <c r="M94" s="30">
        <f t="shared" si="25"/>
        <v>5</v>
      </c>
      <c r="N94" s="30">
        <f t="shared" si="26"/>
        <v>167.6</v>
      </c>
    </row>
    <row r="95" spans="2:14" s="1" customFormat="1" ht="13.9" customHeight="1">
      <c r="B95" s="1" t="str">
        <f>Roster_Selection_Men!AB87&amp;" " &amp; "V "</f>
        <v xml:space="preserve">Lindsey Wilson College V </v>
      </c>
      <c r="C95" s="1" t="str">
        <f>Roster_Selection_Men!AD87</f>
        <v>7914-23206</v>
      </c>
      <c r="D95" s="1" t="str">
        <f>Roster_Selection_Men!AE87</f>
        <v>Tanner Goodman</v>
      </c>
      <c r="E95" s="23" t="s">
        <v>1022</v>
      </c>
      <c r="F95" s="1" t="str">
        <f>IF(ISERROR(Baker_Scores_Men_Var!E95), " ", IF(Baker_Scores_Men_Var!E95 = "Yes", "Yes", "  "))</f>
        <v>Yes</v>
      </c>
      <c r="G95" s="29">
        <v>0</v>
      </c>
      <c r="H95" s="29">
        <v>0</v>
      </c>
      <c r="I95" s="29">
        <v>0</v>
      </c>
      <c r="J95" s="29">
        <v>165</v>
      </c>
      <c r="K95" s="29">
        <v>148</v>
      </c>
      <c r="L95" s="30">
        <f t="shared" si="24"/>
        <v>313</v>
      </c>
      <c r="M95" s="30">
        <f t="shared" si="25"/>
        <v>2</v>
      </c>
      <c r="N95" s="30">
        <f t="shared" si="26"/>
        <v>156.5</v>
      </c>
    </row>
    <row r="96" spans="2:14" s="1" customFormat="1" ht="13.9" customHeight="1">
      <c r="B96" s="1" t="str">
        <f>Roster_Selection_Men!AB88&amp;" " &amp; "V "</f>
        <v xml:space="preserve"> V </v>
      </c>
      <c r="C96" s="1" t="str">
        <f>Roster_Selection_Men!AD88</f>
        <v/>
      </c>
      <c r="D96" s="1" t="str">
        <f>Roster_Selection_Men!AE88</f>
        <v/>
      </c>
      <c r="E96" s="23"/>
      <c r="F96" s="1" t="str">
        <f>IF(ISERROR(Baker_Scores_Men_Var!E96), " ", IF(Baker_Scores_Men_Var!E96 = "Yes", "Yes", "  "))</f>
        <v xml:space="preserve">  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30">
        <f t="shared" si="24"/>
        <v>0</v>
      </c>
      <c r="M96" s="30">
        <f t="shared" si="25"/>
        <v>0</v>
      </c>
      <c r="N96" s="30">
        <f t="shared" si="26"/>
        <v>0</v>
      </c>
    </row>
    <row r="97" spans="2:14" s="1" customFormat="1" ht="13.9" customHeight="1">
      <c r="B97" s="1" t="str">
        <f>Roster_Selection_Men!AB89&amp;" " &amp; "V "</f>
        <v xml:space="preserve"> V </v>
      </c>
      <c r="C97" s="1" t="str">
        <f>Roster_Selection_Men!AD89</f>
        <v/>
      </c>
      <c r="D97" s="1" t="str">
        <f>Roster_Selection_Men!AE89</f>
        <v/>
      </c>
      <c r="E97" s="23"/>
      <c r="F97" s="1" t="str">
        <f>IF(ISERROR(Baker_Scores_Men_Var!E97), " ", IF(Baker_Scores_Men_Var!E97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</row>
    <row r="98" spans="2:14" s="1" customFormat="1" ht="13.9" customHeight="1">
      <c r="B98" s="1" t="s">
        <v>685</v>
      </c>
      <c r="C98" s="28" t="s">
        <v>230</v>
      </c>
      <c r="D98" s="23" t="s">
        <v>230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</row>
    <row r="99" spans="2:14" s="1" customFormat="1" ht="13.9" customHeight="1">
      <c r="B99" s="1" t="s">
        <v>685</v>
      </c>
      <c r="C99" s="28" t="s">
        <v>230</v>
      </c>
      <c r="D99" s="23" t="s">
        <v>230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</row>
    <row r="100" spans="2:14" s="1" customFormat="1" ht="13.9" customHeight="1">
      <c r="B100" s="1" t="s">
        <v>685</v>
      </c>
      <c r="C100" s="28" t="s">
        <v>230</v>
      </c>
      <c r="D100" s="23" t="s">
        <v>230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</row>
    <row r="101" spans="2:14" s="1" customFormat="1" ht="13.9" customHeight="1">
      <c r="B101" s="33"/>
      <c r="G101" s="30">
        <f t="shared" ref="G101:M101" si="27">SUM(G90:G100)</f>
        <v>790</v>
      </c>
      <c r="H101" s="30">
        <f t="shared" si="27"/>
        <v>899</v>
      </c>
      <c r="I101" s="30">
        <f t="shared" si="27"/>
        <v>837</v>
      </c>
      <c r="J101" s="30">
        <f t="shared" si="27"/>
        <v>898</v>
      </c>
      <c r="K101" s="30">
        <f t="shared" si="27"/>
        <v>844</v>
      </c>
      <c r="L101" s="34">
        <f t="shared" si="27"/>
        <v>4268</v>
      </c>
      <c r="M101" s="34">
        <f t="shared" si="27"/>
        <v>25</v>
      </c>
    </row>
    <row r="102" spans="2:14" s="1" customFormat="1" ht="13.9" customHeight="1"/>
    <row r="103" spans="2:14" s="1" customFormat="1" ht="13.9" customHeight="1">
      <c r="B103" s="1" t="str">
        <f>Roster_Selection_Men!AB90&amp;" " &amp; "V "</f>
        <v xml:space="preserve">Midway University V </v>
      </c>
      <c r="C103" s="1" t="str">
        <f>Roster_Selection_Men!AD90</f>
        <v>16-99628</v>
      </c>
      <c r="D103" s="1" t="str">
        <f>Roster_Selection_Men!AE90</f>
        <v>Austin Hensley</v>
      </c>
      <c r="E103" s="23" t="s">
        <v>1022</v>
      </c>
      <c r="F103" s="1" t="str">
        <f>IF(ISERROR(Baker_Scores_Men_Var!E103), " ", IF(Baker_Scores_Men_Var!E103 = "Yes", "Yes", "  "))</f>
        <v>Yes</v>
      </c>
      <c r="G103" s="29">
        <v>230</v>
      </c>
      <c r="H103" s="29">
        <v>191</v>
      </c>
      <c r="I103" s="29">
        <v>192</v>
      </c>
      <c r="J103" s="29">
        <v>169</v>
      </c>
      <c r="K103" s="29">
        <v>236</v>
      </c>
      <c r="L103" s="30">
        <f t="shared" ref="L103:L113" si="28">SUM(G103:K103)</f>
        <v>1018</v>
      </c>
      <c r="M103" s="30">
        <f t="shared" ref="M103:M113" si="29">COUNTIF(G103:K103, "&gt;0" )</f>
        <v>5</v>
      </c>
      <c r="N103" s="30">
        <f t="shared" ref="N103:N113" si="30">IF(M103=0,0,L103/M103)</f>
        <v>203.6</v>
      </c>
    </row>
    <row r="104" spans="2:14" s="1" customFormat="1" ht="13.9" customHeight="1">
      <c r="B104" s="1" t="str">
        <f>Roster_Selection_Men!AB91&amp;" " &amp; "V "</f>
        <v xml:space="preserve">Midway University V </v>
      </c>
      <c r="C104" s="1" t="str">
        <f>Roster_Selection_Men!AD91</f>
        <v>15-174075</v>
      </c>
      <c r="D104" s="1" t="str">
        <f>Roster_Selection_Men!AE91</f>
        <v>Caleb Marshall</v>
      </c>
      <c r="E104" s="23" t="s">
        <v>1022</v>
      </c>
      <c r="F104" s="1" t="str">
        <f>IF(ISERROR(Baker_Scores_Men_Var!E104), " ", IF(Baker_Scores_Men_Var!E104 = "Yes", "Yes", "  "))</f>
        <v>Yes</v>
      </c>
      <c r="G104" s="29">
        <v>225</v>
      </c>
      <c r="H104" s="29">
        <v>195</v>
      </c>
      <c r="I104" s="29">
        <v>178</v>
      </c>
      <c r="J104" s="29">
        <v>206</v>
      </c>
      <c r="K104" s="29">
        <v>247</v>
      </c>
      <c r="L104" s="30">
        <f t="shared" si="28"/>
        <v>1051</v>
      </c>
      <c r="M104" s="30">
        <f t="shared" si="29"/>
        <v>5</v>
      </c>
      <c r="N104" s="30">
        <f t="shared" si="30"/>
        <v>210.2</v>
      </c>
    </row>
    <row r="105" spans="2:14" s="1" customFormat="1" ht="13.9" customHeight="1">
      <c r="B105" s="1" t="str">
        <f>Roster_Selection_Men!AB92&amp;" " &amp; "V "</f>
        <v xml:space="preserve">Midway University V </v>
      </c>
      <c r="C105" s="1" t="str">
        <f>Roster_Selection_Men!AD92</f>
        <v>11-601145</v>
      </c>
      <c r="D105" s="1" t="str">
        <f>Roster_Selection_Men!AE92</f>
        <v>Jackson Ryan</v>
      </c>
      <c r="E105" s="23" t="s">
        <v>1022</v>
      </c>
      <c r="F105" s="1" t="str">
        <f>IF(ISERROR(Baker_Scores_Men_Var!E105), " ", IF(Baker_Scores_Men_Var!E105 = "Yes", "Yes", "  "))</f>
        <v>Yes</v>
      </c>
      <c r="G105" s="29">
        <v>218</v>
      </c>
      <c r="H105" s="29">
        <v>183</v>
      </c>
      <c r="I105" s="29">
        <v>235</v>
      </c>
      <c r="J105" s="29">
        <v>171</v>
      </c>
      <c r="K105" s="29">
        <v>191</v>
      </c>
      <c r="L105" s="30">
        <f t="shared" si="28"/>
        <v>998</v>
      </c>
      <c r="M105" s="30">
        <f t="shared" si="29"/>
        <v>5</v>
      </c>
      <c r="N105" s="30">
        <f t="shared" si="30"/>
        <v>199.6</v>
      </c>
    </row>
    <row r="106" spans="2:14" s="1" customFormat="1" ht="13.9" customHeight="1">
      <c r="B106" s="1" t="str">
        <f>Roster_Selection_Men!AB93&amp;" " &amp; "V "</f>
        <v xml:space="preserve">Midway University V </v>
      </c>
      <c r="C106" s="1" t="str">
        <f>Roster_Selection_Men!AD93</f>
        <v>11-700332</v>
      </c>
      <c r="D106" s="1" t="str">
        <f>Roster_Selection_Men!AE93</f>
        <v>Logan Shaner</v>
      </c>
      <c r="E106" s="23" t="s">
        <v>1023</v>
      </c>
      <c r="F106" s="1" t="str">
        <f>IF(ISERROR(Baker_Scores_Men_Var!E106), " ", IF(Baker_Scores_Men_Var!E106 = "Yes", "Yes", "  "))</f>
        <v>Yes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30">
        <f t="shared" si="28"/>
        <v>0</v>
      </c>
      <c r="M106" s="30">
        <f t="shared" si="29"/>
        <v>0</v>
      </c>
      <c r="N106" s="30">
        <f t="shared" si="30"/>
        <v>0</v>
      </c>
    </row>
    <row r="107" spans="2:14" s="1" customFormat="1" ht="13.9" customHeight="1">
      <c r="B107" s="1" t="str">
        <f>Roster_Selection_Men!AB94&amp;" " &amp; "V "</f>
        <v xml:space="preserve">Midway University V </v>
      </c>
      <c r="C107" s="1" t="str">
        <f>Roster_Selection_Men!AD94</f>
        <v>11-746293</v>
      </c>
      <c r="D107" s="1" t="str">
        <f>Roster_Selection_Men!AE94</f>
        <v>Patrick Harmon</v>
      </c>
      <c r="E107" s="23" t="s">
        <v>1022</v>
      </c>
      <c r="F107" s="1" t="str">
        <f>IF(ISERROR(Baker_Scores_Men_Var!E107), " ", IF(Baker_Scores_Men_Var!E107 = "Yes", "Yes", "  "))</f>
        <v xml:space="preserve">  </v>
      </c>
      <c r="G107" s="29">
        <v>0</v>
      </c>
      <c r="H107" s="29">
        <v>0</v>
      </c>
      <c r="I107" s="29">
        <v>0</v>
      </c>
      <c r="J107" s="29">
        <v>0</v>
      </c>
      <c r="K107" s="29">
        <v>147</v>
      </c>
      <c r="L107" s="30">
        <f t="shared" si="28"/>
        <v>147</v>
      </c>
      <c r="M107" s="30">
        <f t="shared" si="29"/>
        <v>1</v>
      </c>
      <c r="N107" s="30">
        <f t="shared" si="30"/>
        <v>147</v>
      </c>
    </row>
    <row r="108" spans="2:14" s="1" customFormat="1" ht="13.9" customHeight="1">
      <c r="B108" s="1" t="str">
        <f>Roster_Selection_Men!AB95&amp;" " &amp; "V "</f>
        <v xml:space="preserve">Midway University V </v>
      </c>
      <c r="C108" s="1" t="str">
        <f>Roster_Selection_Men!AD95</f>
        <v>19-80564</v>
      </c>
      <c r="D108" s="1" t="str">
        <f>Roster_Selection_Men!AE95</f>
        <v>Zach Dickerson</v>
      </c>
      <c r="E108" s="23" t="s">
        <v>1022</v>
      </c>
      <c r="F108" s="1" t="str">
        <f>IF(ISERROR(Baker_Scores_Men_Var!E108), " ", IF(Baker_Scores_Men_Var!E108 = "Yes", "Yes", "  "))</f>
        <v>Yes</v>
      </c>
      <c r="G108" s="29">
        <v>173</v>
      </c>
      <c r="H108" s="29">
        <v>220</v>
      </c>
      <c r="I108" s="29">
        <v>269</v>
      </c>
      <c r="J108" s="29">
        <v>172</v>
      </c>
      <c r="K108" s="29">
        <v>159</v>
      </c>
      <c r="L108" s="30">
        <f t="shared" si="28"/>
        <v>993</v>
      </c>
      <c r="M108" s="30">
        <f t="shared" si="29"/>
        <v>5</v>
      </c>
      <c r="N108" s="30">
        <f t="shared" si="30"/>
        <v>198.6</v>
      </c>
    </row>
    <row r="109" spans="2:14" s="1" customFormat="1" ht="13.9" customHeight="1">
      <c r="B109" s="1" t="str">
        <f>Roster_Selection_Men!AB96&amp;" " &amp; "V "</f>
        <v xml:space="preserve">Midway University V </v>
      </c>
      <c r="C109" s="1" t="str">
        <f>Roster_Selection_Men!AD96</f>
        <v>8760-3844</v>
      </c>
      <c r="D109" s="1" t="str">
        <f>Roster_Selection_Men!AE96</f>
        <v>Zackery Halstead</v>
      </c>
      <c r="E109" s="23" t="s">
        <v>1022</v>
      </c>
      <c r="F109" s="1" t="str">
        <f>IF(ISERROR(Baker_Scores_Men_Var!E109), " ", IF(Baker_Scores_Men_Var!E109 = "Yes", "Yes", "  "))</f>
        <v>Yes</v>
      </c>
      <c r="G109" s="29">
        <v>128</v>
      </c>
      <c r="H109" s="29">
        <v>190</v>
      </c>
      <c r="I109" s="29">
        <v>189</v>
      </c>
      <c r="J109" s="29">
        <v>153</v>
      </c>
      <c r="K109" s="29">
        <v>0</v>
      </c>
      <c r="L109" s="30">
        <f t="shared" si="28"/>
        <v>660</v>
      </c>
      <c r="M109" s="30">
        <f t="shared" si="29"/>
        <v>4</v>
      </c>
      <c r="N109" s="30">
        <f t="shared" si="30"/>
        <v>165</v>
      </c>
    </row>
    <row r="110" spans="2:14" s="1" customFormat="1" ht="13.9" customHeight="1">
      <c r="B110" s="1" t="str">
        <f>Roster_Selection_Men!AB97&amp;" " &amp; "V "</f>
        <v xml:space="preserve"> V </v>
      </c>
      <c r="C110" s="1" t="str">
        <f>Roster_Selection_Men!AD97</f>
        <v/>
      </c>
      <c r="D110" s="1" t="str">
        <f>Roster_Selection_Men!AE97</f>
        <v/>
      </c>
      <c r="E110" s="23"/>
      <c r="F110" s="1" t="str">
        <f>IF(ISERROR(Baker_Scores_Men_Var!E110), " ", IF(Baker_Scores_Men_Var!E110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</row>
    <row r="111" spans="2:14" s="1" customFormat="1" ht="13.9" customHeight="1">
      <c r="B111" s="1" t="s">
        <v>686</v>
      </c>
      <c r="C111" s="28" t="s">
        <v>230</v>
      </c>
      <c r="D111" s="23" t="s">
        <v>230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</row>
    <row r="112" spans="2:14" s="1" customFormat="1" ht="13.9" customHeight="1">
      <c r="B112" s="1" t="s">
        <v>686</v>
      </c>
      <c r="C112" s="28" t="s">
        <v>230</v>
      </c>
      <c r="D112" s="23" t="s">
        <v>230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</row>
    <row r="113" spans="2:14" s="1" customFormat="1" ht="13.9" customHeight="1">
      <c r="B113" s="1" t="s">
        <v>686</v>
      </c>
      <c r="C113" s="28" t="s">
        <v>230</v>
      </c>
      <c r="D113" s="23" t="s">
        <v>230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</row>
    <row r="114" spans="2:14" s="1" customFormat="1" ht="13.9" customHeight="1">
      <c r="B114" s="33"/>
      <c r="G114" s="30">
        <f t="shared" ref="G114:M114" si="31">SUM(G103:G113)</f>
        <v>974</v>
      </c>
      <c r="H114" s="30">
        <f t="shared" si="31"/>
        <v>979</v>
      </c>
      <c r="I114" s="30">
        <f t="shared" si="31"/>
        <v>1063</v>
      </c>
      <c r="J114" s="30">
        <f t="shared" si="31"/>
        <v>871</v>
      </c>
      <c r="K114" s="30">
        <f t="shared" si="31"/>
        <v>980</v>
      </c>
      <c r="L114" s="34">
        <f t="shared" si="31"/>
        <v>4867</v>
      </c>
      <c r="M114" s="34">
        <f t="shared" si="31"/>
        <v>25</v>
      </c>
    </row>
    <row r="115" spans="2:14" s="1" customFormat="1" ht="13.9" customHeight="1"/>
    <row r="116" spans="2:14" s="1" customFormat="1" ht="13.9" customHeight="1">
      <c r="B116" s="1" t="str">
        <f>Roster_Selection_Men!AB108&amp;" " &amp; "V "</f>
        <v xml:space="preserve">Milligan College V </v>
      </c>
      <c r="C116" s="1" t="str">
        <f>Roster_Selection_Men!AD108</f>
        <v>17-82506</v>
      </c>
      <c r="D116" s="1" t="str">
        <f>Roster_Selection_Men!AE108</f>
        <v>Christian Brown</v>
      </c>
      <c r="E116" s="23" t="s">
        <v>1022</v>
      </c>
      <c r="F116" s="1" t="str">
        <f>IF(ISERROR(Baker_Scores_Men_Var!E116), " ", IF(Baker_Scores_Men_Var!E116 = "Yes", "Yes", "  "))</f>
        <v>Yes</v>
      </c>
      <c r="G116" s="29">
        <v>211</v>
      </c>
      <c r="H116" s="29">
        <v>169</v>
      </c>
      <c r="I116" s="29">
        <v>167</v>
      </c>
      <c r="J116" s="29">
        <v>159</v>
      </c>
      <c r="K116" s="29">
        <v>179</v>
      </c>
      <c r="L116" s="30">
        <f t="shared" ref="L116:L126" si="32">SUM(G116:K116)</f>
        <v>885</v>
      </c>
      <c r="M116" s="30">
        <f t="shared" ref="M116:M126" si="33">COUNTIF(G116:K116, "&gt;0" )</f>
        <v>5</v>
      </c>
      <c r="N116" s="30">
        <f t="shared" ref="N116:N126" si="34">IF(M116=0,0,L116/M116)</f>
        <v>177</v>
      </c>
    </row>
    <row r="117" spans="2:14" s="1" customFormat="1" ht="13.9" customHeight="1">
      <c r="B117" s="1" t="str">
        <f>Roster_Selection_Men!AB109&amp;" " &amp; "V "</f>
        <v xml:space="preserve">Milligan College V </v>
      </c>
      <c r="C117" s="1" t="str">
        <f>Roster_Selection_Men!AD109</f>
        <v>16-88846</v>
      </c>
      <c r="D117" s="1" t="str">
        <f>Roster_Selection_Men!AE109</f>
        <v>Cooper Brackins</v>
      </c>
      <c r="E117" s="23" t="s">
        <v>1022</v>
      </c>
      <c r="F117" s="1" t="str">
        <f>IF(ISERROR(Baker_Scores_Men_Var!E117), " ", IF(Baker_Scores_Men_Var!E117 = "Yes", "Yes", "  "))</f>
        <v>Yes</v>
      </c>
      <c r="G117" s="29">
        <v>181</v>
      </c>
      <c r="H117" s="29">
        <v>211</v>
      </c>
      <c r="I117" s="29">
        <v>204</v>
      </c>
      <c r="J117" s="29">
        <v>242</v>
      </c>
      <c r="K117" s="29">
        <v>138</v>
      </c>
      <c r="L117" s="30">
        <f t="shared" si="32"/>
        <v>976</v>
      </c>
      <c r="M117" s="30">
        <f t="shared" si="33"/>
        <v>5</v>
      </c>
      <c r="N117" s="30">
        <f t="shared" si="34"/>
        <v>195.2</v>
      </c>
    </row>
    <row r="118" spans="2:14" s="1" customFormat="1" ht="13.9" customHeight="1">
      <c r="B118" s="1" t="str">
        <f>Roster_Selection_Men!AB110&amp;" " &amp; "V "</f>
        <v xml:space="preserve">Milligan College V </v>
      </c>
      <c r="C118" s="1" t="str">
        <f>Roster_Selection_Men!AD110</f>
        <v>15-169678</v>
      </c>
      <c r="D118" s="1" t="str">
        <f>Roster_Selection_Men!AE110</f>
        <v>Jameson Whaley</v>
      </c>
      <c r="E118" s="23" t="s">
        <v>1022</v>
      </c>
      <c r="F118" s="1" t="str">
        <f>IF(ISERROR(Baker_Scores_Men_Var!E118), " ", IF(Baker_Scores_Men_Var!E118 = "Yes", "Yes", "  "))</f>
        <v>Yes</v>
      </c>
      <c r="G118" s="29">
        <v>255</v>
      </c>
      <c r="H118" s="29">
        <v>279</v>
      </c>
      <c r="I118" s="29">
        <v>192</v>
      </c>
      <c r="J118" s="29">
        <v>178</v>
      </c>
      <c r="K118" s="29">
        <v>201</v>
      </c>
      <c r="L118" s="30">
        <f t="shared" si="32"/>
        <v>1105</v>
      </c>
      <c r="M118" s="30">
        <f t="shared" si="33"/>
        <v>5</v>
      </c>
      <c r="N118" s="30">
        <f t="shared" si="34"/>
        <v>221</v>
      </c>
    </row>
    <row r="119" spans="2:14" s="1" customFormat="1" ht="13.9" customHeight="1">
      <c r="B119" s="1" t="str">
        <f>Roster_Selection_Men!AB111&amp;" " &amp; "V "</f>
        <v xml:space="preserve">Milligan College V </v>
      </c>
      <c r="C119" s="1" t="str">
        <f>Roster_Selection_Men!AD111</f>
        <v>21-2841</v>
      </c>
      <c r="D119" s="1" t="str">
        <f>Roster_Selection_Men!AE111</f>
        <v>Matthew Richards</v>
      </c>
      <c r="E119" s="23" t="s">
        <v>1022</v>
      </c>
      <c r="F119" s="1" t="str">
        <f>IF(ISERROR(Baker_Scores_Men_Var!E119), " ", IF(Baker_Scores_Men_Var!E119 = "Yes", "Yes", "  "))</f>
        <v>Yes</v>
      </c>
      <c r="G119" s="29">
        <v>166</v>
      </c>
      <c r="H119" s="29">
        <v>143</v>
      </c>
      <c r="I119" s="29">
        <v>142</v>
      </c>
      <c r="J119" s="29">
        <v>167</v>
      </c>
      <c r="K119" s="29">
        <v>129</v>
      </c>
      <c r="L119" s="30">
        <f t="shared" si="32"/>
        <v>747</v>
      </c>
      <c r="M119" s="30">
        <f t="shared" si="33"/>
        <v>5</v>
      </c>
      <c r="N119" s="30">
        <f t="shared" si="34"/>
        <v>149.4</v>
      </c>
    </row>
    <row r="120" spans="2:14" s="1" customFormat="1" ht="13.9" customHeight="1">
      <c r="B120" s="1" t="str">
        <f>Roster_Selection_Men!AB112&amp;" " &amp; "V "</f>
        <v xml:space="preserve">Milligan College V </v>
      </c>
      <c r="C120" s="1" t="str">
        <f>Roster_Selection_Men!AD112</f>
        <v>17-27173</v>
      </c>
      <c r="D120" s="1" t="str">
        <f>Roster_Selection_Men!AE112</f>
        <v>Tristan Crawford</v>
      </c>
      <c r="E120" s="23" t="s">
        <v>1022</v>
      </c>
      <c r="F120" s="1" t="str">
        <f>IF(ISERROR(Baker_Scores_Men_Var!E120), " ", IF(Baker_Scores_Men_Var!E120 = "Yes", "Yes", "  "))</f>
        <v>Yes</v>
      </c>
      <c r="G120" s="29">
        <v>178</v>
      </c>
      <c r="H120" s="29">
        <v>213</v>
      </c>
      <c r="I120" s="29">
        <v>163</v>
      </c>
      <c r="J120" s="29">
        <v>195</v>
      </c>
      <c r="K120" s="29">
        <v>173</v>
      </c>
      <c r="L120" s="30">
        <f t="shared" si="32"/>
        <v>922</v>
      </c>
      <c r="M120" s="30">
        <f t="shared" si="33"/>
        <v>5</v>
      </c>
      <c r="N120" s="30">
        <f t="shared" si="34"/>
        <v>184.4</v>
      </c>
    </row>
    <row r="121" spans="2:14" s="1" customFormat="1" ht="13.9" customHeight="1">
      <c r="B121" s="1" t="str">
        <f>Roster_Selection_Men!AB113&amp;" " &amp; "V "</f>
        <v xml:space="preserve"> V </v>
      </c>
      <c r="C121" s="1" t="str">
        <f>Roster_Selection_Men!AD113</f>
        <v/>
      </c>
      <c r="D121" s="1" t="str">
        <f>Roster_Selection_Men!AE113</f>
        <v/>
      </c>
      <c r="E121" s="23"/>
      <c r="F121" s="1" t="str">
        <f>IF(ISERROR(Baker_Scores_Men_Var!E121), " ", IF(Baker_Scores_Men_Var!E121 = "Yes", "Yes", "  "))</f>
        <v xml:space="preserve">  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30">
        <f t="shared" si="32"/>
        <v>0</v>
      </c>
      <c r="M121" s="30">
        <f t="shared" si="33"/>
        <v>0</v>
      </c>
      <c r="N121" s="30">
        <f t="shared" si="34"/>
        <v>0</v>
      </c>
    </row>
    <row r="122" spans="2:14" s="1" customFormat="1" ht="13.9" customHeight="1">
      <c r="B122" s="1" t="str">
        <f>Roster_Selection_Men!AB114&amp;" " &amp; "V "</f>
        <v xml:space="preserve"> V </v>
      </c>
      <c r="C122" s="1" t="str">
        <f>Roster_Selection_Men!AD114</f>
        <v/>
      </c>
      <c r="D122" s="1" t="str">
        <f>Roster_Selection_Men!AE114</f>
        <v/>
      </c>
      <c r="E122" s="23"/>
      <c r="F122" s="1" t="str">
        <f>IF(ISERROR(Baker_Scores_Men_Var!E122), " ", IF(Baker_Scores_Men_Var!E122 = "Yes", "Yes", "  "))</f>
        <v xml:space="preserve">  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30">
        <f t="shared" si="32"/>
        <v>0</v>
      </c>
      <c r="M122" s="30">
        <f t="shared" si="33"/>
        <v>0</v>
      </c>
      <c r="N122" s="30">
        <f t="shared" si="34"/>
        <v>0</v>
      </c>
    </row>
    <row r="123" spans="2:14" s="1" customFormat="1" ht="13.9" customHeight="1">
      <c r="B123" s="1" t="str">
        <f>Roster_Selection_Men!AB115&amp;" " &amp; "V "</f>
        <v xml:space="preserve"> V </v>
      </c>
      <c r="C123" s="1" t="str">
        <f>Roster_Selection_Men!AD115</f>
        <v/>
      </c>
      <c r="D123" s="1" t="str">
        <f>Roster_Selection_Men!AE115</f>
        <v/>
      </c>
      <c r="E123" s="23"/>
      <c r="F123" s="1" t="str">
        <f>IF(ISERROR(Baker_Scores_Men_Var!E123), " ", IF(Baker_Scores_Men_Var!E123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</row>
    <row r="124" spans="2:14" s="1" customFormat="1" ht="13.9" customHeight="1">
      <c r="B124" s="1" t="s">
        <v>687</v>
      </c>
      <c r="C124" s="28" t="s">
        <v>230</v>
      </c>
      <c r="D124" s="23" t="s">
        <v>230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</row>
    <row r="125" spans="2:14" s="1" customFormat="1" ht="13.9" customHeight="1">
      <c r="B125" s="1" t="s">
        <v>687</v>
      </c>
      <c r="C125" s="28" t="s">
        <v>230</v>
      </c>
      <c r="D125" s="23" t="s">
        <v>230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</row>
    <row r="126" spans="2:14" s="1" customFormat="1" ht="13.9" customHeight="1">
      <c r="B126" s="1" t="s">
        <v>687</v>
      </c>
      <c r="C126" s="28" t="s">
        <v>230</v>
      </c>
      <c r="D126" s="23" t="s">
        <v>230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</row>
    <row r="127" spans="2:14" s="1" customFormat="1" ht="13.9" customHeight="1">
      <c r="B127" s="33"/>
      <c r="G127" s="30">
        <f t="shared" ref="G127:M127" si="35">SUM(G116:G126)</f>
        <v>991</v>
      </c>
      <c r="H127" s="30">
        <f t="shared" si="35"/>
        <v>1015</v>
      </c>
      <c r="I127" s="30">
        <f t="shared" si="35"/>
        <v>868</v>
      </c>
      <c r="J127" s="30">
        <f t="shared" si="35"/>
        <v>941</v>
      </c>
      <c r="K127" s="30">
        <f t="shared" si="35"/>
        <v>820</v>
      </c>
      <c r="L127" s="34">
        <f t="shared" si="35"/>
        <v>4635</v>
      </c>
      <c r="M127" s="34">
        <f t="shared" si="35"/>
        <v>25</v>
      </c>
    </row>
    <row r="128" spans="2:14" s="1" customFormat="1" ht="13.9" customHeight="1"/>
    <row r="129" spans="2:14" s="1" customFormat="1" ht="13.9" customHeight="1">
      <c r="B129" s="1" t="str">
        <f>Roster_Selection_Men!AB116&amp;" " &amp; "V "</f>
        <v xml:space="preserve">Morehead State University V </v>
      </c>
      <c r="C129" s="1" t="str">
        <f>Roster_Selection_Men!AD116</f>
        <v>18-10800</v>
      </c>
      <c r="D129" s="1" t="str">
        <f>Roster_Selection_Men!AE116</f>
        <v>Aaron Downs</v>
      </c>
      <c r="E129" s="23" t="s">
        <v>1023</v>
      </c>
      <c r="F129" s="1" t="str">
        <f>IF(ISERROR(Baker_Scores_Men_Var!E129), " ", IF(Baker_Scores_Men_Var!E129 = "Yes", "Yes", "  "))</f>
        <v xml:space="preserve">  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30">
        <f t="shared" ref="L129:L139" si="36">SUM(G129:K129)</f>
        <v>0</v>
      </c>
      <c r="M129" s="30">
        <f t="shared" ref="M129:M139" si="37">COUNTIF(G129:K129, "&gt;0" )</f>
        <v>0</v>
      </c>
      <c r="N129" s="30">
        <f t="shared" ref="N129:N139" si="38">IF(M129=0,0,L129/M129)</f>
        <v>0</v>
      </c>
    </row>
    <row r="130" spans="2:14" s="1" customFormat="1" ht="13.9" customHeight="1">
      <c r="B130" s="1" t="str">
        <f>Roster_Selection_Men!AB117&amp;" " &amp; "V "</f>
        <v xml:space="preserve">Morehead State University V </v>
      </c>
      <c r="C130" s="1" t="str">
        <f>Roster_Selection_Men!AD117</f>
        <v>11-155614</v>
      </c>
      <c r="D130" s="1" t="str">
        <f>Roster_Selection_Men!AE117</f>
        <v>Bailey Watkins</v>
      </c>
      <c r="E130" s="23" t="s">
        <v>1022</v>
      </c>
      <c r="F130" s="1" t="str">
        <f>IF(ISERROR(Baker_Scores_Men_Var!E130), " ", IF(Baker_Scores_Men_Var!E130 = "Yes", "Yes", "  "))</f>
        <v>Yes</v>
      </c>
      <c r="G130" s="29">
        <v>155</v>
      </c>
      <c r="H130" s="29">
        <v>190</v>
      </c>
      <c r="I130" s="29">
        <v>179</v>
      </c>
      <c r="J130" s="29">
        <v>223</v>
      </c>
      <c r="K130" s="29">
        <v>170</v>
      </c>
      <c r="L130" s="30">
        <f t="shared" si="36"/>
        <v>917</v>
      </c>
      <c r="M130" s="30">
        <f t="shared" si="37"/>
        <v>5</v>
      </c>
      <c r="N130" s="30">
        <f t="shared" si="38"/>
        <v>183.4</v>
      </c>
    </row>
    <row r="131" spans="2:14" s="1" customFormat="1" ht="13.9" customHeight="1">
      <c r="B131" s="1" t="str">
        <f>Roster_Selection_Men!AB118&amp;" " &amp; "V "</f>
        <v xml:space="preserve">Morehead State University V </v>
      </c>
      <c r="C131" s="1" t="str">
        <f>Roster_Selection_Men!AD118</f>
        <v>18-91630</v>
      </c>
      <c r="D131" s="1" t="str">
        <f>Roster_Selection_Men!AE118</f>
        <v>Emily Fischer</v>
      </c>
      <c r="E131" s="23" t="s">
        <v>1022</v>
      </c>
      <c r="F131" s="1" t="str">
        <f>IF(ISERROR(Baker_Scores_Men_Var!E131), " ", IF(Baker_Scores_Men_Var!E131 = "Yes", "Yes", "  "))</f>
        <v>Yes</v>
      </c>
      <c r="G131" s="29">
        <v>0</v>
      </c>
      <c r="H131" s="29">
        <v>0</v>
      </c>
      <c r="I131" s="29">
        <v>168</v>
      </c>
      <c r="J131" s="29">
        <v>183</v>
      </c>
      <c r="K131" s="29">
        <v>168</v>
      </c>
      <c r="L131" s="30">
        <f t="shared" si="36"/>
        <v>519</v>
      </c>
      <c r="M131" s="30">
        <f t="shared" si="37"/>
        <v>3</v>
      </c>
      <c r="N131" s="30">
        <f t="shared" si="38"/>
        <v>173</v>
      </c>
    </row>
    <row r="132" spans="2:14" s="1" customFormat="1" ht="13.9" customHeight="1">
      <c r="B132" s="1" t="str">
        <f>Roster_Selection_Men!AB119&amp;" " &amp; "V "</f>
        <v xml:space="preserve">Morehead State University V </v>
      </c>
      <c r="C132" s="1" t="str">
        <f>Roster_Selection_Men!AD119</f>
        <v>15-186838</v>
      </c>
      <c r="D132" s="1" t="str">
        <f>Roster_Selection_Men!AE119</f>
        <v>Matthew Jackson</v>
      </c>
      <c r="E132" s="23" t="s">
        <v>1022</v>
      </c>
      <c r="F132" s="1" t="str">
        <f>IF(ISERROR(Baker_Scores_Men_Var!E132), " ", IF(Baker_Scores_Men_Var!E132 = "Yes", "Yes", "  "))</f>
        <v>Yes</v>
      </c>
      <c r="G132" s="29">
        <v>226</v>
      </c>
      <c r="H132" s="29">
        <v>176</v>
      </c>
      <c r="I132" s="29">
        <v>182</v>
      </c>
      <c r="J132" s="29">
        <v>140</v>
      </c>
      <c r="K132" s="29">
        <v>0</v>
      </c>
      <c r="L132" s="30">
        <f t="shared" si="36"/>
        <v>724</v>
      </c>
      <c r="M132" s="30">
        <f t="shared" si="37"/>
        <v>4</v>
      </c>
      <c r="N132" s="30">
        <f t="shared" si="38"/>
        <v>181</v>
      </c>
    </row>
    <row r="133" spans="2:14" s="1" customFormat="1" ht="13.9" customHeight="1">
      <c r="B133" s="1" t="str">
        <f>Roster_Selection_Men!AB120&amp;" " &amp; "V "</f>
        <v xml:space="preserve">Morehead State University V </v>
      </c>
      <c r="C133" s="1" t="str">
        <f>Roster_Selection_Men!AD120</f>
        <v>16-125144</v>
      </c>
      <c r="D133" s="1" t="str">
        <f>Roster_Selection_Men!AE120</f>
        <v>Phillip Rogers</v>
      </c>
      <c r="E133" s="23" t="s">
        <v>1022</v>
      </c>
      <c r="F133" s="1" t="str">
        <f>IF(ISERROR(Baker_Scores_Men_Var!E133), " ", IF(Baker_Scores_Men_Var!E133 = "Yes", "Yes", "  "))</f>
        <v>Yes</v>
      </c>
      <c r="G133" s="29">
        <v>166</v>
      </c>
      <c r="H133" s="29">
        <v>143</v>
      </c>
      <c r="I133" s="29">
        <v>0</v>
      </c>
      <c r="J133" s="29">
        <v>0</v>
      </c>
      <c r="K133" s="29">
        <v>179</v>
      </c>
      <c r="L133" s="30">
        <f t="shared" si="36"/>
        <v>488</v>
      </c>
      <c r="M133" s="30">
        <f t="shared" si="37"/>
        <v>3</v>
      </c>
      <c r="N133" s="30">
        <f t="shared" si="38"/>
        <v>162.66666666666666</v>
      </c>
    </row>
    <row r="134" spans="2:14" s="1" customFormat="1" ht="13.9" customHeight="1">
      <c r="B134" s="1" t="str">
        <f>Roster_Selection_Men!AB121&amp;" " &amp; "V "</f>
        <v xml:space="preserve">Morehead State University V </v>
      </c>
      <c r="C134" s="1" t="str">
        <f>Roster_Selection_Men!AD121</f>
        <v>15-78352</v>
      </c>
      <c r="D134" s="1" t="str">
        <f>Roster_Selection_Men!AE121</f>
        <v>Ryley Perez</v>
      </c>
      <c r="E134" s="23" t="s">
        <v>1022</v>
      </c>
      <c r="F134" s="1" t="str">
        <f>IF(ISERROR(Baker_Scores_Men_Var!E134), " ", IF(Baker_Scores_Men_Var!E134 = "Yes", "Yes", "  "))</f>
        <v>Yes</v>
      </c>
      <c r="G134" s="29">
        <v>153</v>
      </c>
      <c r="H134" s="29">
        <v>193</v>
      </c>
      <c r="I134" s="29">
        <v>154</v>
      </c>
      <c r="J134" s="29">
        <v>176</v>
      </c>
      <c r="K134" s="29">
        <v>180</v>
      </c>
      <c r="L134" s="30">
        <f t="shared" si="36"/>
        <v>856</v>
      </c>
      <c r="M134" s="30">
        <f t="shared" si="37"/>
        <v>5</v>
      </c>
      <c r="N134" s="30">
        <f t="shared" si="38"/>
        <v>171.2</v>
      </c>
    </row>
    <row r="135" spans="2:14" s="1" customFormat="1" ht="13.9" customHeight="1">
      <c r="B135" s="1" t="str">
        <f>Roster_Selection_Men!AB122&amp;" " &amp; "V "</f>
        <v xml:space="preserve">Morehead State University V </v>
      </c>
      <c r="C135" s="1" t="str">
        <f>Roster_Selection_Men!AD122</f>
        <v>15-1034</v>
      </c>
      <c r="D135" s="1" t="str">
        <f>Roster_Selection_Men!AE122</f>
        <v>Sydney Payton</v>
      </c>
      <c r="E135" s="23" t="s">
        <v>1022</v>
      </c>
      <c r="F135" s="1" t="str">
        <f>IF(ISERROR(Baker_Scores_Men_Var!E135), " ", IF(Baker_Scores_Men_Var!E135 = "Yes", "Yes", "  "))</f>
        <v>Yes</v>
      </c>
      <c r="G135" s="29">
        <v>169</v>
      </c>
      <c r="H135" s="29">
        <v>144</v>
      </c>
      <c r="I135" s="29">
        <v>170</v>
      </c>
      <c r="J135" s="29">
        <v>163</v>
      </c>
      <c r="K135" s="29">
        <v>207</v>
      </c>
      <c r="L135" s="30">
        <f t="shared" si="36"/>
        <v>853</v>
      </c>
      <c r="M135" s="30">
        <f t="shared" si="37"/>
        <v>5</v>
      </c>
      <c r="N135" s="30">
        <f t="shared" si="38"/>
        <v>170.6</v>
      </c>
    </row>
    <row r="136" spans="2:14" s="1" customFormat="1" ht="13.9" customHeight="1">
      <c r="B136" s="1" t="str">
        <f>Roster_Selection_Men!AB123&amp;" " &amp; "V "</f>
        <v xml:space="preserve"> V </v>
      </c>
      <c r="C136" s="1" t="str">
        <f>Roster_Selection_Men!AD123</f>
        <v/>
      </c>
      <c r="D136" s="1" t="str">
        <f>Roster_Selection_Men!AE123</f>
        <v/>
      </c>
      <c r="E136" s="23"/>
      <c r="F136" s="1" t="str">
        <f>IF(ISERROR(Baker_Scores_Men_Var!E136), " ", IF(Baker_Scores_Men_Var!E136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30">
        <f t="shared" si="36"/>
        <v>0</v>
      </c>
      <c r="M136" s="30">
        <f t="shared" si="37"/>
        <v>0</v>
      </c>
      <c r="N136" s="30">
        <f t="shared" si="38"/>
        <v>0</v>
      </c>
    </row>
    <row r="137" spans="2:14" s="1" customFormat="1" ht="13.9" customHeight="1">
      <c r="B137" s="1" t="s">
        <v>688</v>
      </c>
      <c r="C137" s="28" t="s">
        <v>230</v>
      </c>
      <c r="D137" s="23" t="s">
        <v>230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</row>
    <row r="138" spans="2:14" s="1" customFormat="1" ht="13.9" customHeight="1">
      <c r="B138" s="1" t="s">
        <v>688</v>
      </c>
      <c r="C138" s="28" t="s">
        <v>230</v>
      </c>
      <c r="D138" s="23" t="s">
        <v>230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</row>
    <row r="139" spans="2:14" s="1" customFormat="1" ht="13.9" customHeight="1">
      <c r="B139" s="1" t="s">
        <v>688</v>
      </c>
      <c r="C139" s="28" t="s">
        <v>230</v>
      </c>
      <c r="D139" s="23" t="s">
        <v>230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</row>
    <row r="140" spans="2:14" s="1" customFormat="1" ht="13.9" customHeight="1">
      <c r="B140" s="33"/>
      <c r="G140" s="30">
        <f t="shared" ref="G140:M140" si="39">SUM(G129:G139)</f>
        <v>869</v>
      </c>
      <c r="H140" s="30">
        <f t="shared" si="39"/>
        <v>846</v>
      </c>
      <c r="I140" s="30">
        <f t="shared" si="39"/>
        <v>853</v>
      </c>
      <c r="J140" s="30">
        <f t="shared" si="39"/>
        <v>885</v>
      </c>
      <c r="K140" s="30">
        <f t="shared" si="39"/>
        <v>904</v>
      </c>
      <c r="L140" s="34">
        <f t="shared" si="39"/>
        <v>4357</v>
      </c>
      <c r="M140" s="34">
        <f t="shared" si="39"/>
        <v>25</v>
      </c>
    </row>
    <row r="141" spans="2:14" s="1" customFormat="1" ht="13.9" customHeight="1"/>
    <row r="142" spans="2:14" s="1" customFormat="1" ht="13.9" customHeight="1">
      <c r="B142" s="1" t="str">
        <f>Roster_Selection_Men!AB124&amp;" " &amp; "V "</f>
        <v xml:space="preserve">Pikeville ,University Of V </v>
      </c>
      <c r="C142" s="1" t="str">
        <f>Roster_Selection_Men!AD124</f>
        <v>11-694789</v>
      </c>
      <c r="D142" s="1" t="str">
        <f>Roster_Selection_Men!AE124</f>
        <v>Benjamin Bailey</v>
      </c>
      <c r="E142" s="23" t="s">
        <v>1022</v>
      </c>
      <c r="F142" s="1" t="str">
        <f>IF(ISERROR(Baker_Scores_Men_Var!E142), " ", IF(Baker_Scores_Men_Var!E142 = "Yes", "Yes", "  "))</f>
        <v>Yes</v>
      </c>
      <c r="G142" s="29">
        <v>226</v>
      </c>
      <c r="H142" s="29">
        <v>225</v>
      </c>
      <c r="I142" s="29">
        <v>246</v>
      </c>
      <c r="J142" s="29">
        <v>218</v>
      </c>
      <c r="K142" s="29">
        <v>241</v>
      </c>
      <c r="L142" s="30">
        <f t="shared" ref="L142:L152" si="40">SUM(G142:K142)</f>
        <v>1156</v>
      </c>
      <c r="M142" s="30">
        <f t="shared" ref="M142:M152" si="41">COUNTIF(G142:K142, "&gt;0" )</f>
        <v>5</v>
      </c>
      <c r="N142" s="30">
        <f t="shared" ref="N142:N152" si="42">IF(M142=0,0,L142/M142)</f>
        <v>231.2</v>
      </c>
    </row>
    <row r="143" spans="2:14" s="1" customFormat="1" ht="13.9" customHeight="1">
      <c r="B143" s="1" t="str">
        <f>Roster_Selection_Men!AB125&amp;" " &amp; "V "</f>
        <v xml:space="preserve">Pikeville ,University Of V </v>
      </c>
      <c r="C143" s="1" t="str">
        <f>Roster_Selection_Men!AD125</f>
        <v>6490-3115</v>
      </c>
      <c r="D143" s="1" t="str">
        <f>Roster_Selection_Men!AE125</f>
        <v>Bryce Oliver</v>
      </c>
      <c r="E143" s="23" t="s">
        <v>1022</v>
      </c>
      <c r="F143" s="1" t="str">
        <f>IF(ISERROR(Baker_Scores_Men_Var!E143), " ", IF(Baker_Scores_Men_Var!E143 = "Yes", "Yes", "  "))</f>
        <v>Yes</v>
      </c>
      <c r="G143" s="29">
        <v>185</v>
      </c>
      <c r="H143" s="29">
        <v>223</v>
      </c>
      <c r="I143" s="29">
        <v>255</v>
      </c>
      <c r="J143" s="29">
        <v>199</v>
      </c>
      <c r="K143" s="29">
        <v>190</v>
      </c>
      <c r="L143" s="30">
        <f t="shared" si="40"/>
        <v>1052</v>
      </c>
      <c r="M143" s="30">
        <f t="shared" si="41"/>
        <v>5</v>
      </c>
      <c r="N143" s="30">
        <f t="shared" si="42"/>
        <v>210.4</v>
      </c>
    </row>
    <row r="144" spans="2:14" s="1" customFormat="1" ht="13.9" customHeight="1">
      <c r="B144" s="1" t="str">
        <f>Roster_Selection_Men!AB126&amp;" " &amp; "V "</f>
        <v xml:space="preserve">Pikeville ,University Of V </v>
      </c>
      <c r="C144" s="1" t="str">
        <f>Roster_Selection_Men!AD126</f>
        <v>6339-10437</v>
      </c>
      <c r="D144" s="1" t="str">
        <f>Roster_Selection_Men!AE126</f>
        <v>Matteo Cittadino</v>
      </c>
      <c r="E144" s="23" t="s">
        <v>1022</v>
      </c>
      <c r="F144" s="1" t="str">
        <f>IF(ISERROR(Baker_Scores_Men_Var!E144), " ", IF(Baker_Scores_Men_Var!E144 = "Yes", "Yes", "  "))</f>
        <v>Yes</v>
      </c>
      <c r="G144" s="29">
        <v>210</v>
      </c>
      <c r="H144" s="29">
        <v>225</v>
      </c>
      <c r="I144" s="29">
        <v>228</v>
      </c>
      <c r="J144" s="29">
        <v>217</v>
      </c>
      <c r="K144" s="29">
        <v>214</v>
      </c>
      <c r="L144" s="30">
        <f t="shared" si="40"/>
        <v>1094</v>
      </c>
      <c r="M144" s="30">
        <f t="shared" si="41"/>
        <v>5</v>
      </c>
      <c r="N144" s="30">
        <f t="shared" si="42"/>
        <v>218.8</v>
      </c>
    </row>
    <row r="145" spans="2:14" s="1" customFormat="1" ht="13.9" customHeight="1">
      <c r="B145" s="1" t="str">
        <f>Roster_Selection_Men!AB127&amp;" " &amp; "V "</f>
        <v xml:space="preserve">Pikeville ,University Of V </v>
      </c>
      <c r="C145" s="1" t="str">
        <f>Roster_Selection_Men!AD127</f>
        <v>5914-7459</v>
      </c>
      <c r="D145" s="1" t="str">
        <f>Roster_Selection_Men!AE127</f>
        <v>Parker Spencer</v>
      </c>
      <c r="E145" s="23" t="s">
        <v>1023</v>
      </c>
      <c r="F145" s="1" t="str">
        <f>IF(ISERROR(Baker_Scores_Men_Var!E145), " ", IF(Baker_Scores_Men_Var!E145 = "Yes", "Yes", "  "))</f>
        <v xml:space="preserve">  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30">
        <f t="shared" si="40"/>
        <v>0</v>
      </c>
      <c r="M145" s="30">
        <f t="shared" si="41"/>
        <v>0</v>
      </c>
      <c r="N145" s="30">
        <f t="shared" si="42"/>
        <v>0</v>
      </c>
    </row>
    <row r="146" spans="2:14" s="1" customFormat="1" ht="13.9" customHeight="1">
      <c r="B146" s="1" t="str">
        <f>Roster_Selection_Men!AB128&amp;" " &amp; "V "</f>
        <v xml:space="preserve">Pikeville ,University Of V </v>
      </c>
      <c r="C146" s="1" t="str">
        <f>Roster_Selection_Men!AD128</f>
        <v>6455-5066</v>
      </c>
      <c r="D146" s="1" t="str">
        <f>Roster_Selection_Men!AE128</f>
        <v>Paul Sacks</v>
      </c>
      <c r="E146" s="23" t="s">
        <v>1022</v>
      </c>
      <c r="F146" s="1" t="str">
        <f>IF(ISERROR(Baker_Scores_Men_Var!E146), " ", IF(Baker_Scores_Men_Var!E146 = "Yes", "Yes", "  "))</f>
        <v>Yes</v>
      </c>
      <c r="G146" s="29">
        <v>178</v>
      </c>
      <c r="H146" s="29">
        <v>223</v>
      </c>
      <c r="I146" s="29">
        <v>185</v>
      </c>
      <c r="J146" s="29">
        <v>0</v>
      </c>
      <c r="K146" s="29">
        <v>0</v>
      </c>
      <c r="L146" s="30">
        <f t="shared" si="40"/>
        <v>586</v>
      </c>
      <c r="M146" s="30">
        <f t="shared" si="41"/>
        <v>3</v>
      </c>
      <c r="N146" s="30">
        <f t="shared" si="42"/>
        <v>195.33333333333334</v>
      </c>
    </row>
    <row r="147" spans="2:14" s="1" customFormat="1" ht="13.9" customHeight="1">
      <c r="B147" s="1" t="str">
        <f>Roster_Selection_Men!AB129&amp;" " &amp; "V "</f>
        <v xml:space="preserve">Pikeville ,University Of V </v>
      </c>
      <c r="C147" s="1" t="str">
        <f>Roster_Selection_Men!AD129</f>
        <v>15-33734</v>
      </c>
      <c r="D147" s="1" t="str">
        <f>Roster_Selection_Men!AE129</f>
        <v>Ryan Taylor</v>
      </c>
      <c r="E147" s="23" t="s">
        <v>1022</v>
      </c>
      <c r="F147" s="1" t="str">
        <f>IF(ISERROR(Baker_Scores_Men_Var!E147), " ", IF(Baker_Scores_Men_Var!E147 = "Yes", "Yes", "  "))</f>
        <v>Yes</v>
      </c>
      <c r="G147" s="29">
        <v>174</v>
      </c>
      <c r="H147" s="29">
        <v>195</v>
      </c>
      <c r="I147" s="29">
        <v>201</v>
      </c>
      <c r="J147" s="29">
        <v>235</v>
      </c>
      <c r="K147" s="29">
        <v>268</v>
      </c>
      <c r="L147" s="30">
        <f t="shared" si="40"/>
        <v>1073</v>
      </c>
      <c r="M147" s="30">
        <f t="shared" si="41"/>
        <v>5</v>
      </c>
      <c r="N147" s="30">
        <f t="shared" si="42"/>
        <v>214.6</v>
      </c>
    </row>
    <row r="148" spans="2:14" s="1" customFormat="1" ht="13.9" customHeight="1">
      <c r="B148" s="1" t="str">
        <f>Roster_Selection_Men!AB130&amp;" " &amp; "V "</f>
        <v xml:space="preserve">Pikeville ,University Of V </v>
      </c>
      <c r="C148" s="1" t="str">
        <f>Roster_Selection_Men!AD130</f>
        <v>11-153175</v>
      </c>
      <c r="D148" s="1" t="str">
        <f>Roster_Selection_Men!AE130</f>
        <v>Wesley Yazell</v>
      </c>
      <c r="E148" s="23" t="s">
        <v>1022</v>
      </c>
      <c r="F148" s="1" t="str">
        <f>IF(ISERROR(Baker_Scores_Men_Var!E148), " ", IF(Baker_Scores_Men_Var!E148 = "Yes", "Yes", "  "))</f>
        <v>Yes</v>
      </c>
      <c r="G148" s="29">
        <v>0</v>
      </c>
      <c r="H148" s="29">
        <v>0</v>
      </c>
      <c r="I148" s="29">
        <v>0</v>
      </c>
      <c r="J148" s="29">
        <v>204</v>
      </c>
      <c r="K148" s="29">
        <v>176</v>
      </c>
      <c r="L148" s="30">
        <f t="shared" si="40"/>
        <v>380</v>
      </c>
      <c r="M148" s="30">
        <f t="shared" si="41"/>
        <v>2</v>
      </c>
      <c r="N148" s="30">
        <f t="shared" si="42"/>
        <v>190</v>
      </c>
    </row>
    <row r="149" spans="2:14" s="1" customFormat="1" ht="13.9" customHeight="1">
      <c r="B149" s="1" t="str">
        <f>Roster_Selection_Men!AB131&amp;" " &amp; "V "</f>
        <v xml:space="preserve"> V </v>
      </c>
      <c r="C149" s="1" t="str">
        <f>Roster_Selection_Men!AD131</f>
        <v/>
      </c>
      <c r="D149" s="1" t="str">
        <f>Roster_Selection_Men!AE131</f>
        <v/>
      </c>
      <c r="E149" s="23"/>
      <c r="F149" s="1" t="str">
        <f>IF(ISERROR(Baker_Scores_Men_Var!E149), " ", IF(Baker_Scores_Men_Var!E149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</row>
    <row r="150" spans="2:14" s="1" customFormat="1" ht="13.9" customHeight="1">
      <c r="B150" s="1" t="s">
        <v>689</v>
      </c>
      <c r="C150" s="28" t="s">
        <v>230</v>
      </c>
      <c r="D150" s="23" t="s">
        <v>230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</row>
    <row r="151" spans="2:14" s="1" customFormat="1" ht="13.9" customHeight="1">
      <c r="B151" s="1" t="s">
        <v>689</v>
      </c>
      <c r="C151" s="28" t="s">
        <v>230</v>
      </c>
      <c r="D151" s="23" t="s">
        <v>230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</row>
    <row r="152" spans="2:14" s="1" customFormat="1" ht="13.9" customHeight="1">
      <c r="B152" s="1" t="s">
        <v>689</v>
      </c>
      <c r="C152" s="28" t="s">
        <v>230</v>
      </c>
      <c r="D152" s="23" t="s">
        <v>230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</row>
    <row r="153" spans="2:14" s="1" customFormat="1" ht="13.9" customHeight="1">
      <c r="B153" s="33"/>
      <c r="G153" s="30">
        <f t="shared" ref="G153:M153" si="43">SUM(G142:G152)</f>
        <v>973</v>
      </c>
      <c r="H153" s="30">
        <f t="shared" si="43"/>
        <v>1091</v>
      </c>
      <c r="I153" s="30">
        <f t="shared" si="43"/>
        <v>1115</v>
      </c>
      <c r="J153" s="30">
        <f t="shared" si="43"/>
        <v>1073</v>
      </c>
      <c r="K153" s="30">
        <f t="shared" si="43"/>
        <v>1089</v>
      </c>
      <c r="L153" s="34">
        <f t="shared" si="43"/>
        <v>5341</v>
      </c>
      <c r="M153" s="34">
        <f t="shared" si="43"/>
        <v>25</v>
      </c>
    </row>
    <row r="154" spans="2:14" s="1" customFormat="1" ht="13.9" customHeight="1"/>
    <row r="155" spans="2:14" s="1" customFormat="1" ht="13.9" customHeight="1">
      <c r="B155" s="1" t="str">
        <f>Roster_Selection_Men!AB145&amp;" " &amp; "V "</f>
        <v xml:space="preserve">Savannah College Of Art And Design-Atlanta V </v>
      </c>
      <c r="C155" s="1" t="str">
        <f>Roster_Selection_Men!AD145</f>
        <v>15-171289</v>
      </c>
      <c r="D155" s="1" t="str">
        <f>Roster_Selection_Men!AE145</f>
        <v>Bradley Emerson</v>
      </c>
      <c r="E155" s="23" t="s">
        <v>1022</v>
      </c>
      <c r="F155" s="1" t="str">
        <f>IF(ISERROR(Baker_Scores_Men_Var!E155), " ", IF(Baker_Scores_Men_Var!E155 = "Yes", "Yes", "  "))</f>
        <v>Yes</v>
      </c>
      <c r="G155" s="29">
        <v>189</v>
      </c>
      <c r="H155" s="29">
        <v>189</v>
      </c>
      <c r="I155" s="29">
        <v>186</v>
      </c>
      <c r="J155" s="29">
        <v>154</v>
      </c>
      <c r="K155" s="29">
        <v>180</v>
      </c>
      <c r="L155" s="30">
        <f t="shared" ref="L155:L165" si="44">SUM(G155:K155)</f>
        <v>898</v>
      </c>
      <c r="M155" s="30">
        <f t="shared" ref="M155:M165" si="45">COUNTIF(G155:K155, "&gt;0" )</f>
        <v>5</v>
      </c>
      <c r="N155" s="30">
        <f t="shared" ref="N155:N165" si="46">IF(M155=0,0,L155/M155)</f>
        <v>179.6</v>
      </c>
    </row>
    <row r="156" spans="2:14" s="1" customFormat="1" ht="13.9" customHeight="1">
      <c r="B156" s="1" t="str">
        <f>Roster_Selection_Men!AB146&amp;" " &amp; "V "</f>
        <v xml:space="preserve">Savannah College Of Art And Design-Atlanta V </v>
      </c>
      <c r="C156" s="1" t="str">
        <f>Roster_Selection_Men!AD146</f>
        <v>11-475001</v>
      </c>
      <c r="D156" s="1" t="str">
        <f>Roster_Selection_Men!AE146</f>
        <v>CJ Matthews</v>
      </c>
      <c r="E156" s="23" t="s">
        <v>1022</v>
      </c>
      <c r="F156" s="1" t="str">
        <f>IF(ISERROR(Baker_Scores_Men_Var!E156), " ", IF(Baker_Scores_Men_Var!E156 = "Yes", "Yes", "  "))</f>
        <v>Yes</v>
      </c>
      <c r="G156" s="29">
        <v>222</v>
      </c>
      <c r="H156" s="29">
        <v>153</v>
      </c>
      <c r="I156" s="29">
        <v>218</v>
      </c>
      <c r="J156" s="29">
        <v>170</v>
      </c>
      <c r="K156" s="29">
        <v>181</v>
      </c>
      <c r="L156" s="30">
        <f t="shared" si="44"/>
        <v>944</v>
      </c>
      <c r="M156" s="30">
        <f t="shared" si="45"/>
        <v>5</v>
      </c>
      <c r="N156" s="30">
        <f t="shared" si="46"/>
        <v>188.8</v>
      </c>
    </row>
    <row r="157" spans="2:14" s="1" customFormat="1" ht="13.9" customHeight="1">
      <c r="B157" s="1" t="str">
        <f>Roster_Selection_Men!AB147&amp;" " &amp; "V "</f>
        <v xml:space="preserve">Savannah College Of Art And Design-Atlanta V </v>
      </c>
      <c r="C157" s="1" t="str">
        <f>Roster_Selection_Men!AD147</f>
        <v>19-1660</v>
      </c>
      <c r="D157" s="1" t="str">
        <f>Roster_Selection_Men!AE147</f>
        <v>Danil Pervukhin</v>
      </c>
      <c r="E157" s="23" t="s">
        <v>1022</v>
      </c>
      <c r="F157" s="1" t="str">
        <f>IF(ISERROR(Baker_Scores_Men_Var!E157), " ", IF(Baker_Scores_Men_Var!E157 = "Yes", "Yes", "  "))</f>
        <v>Yes</v>
      </c>
      <c r="G157" s="29">
        <v>181</v>
      </c>
      <c r="H157" s="29">
        <v>180</v>
      </c>
      <c r="I157" s="29">
        <v>244</v>
      </c>
      <c r="J157" s="29">
        <v>237</v>
      </c>
      <c r="K157" s="29">
        <v>205</v>
      </c>
      <c r="L157" s="30">
        <f t="shared" si="44"/>
        <v>1047</v>
      </c>
      <c r="M157" s="30">
        <f t="shared" si="45"/>
        <v>5</v>
      </c>
      <c r="N157" s="30">
        <f t="shared" si="46"/>
        <v>209.4</v>
      </c>
    </row>
    <row r="158" spans="2:14" s="1" customFormat="1" ht="13.9" customHeight="1">
      <c r="B158" s="1" t="str">
        <f>Roster_Selection_Men!AB148&amp;" " &amp; "V "</f>
        <v xml:space="preserve">Savannah College Of Art And Design-Atlanta V </v>
      </c>
      <c r="C158" s="1" t="str">
        <f>Roster_Selection_Men!AD148</f>
        <v>8876-2014</v>
      </c>
      <c r="D158" s="1" t="str">
        <f>Roster_Selection_Men!AE148</f>
        <v>Khyle Bentley</v>
      </c>
      <c r="E158" s="23" t="s">
        <v>1022</v>
      </c>
      <c r="F158" s="1" t="str">
        <f>IF(ISERROR(Baker_Scores_Men_Var!E158), " ", IF(Baker_Scores_Men_Var!E158 = "Yes", "Yes", "  "))</f>
        <v>Yes</v>
      </c>
      <c r="G158" s="29">
        <v>166</v>
      </c>
      <c r="H158" s="29">
        <v>224</v>
      </c>
      <c r="I158" s="29">
        <v>227</v>
      </c>
      <c r="J158" s="29">
        <v>200</v>
      </c>
      <c r="K158" s="29">
        <v>235</v>
      </c>
      <c r="L158" s="30">
        <f t="shared" si="44"/>
        <v>1052</v>
      </c>
      <c r="M158" s="30">
        <f t="shared" si="45"/>
        <v>5</v>
      </c>
      <c r="N158" s="30">
        <f t="shared" si="46"/>
        <v>210.4</v>
      </c>
    </row>
    <row r="159" spans="2:14" s="1" customFormat="1" ht="13.9" customHeight="1">
      <c r="B159" s="1" t="str">
        <f>Roster_Selection_Men!AB149&amp;" " &amp; "V "</f>
        <v xml:space="preserve">Savannah College Of Art And Design-Atlanta V </v>
      </c>
      <c r="C159" s="1" t="str">
        <f>Roster_Selection_Men!AD149</f>
        <v>21-464</v>
      </c>
      <c r="D159" s="1" t="str">
        <f>Roster_Selection_Men!AE149</f>
        <v>Leonardo Julián</v>
      </c>
      <c r="E159" s="23" t="s">
        <v>1023</v>
      </c>
      <c r="F159" s="1" t="str">
        <f>IF(ISERROR(Baker_Scores_Men_Var!E159), " ", IF(Baker_Scores_Men_Var!E159 = "Yes", "Yes", "  "))</f>
        <v>Yes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30">
        <f t="shared" si="44"/>
        <v>0</v>
      </c>
      <c r="M159" s="30">
        <f t="shared" si="45"/>
        <v>0</v>
      </c>
      <c r="N159" s="30">
        <f t="shared" si="46"/>
        <v>0</v>
      </c>
    </row>
    <row r="160" spans="2:14" s="1" customFormat="1" ht="13.9" customHeight="1">
      <c r="B160" s="1" t="str">
        <f>Roster_Selection_Men!AB150&amp;" " &amp; "V "</f>
        <v xml:space="preserve">Savannah College Of Art And Design-Atlanta V </v>
      </c>
      <c r="C160" s="1" t="str">
        <f>Roster_Selection_Men!AD150</f>
        <v>21-463</v>
      </c>
      <c r="D160" s="1" t="str">
        <f>Roster_Selection_Men!AE150</f>
        <v>Matthew Magro</v>
      </c>
      <c r="E160" s="23" t="s">
        <v>1022</v>
      </c>
      <c r="F160" s="1" t="str">
        <f>IF(ISERROR(Baker_Scores_Men_Var!E160), " ", IF(Baker_Scores_Men_Var!E160 = "Yes", "Yes", "  "))</f>
        <v>Yes</v>
      </c>
      <c r="G160" s="29">
        <v>200</v>
      </c>
      <c r="H160" s="29">
        <v>206</v>
      </c>
      <c r="I160" s="29">
        <v>267</v>
      </c>
      <c r="J160" s="29">
        <v>186</v>
      </c>
      <c r="K160" s="29">
        <v>183</v>
      </c>
      <c r="L160" s="30">
        <f t="shared" si="44"/>
        <v>1042</v>
      </c>
      <c r="M160" s="30">
        <f t="shared" si="45"/>
        <v>5</v>
      </c>
      <c r="N160" s="30">
        <f t="shared" si="46"/>
        <v>208.4</v>
      </c>
    </row>
    <row r="161" spans="2:14" s="1" customFormat="1" ht="13.9" customHeight="1">
      <c r="B161" s="1" t="str">
        <f>Roster_Selection_Men!AB151&amp;" " &amp; "V "</f>
        <v xml:space="preserve">Savannah College Of Art And Design-Atlanta V </v>
      </c>
      <c r="C161" s="1" t="str">
        <f>Roster_Selection_Men!AD151</f>
        <v>19-449</v>
      </c>
      <c r="D161" s="1" t="str">
        <f>Roster_Selection_Men!AE151</f>
        <v>Xiao Pan</v>
      </c>
      <c r="E161" s="23"/>
      <c r="F161" s="1" t="str">
        <f>IF(ISERROR(Baker_Scores_Men_Var!E161), " ", IF(Baker_Scores_Men_Var!E161 = "Yes", "Yes", "  "))</f>
        <v>Yes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30">
        <f t="shared" si="44"/>
        <v>0</v>
      </c>
      <c r="M161" s="30">
        <f t="shared" si="45"/>
        <v>0</v>
      </c>
      <c r="N161" s="30">
        <f t="shared" si="46"/>
        <v>0</v>
      </c>
    </row>
    <row r="162" spans="2:14" s="1" customFormat="1" ht="13.9" customHeight="1">
      <c r="B162" s="1" t="str">
        <f>Roster_Selection_Men!AB152&amp;" " &amp; "V "</f>
        <v xml:space="preserve"> V </v>
      </c>
      <c r="C162" s="1" t="str">
        <f>Roster_Selection_Men!AD152</f>
        <v/>
      </c>
      <c r="D162" s="1" t="str">
        <f>Roster_Selection_Men!AE152</f>
        <v/>
      </c>
      <c r="E162" s="23"/>
      <c r="F162" s="1" t="str">
        <f>IF(ISERROR(Baker_Scores_Men_Var!E162), " ", IF(Baker_Scores_Men_Var!E162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30">
        <f t="shared" si="44"/>
        <v>0</v>
      </c>
      <c r="M162" s="30">
        <f t="shared" si="45"/>
        <v>0</v>
      </c>
      <c r="N162" s="30">
        <f t="shared" si="46"/>
        <v>0</v>
      </c>
    </row>
    <row r="163" spans="2:14" s="1" customFormat="1" ht="13.9" customHeight="1">
      <c r="B163" s="1" t="s">
        <v>690</v>
      </c>
      <c r="C163" s="28" t="s">
        <v>230</v>
      </c>
      <c r="D163" s="23" t="s">
        <v>230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</row>
    <row r="164" spans="2:14" s="1" customFormat="1" ht="13.9" customHeight="1">
      <c r="B164" s="1" t="s">
        <v>690</v>
      </c>
      <c r="C164" s="28" t="s">
        <v>230</v>
      </c>
      <c r="D164" s="23" t="s">
        <v>230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</row>
    <row r="165" spans="2:14" s="1" customFormat="1" ht="13.9" customHeight="1">
      <c r="B165" s="1" t="s">
        <v>690</v>
      </c>
      <c r="C165" s="28" t="s">
        <v>230</v>
      </c>
      <c r="D165" s="23" t="s">
        <v>230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</row>
    <row r="166" spans="2:14" s="1" customFormat="1" ht="13.9" customHeight="1">
      <c r="B166" s="33"/>
      <c r="G166" s="30">
        <f t="shared" ref="G166:M166" si="47">SUM(G155:G165)</f>
        <v>958</v>
      </c>
      <c r="H166" s="30">
        <f t="shared" si="47"/>
        <v>952</v>
      </c>
      <c r="I166" s="30">
        <f t="shared" si="47"/>
        <v>1142</v>
      </c>
      <c r="J166" s="30">
        <f t="shared" si="47"/>
        <v>947</v>
      </c>
      <c r="K166" s="30">
        <f t="shared" si="47"/>
        <v>984</v>
      </c>
      <c r="L166" s="34">
        <f t="shared" si="47"/>
        <v>4983</v>
      </c>
      <c r="M166" s="34">
        <f t="shared" si="47"/>
        <v>25</v>
      </c>
    </row>
    <row r="167" spans="2:14" s="1" customFormat="1" ht="13.9" customHeight="1"/>
    <row r="168" spans="2:14" s="1" customFormat="1" ht="13.9" customHeight="1">
      <c r="B168" s="1" t="str">
        <f>Roster_Selection_Men!AB153&amp;" " &amp; "V "</f>
        <v xml:space="preserve">Savannah College Of Art And Design-Savannah V </v>
      </c>
      <c r="C168" s="1" t="str">
        <f>Roster_Selection_Men!AD153</f>
        <v>6590-892</v>
      </c>
      <c r="D168" s="1" t="str">
        <f>Roster_Selection_Men!AE153</f>
        <v>Alex Glinski</v>
      </c>
      <c r="E168" s="23" t="s">
        <v>1022</v>
      </c>
      <c r="F168" s="1" t="str">
        <f>IF(ISERROR(Baker_Scores_Men_Var!E168), " ", IF(Baker_Scores_Men_Var!E168 = "Yes", "Yes", "  "))</f>
        <v>Yes</v>
      </c>
      <c r="G168" s="29">
        <v>181</v>
      </c>
      <c r="H168" s="29">
        <v>0</v>
      </c>
      <c r="I168" s="29">
        <v>0</v>
      </c>
      <c r="J168" s="29">
        <v>276</v>
      </c>
      <c r="K168" s="29">
        <v>177</v>
      </c>
      <c r="L168" s="30">
        <f t="shared" ref="L168:L178" si="48">SUM(G168:K168)</f>
        <v>634</v>
      </c>
      <c r="M168" s="30">
        <f t="shared" ref="M168:M178" si="49">COUNTIF(G168:K168, "&gt;0" )</f>
        <v>3</v>
      </c>
      <c r="N168" s="30">
        <f t="shared" ref="N168:N178" si="50">IF(M168=0,0,L168/M168)</f>
        <v>211.33333333333334</v>
      </c>
    </row>
    <row r="169" spans="2:14" s="1" customFormat="1" ht="13.9" customHeight="1">
      <c r="B169" s="1" t="str">
        <f>Roster_Selection_Men!AB154&amp;" " &amp; "V "</f>
        <v xml:space="preserve">Savannah College Of Art And Design-Savannah V </v>
      </c>
      <c r="C169" s="1" t="str">
        <f>Roster_Selection_Men!AD154</f>
        <v>16-112181</v>
      </c>
      <c r="D169" s="1" t="str">
        <f>Roster_Selection_Men!AE154</f>
        <v>Bennett Moses</v>
      </c>
      <c r="E169" s="23" t="s">
        <v>1023</v>
      </c>
      <c r="F169" s="1" t="str">
        <f>IF(ISERROR(Baker_Scores_Men_Var!E169), " ", IF(Baker_Scores_Men_Var!E169 = "Yes", "Yes", "  "))</f>
        <v>Yes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30">
        <f t="shared" si="48"/>
        <v>0</v>
      </c>
      <c r="M169" s="30">
        <f t="shared" si="49"/>
        <v>0</v>
      </c>
      <c r="N169" s="30">
        <f t="shared" si="50"/>
        <v>0</v>
      </c>
    </row>
    <row r="170" spans="2:14" s="1" customFormat="1" ht="13.9" customHeight="1">
      <c r="B170" s="1" t="str">
        <f>Roster_Selection_Men!AB155&amp;" " &amp; "V "</f>
        <v xml:space="preserve">Savannah College Of Art And Design-Savannah V </v>
      </c>
      <c r="C170" s="1" t="str">
        <f>Roster_Selection_Men!AD155</f>
        <v>11-180076</v>
      </c>
      <c r="D170" s="1" t="str">
        <f>Roster_Selection_Men!AE155</f>
        <v>Gael Egana</v>
      </c>
      <c r="E170" s="23" t="s">
        <v>1022</v>
      </c>
      <c r="F170" s="1" t="str">
        <f>IF(ISERROR(Baker_Scores_Men_Var!E170), " ", IF(Baker_Scores_Men_Var!E170 = "Yes", "Yes", "  "))</f>
        <v>Yes</v>
      </c>
      <c r="G170" s="29">
        <v>0</v>
      </c>
      <c r="H170" s="29">
        <v>0</v>
      </c>
      <c r="I170" s="29">
        <v>211</v>
      </c>
      <c r="J170" s="29">
        <v>214</v>
      </c>
      <c r="K170" s="29">
        <v>179</v>
      </c>
      <c r="L170" s="30">
        <f t="shared" si="48"/>
        <v>604</v>
      </c>
      <c r="M170" s="30">
        <f t="shared" si="49"/>
        <v>3</v>
      </c>
      <c r="N170" s="30">
        <f t="shared" si="50"/>
        <v>201.33333333333334</v>
      </c>
    </row>
    <row r="171" spans="2:14" s="1" customFormat="1" ht="13.9" customHeight="1">
      <c r="B171" s="1" t="str">
        <f>Roster_Selection_Men!AB156&amp;" " &amp; "V "</f>
        <v xml:space="preserve">Savannah College Of Art And Design-Savannah V </v>
      </c>
      <c r="C171" s="1" t="str">
        <f>Roster_Selection_Men!AD156</f>
        <v>11-271994</v>
      </c>
      <c r="D171" s="1" t="str">
        <f>Roster_Selection_Men!AE156</f>
        <v>Julian Salinas</v>
      </c>
      <c r="E171" s="23" t="s">
        <v>1022</v>
      </c>
      <c r="F171" s="1" t="str">
        <f>IF(ISERROR(Baker_Scores_Men_Var!E171), " ", IF(Baker_Scores_Men_Var!E171 = "Yes", "Yes", "  "))</f>
        <v>Yes</v>
      </c>
      <c r="G171" s="29">
        <v>259</v>
      </c>
      <c r="H171" s="29">
        <v>160</v>
      </c>
      <c r="I171" s="29">
        <v>0</v>
      </c>
      <c r="J171" s="29">
        <v>200</v>
      </c>
      <c r="K171" s="29">
        <v>225</v>
      </c>
      <c r="L171" s="30">
        <f t="shared" si="48"/>
        <v>844</v>
      </c>
      <c r="M171" s="30">
        <f t="shared" si="49"/>
        <v>4</v>
      </c>
      <c r="N171" s="30">
        <f t="shared" si="50"/>
        <v>211</v>
      </c>
    </row>
    <row r="172" spans="2:14" s="1" customFormat="1" ht="13.9" customHeight="1">
      <c r="B172" s="1" t="str">
        <f>Roster_Selection_Men!AB157&amp;" " &amp; "V "</f>
        <v xml:space="preserve">Savannah College Of Art And Design-Savannah V </v>
      </c>
      <c r="C172" s="1" t="str">
        <f>Roster_Selection_Men!AD157</f>
        <v>21-1384</v>
      </c>
      <c r="D172" s="1" t="str">
        <f>Roster_Selection_Men!AE157</f>
        <v>Kenneth Ramos</v>
      </c>
      <c r="E172" s="23" t="s">
        <v>1022</v>
      </c>
      <c r="F172" s="1" t="str">
        <f>IF(ISERROR(Baker_Scores_Men_Var!E172), " ", IF(Baker_Scores_Men_Var!E172 = "Yes", "Yes", "  "))</f>
        <v>Yes</v>
      </c>
      <c r="G172" s="29">
        <v>233</v>
      </c>
      <c r="H172" s="29">
        <v>203</v>
      </c>
      <c r="I172" s="29">
        <v>212</v>
      </c>
      <c r="J172" s="29">
        <v>0</v>
      </c>
      <c r="K172" s="29">
        <v>0</v>
      </c>
      <c r="L172" s="30">
        <f t="shared" si="48"/>
        <v>648</v>
      </c>
      <c r="M172" s="30">
        <f t="shared" si="49"/>
        <v>3</v>
      </c>
      <c r="N172" s="30">
        <f t="shared" si="50"/>
        <v>216</v>
      </c>
    </row>
    <row r="173" spans="2:14" s="1" customFormat="1" ht="13.9" customHeight="1">
      <c r="B173" s="1" t="str">
        <f>Roster_Selection_Men!AB158&amp;" " &amp; "V "</f>
        <v xml:space="preserve">Savannah College Of Art And Design-Savannah V </v>
      </c>
      <c r="C173" s="1" t="str">
        <f>Roster_Selection_Men!AD158</f>
        <v>8108-76071</v>
      </c>
      <c r="D173" s="1" t="str">
        <f>Roster_Selection_Men!AE158</f>
        <v>Leoj Chin</v>
      </c>
      <c r="E173" s="23" t="s">
        <v>1022</v>
      </c>
      <c r="F173" s="1" t="str">
        <f>IF(ISERROR(Baker_Scores_Men_Var!E173), " ", IF(Baker_Scores_Men_Var!E173 = "Yes", "Yes", "  "))</f>
        <v>Yes</v>
      </c>
      <c r="G173" s="29">
        <v>0</v>
      </c>
      <c r="H173" s="29">
        <v>223</v>
      </c>
      <c r="I173" s="29">
        <v>198</v>
      </c>
      <c r="J173" s="29">
        <v>0</v>
      </c>
      <c r="K173" s="29">
        <v>0</v>
      </c>
      <c r="L173" s="30">
        <f t="shared" si="48"/>
        <v>421</v>
      </c>
      <c r="M173" s="30">
        <f t="shared" si="49"/>
        <v>2</v>
      </c>
      <c r="N173" s="30">
        <f t="shared" si="50"/>
        <v>210.5</v>
      </c>
    </row>
    <row r="174" spans="2:14" s="1" customFormat="1" ht="13.9" customHeight="1">
      <c r="B174" s="1" t="str">
        <f>Roster_Selection_Men!AB159&amp;" " &amp; "V "</f>
        <v xml:space="preserve">Savannah College Of Art And Design-Savannah V </v>
      </c>
      <c r="C174" s="1" t="str">
        <f>Roster_Selection_Men!AD159</f>
        <v>8590-2902</v>
      </c>
      <c r="D174" s="1" t="str">
        <f>Roster_Selection_Men!AE159</f>
        <v>Tyrell Ingalls</v>
      </c>
      <c r="E174" s="23" t="s">
        <v>1022</v>
      </c>
      <c r="F174" s="1" t="str">
        <f>IF(ISERROR(Baker_Scores_Men_Var!E174), " ", IF(Baker_Scores_Men_Var!E174 = "Yes", "Yes", "  "))</f>
        <v>Yes</v>
      </c>
      <c r="G174" s="29">
        <v>203</v>
      </c>
      <c r="H174" s="29">
        <v>206</v>
      </c>
      <c r="I174" s="29">
        <v>194</v>
      </c>
      <c r="J174" s="29">
        <v>257</v>
      </c>
      <c r="K174" s="29">
        <v>222</v>
      </c>
      <c r="L174" s="30">
        <f t="shared" si="48"/>
        <v>1082</v>
      </c>
      <c r="M174" s="30">
        <f t="shared" si="49"/>
        <v>5</v>
      </c>
      <c r="N174" s="30">
        <f t="shared" si="50"/>
        <v>216.4</v>
      </c>
    </row>
    <row r="175" spans="2:14" s="1" customFormat="1" ht="13.9" customHeight="1">
      <c r="B175" s="1" t="str">
        <f>Roster_Selection_Men!AB160&amp;" " &amp; "V "</f>
        <v xml:space="preserve">Savannah College Of Art And Design-Savannah V </v>
      </c>
      <c r="C175" s="1" t="str">
        <f>Roster_Selection_Men!AD160</f>
        <v>18-4344</v>
      </c>
      <c r="D175" s="1" t="str">
        <f>Roster_Selection_Men!AE160</f>
        <v>Yannick Roos</v>
      </c>
      <c r="E175" s="23" t="s">
        <v>1022</v>
      </c>
      <c r="F175" s="1" t="str">
        <f>IF(ISERROR(Baker_Scores_Men_Var!E175), " ", IF(Baker_Scores_Men_Var!E175 = "Yes", "Yes", "  "))</f>
        <v>Yes</v>
      </c>
      <c r="G175" s="29">
        <v>187</v>
      </c>
      <c r="H175" s="29">
        <v>246</v>
      </c>
      <c r="I175" s="29">
        <v>225</v>
      </c>
      <c r="J175" s="29">
        <v>225</v>
      </c>
      <c r="K175" s="29">
        <v>185</v>
      </c>
      <c r="L175" s="30">
        <f t="shared" si="48"/>
        <v>1068</v>
      </c>
      <c r="M175" s="30">
        <f t="shared" si="49"/>
        <v>5</v>
      </c>
      <c r="N175" s="30">
        <f t="shared" si="50"/>
        <v>213.6</v>
      </c>
    </row>
    <row r="176" spans="2:14" s="1" customFormat="1" ht="13.9" customHeight="1">
      <c r="B176" s="1" t="s">
        <v>691</v>
      </c>
      <c r="C176" s="28" t="s">
        <v>230</v>
      </c>
      <c r="D176" s="23" t="s">
        <v>230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</row>
    <row r="177" spans="2:14" s="1" customFormat="1" ht="13.9" customHeight="1">
      <c r="B177" s="1" t="s">
        <v>691</v>
      </c>
      <c r="C177" s="28" t="s">
        <v>230</v>
      </c>
      <c r="D177" s="23" t="s">
        <v>230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</row>
    <row r="178" spans="2:14" s="1" customFormat="1" ht="13.9" customHeight="1">
      <c r="B178" s="1" t="s">
        <v>691</v>
      </c>
      <c r="C178" s="28" t="s">
        <v>230</v>
      </c>
      <c r="D178" s="23" t="s">
        <v>230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</row>
    <row r="179" spans="2:14" s="1" customFormat="1" ht="13.9" customHeight="1">
      <c r="B179" s="33"/>
      <c r="G179" s="30">
        <f t="shared" ref="G179:M179" si="51">SUM(G168:G178)</f>
        <v>1063</v>
      </c>
      <c r="H179" s="30">
        <f t="shared" si="51"/>
        <v>1038</v>
      </c>
      <c r="I179" s="30">
        <f t="shared" si="51"/>
        <v>1040</v>
      </c>
      <c r="J179" s="30">
        <f t="shared" si="51"/>
        <v>1172</v>
      </c>
      <c r="K179" s="30">
        <f t="shared" si="51"/>
        <v>988</v>
      </c>
      <c r="L179" s="34">
        <f t="shared" si="51"/>
        <v>5301</v>
      </c>
      <c r="M179" s="34">
        <f t="shared" si="51"/>
        <v>25</v>
      </c>
    </row>
    <row r="180" spans="2:14" s="1" customFormat="1" ht="13.9" customHeight="1"/>
    <row r="181" spans="2:14" s="1" customFormat="1" ht="13.9" customHeight="1">
      <c r="B181" s="1" t="str">
        <f>Roster_Selection_Men!AB165&amp;" " &amp; "V "</f>
        <v xml:space="preserve">Shawnee State University V </v>
      </c>
      <c r="C181" s="1" t="str">
        <f>Roster_Selection_Men!AD165</f>
        <v>11-445918</v>
      </c>
      <c r="D181" s="1" t="str">
        <f>Roster_Selection_Men!AE165</f>
        <v>Blake Moore</v>
      </c>
      <c r="E181" s="23" t="s">
        <v>1022</v>
      </c>
      <c r="F181" s="1" t="str">
        <f>IF(ISERROR(Baker_Scores_Men_Var!E181), " ", IF(Baker_Scores_Men_Var!E181 = "Yes", "Yes", "  "))</f>
        <v>Yes</v>
      </c>
      <c r="G181" s="29">
        <v>0</v>
      </c>
      <c r="H181" s="29">
        <v>0</v>
      </c>
      <c r="I181" s="29">
        <v>227</v>
      </c>
      <c r="J181" s="29">
        <v>191</v>
      </c>
      <c r="K181" s="29">
        <v>216</v>
      </c>
      <c r="L181" s="30">
        <f t="shared" ref="L181:L191" si="52">SUM(G181:K181)</f>
        <v>634</v>
      </c>
      <c r="M181" s="30">
        <f t="shared" ref="M181:M191" si="53">COUNTIF(G181:K181, "&gt;0" )</f>
        <v>3</v>
      </c>
      <c r="N181" s="30">
        <f t="shared" ref="N181:N191" si="54">IF(M181=0,0,L181/M181)</f>
        <v>211.33333333333334</v>
      </c>
    </row>
    <row r="182" spans="2:14" s="1" customFormat="1" ht="13.9" customHeight="1">
      <c r="B182" s="1" t="str">
        <f>Roster_Selection_Men!AB166&amp;" " &amp; "V "</f>
        <v xml:space="preserve">Shawnee State University V </v>
      </c>
      <c r="C182" s="1" t="str">
        <f>Roster_Selection_Men!AD166</f>
        <v>11-267321</v>
      </c>
      <c r="D182" s="1" t="str">
        <f>Roster_Selection_Men!AE166</f>
        <v>Brandon Underwood</v>
      </c>
      <c r="E182" s="23" t="s">
        <v>1022</v>
      </c>
      <c r="F182" s="1" t="str">
        <f>IF(ISERROR(Baker_Scores_Men_Var!E182), " ", IF(Baker_Scores_Men_Var!E182 = "Yes", "Yes", "  "))</f>
        <v>Yes</v>
      </c>
      <c r="G182" s="29">
        <v>0</v>
      </c>
      <c r="H182" s="29">
        <v>149</v>
      </c>
      <c r="I182" s="29">
        <v>0</v>
      </c>
      <c r="J182" s="29">
        <v>0</v>
      </c>
      <c r="K182" s="29">
        <v>151</v>
      </c>
      <c r="L182" s="30">
        <f t="shared" si="52"/>
        <v>300</v>
      </c>
      <c r="M182" s="30">
        <f t="shared" si="53"/>
        <v>2</v>
      </c>
      <c r="N182" s="30">
        <f t="shared" si="54"/>
        <v>150</v>
      </c>
    </row>
    <row r="183" spans="2:14" s="1" customFormat="1" ht="13.9" customHeight="1">
      <c r="B183" s="1" t="str">
        <f>Roster_Selection_Men!AB167&amp;" " &amp; "V "</f>
        <v xml:space="preserve">Shawnee State University V </v>
      </c>
      <c r="C183" s="1" t="str">
        <f>Roster_Selection_Men!AD167</f>
        <v>6487-209</v>
      </c>
      <c r="D183" s="1" t="str">
        <f>Roster_Selection_Men!AE167</f>
        <v>Cameron Walker</v>
      </c>
      <c r="E183" s="23" t="s">
        <v>1022</v>
      </c>
      <c r="F183" s="1" t="str">
        <f>IF(ISERROR(Baker_Scores_Men_Var!E183), " ", IF(Baker_Scores_Men_Var!E183 = "Yes", "Yes", "  "))</f>
        <v>Yes</v>
      </c>
      <c r="G183" s="29">
        <v>0</v>
      </c>
      <c r="H183" s="29">
        <v>0</v>
      </c>
      <c r="I183" s="29">
        <v>201</v>
      </c>
      <c r="J183" s="29">
        <v>124</v>
      </c>
      <c r="K183" s="29">
        <v>0</v>
      </c>
      <c r="L183" s="30">
        <f t="shared" si="52"/>
        <v>325</v>
      </c>
      <c r="M183" s="30">
        <f t="shared" si="53"/>
        <v>2</v>
      </c>
      <c r="N183" s="30">
        <f t="shared" si="54"/>
        <v>162.5</v>
      </c>
    </row>
    <row r="184" spans="2:14" s="1" customFormat="1" ht="13.9" customHeight="1">
      <c r="B184" s="1" t="str">
        <f>Roster_Selection_Men!AB168&amp;" " &amp; "V "</f>
        <v xml:space="preserve">Shawnee State University V </v>
      </c>
      <c r="C184" s="1" t="str">
        <f>Roster_Selection_Men!AD168</f>
        <v>8797-2397</v>
      </c>
      <c r="D184" s="1" t="str">
        <f>Roster_Selection_Men!AE168</f>
        <v>Jackson Lane</v>
      </c>
      <c r="E184" s="23" t="s">
        <v>1022</v>
      </c>
      <c r="F184" s="1" t="str">
        <f>IF(ISERROR(Baker_Scores_Men_Var!E184), " ", IF(Baker_Scores_Men_Var!E184 = "Yes", "Yes", "  "))</f>
        <v>Yes</v>
      </c>
      <c r="G184" s="29">
        <v>134</v>
      </c>
      <c r="H184" s="29">
        <v>0</v>
      </c>
      <c r="I184" s="29">
        <v>0</v>
      </c>
      <c r="J184" s="29">
        <v>0</v>
      </c>
      <c r="K184" s="29">
        <v>0</v>
      </c>
      <c r="L184" s="30">
        <f t="shared" si="52"/>
        <v>134</v>
      </c>
      <c r="M184" s="30">
        <f t="shared" si="53"/>
        <v>1</v>
      </c>
      <c r="N184" s="30">
        <f t="shared" si="54"/>
        <v>134</v>
      </c>
    </row>
    <row r="185" spans="2:14" s="1" customFormat="1" ht="13.9" customHeight="1">
      <c r="B185" s="1" t="str">
        <f>Roster_Selection_Men!AB169&amp;" " &amp; "V "</f>
        <v xml:space="preserve">Shawnee State University V </v>
      </c>
      <c r="C185" s="1" t="str">
        <f>Roster_Selection_Men!AD169</f>
        <v>6450-8719</v>
      </c>
      <c r="D185" s="1" t="str">
        <f>Roster_Selection_Men!AE169</f>
        <v>Jordan Hughes</v>
      </c>
      <c r="E185" s="23" t="s">
        <v>1022</v>
      </c>
      <c r="F185" s="1" t="str">
        <f>IF(ISERROR(Baker_Scores_Men_Var!E185), " ", IF(Baker_Scores_Men_Var!E185 = "Yes", "Yes", "  "))</f>
        <v>Yes</v>
      </c>
      <c r="G185" s="29">
        <v>200</v>
      </c>
      <c r="H185" s="29">
        <v>215</v>
      </c>
      <c r="I185" s="29">
        <v>164</v>
      </c>
      <c r="J185" s="29">
        <v>226</v>
      </c>
      <c r="K185" s="29">
        <v>192</v>
      </c>
      <c r="L185" s="30">
        <f t="shared" si="52"/>
        <v>997</v>
      </c>
      <c r="M185" s="30">
        <f t="shared" si="53"/>
        <v>5</v>
      </c>
      <c r="N185" s="30">
        <f t="shared" si="54"/>
        <v>199.4</v>
      </c>
    </row>
    <row r="186" spans="2:14" s="1" customFormat="1" ht="13.9" customHeight="1">
      <c r="B186" s="1" t="str">
        <f>Roster_Selection_Men!AB170&amp;" " &amp; "V "</f>
        <v xml:space="preserve">Shawnee State University V </v>
      </c>
      <c r="C186" s="1" t="str">
        <f>Roster_Selection_Men!AD170</f>
        <v>16-119392</v>
      </c>
      <c r="D186" s="1" t="str">
        <f>Roster_Selection_Men!AE170</f>
        <v>Sam Clay</v>
      </c>
      <c r="E186" s="23" t="s">
        <v>1022</v>
      </c>
      <c r="F186" s="1" t="str">
        <f>IF(ISERROR(Baker_Scores_Men_Var!E186), " ", IF(Baker_Scores_Men_Var!E186 = "Yes", "Yes", "  "))</f>
        <v>Yes</v>
      </c>
      <c r="G186" s="29">
        <v>227</v>
      </c>
      <c r="H186" s="29">
        <v>235</v>
      </c>
      <c r="I186" s="29">
        <v>219</v>
      </c>
      <c r="J186" s="29">
        <v>206</v>
      </c>
      <c r="K186" s="29">
        <v>164</v>
      </c>
      <c r="L186" s="30">
        <f t="shared" si="52"/>
        <v>1051</v>
      </c>
      <c r="M186" s="30">
        <f t="shared" si="53"/>
        <v>5</v>
      </c>
      <c r="N186" s="30">
        <f t="shared" si="54"/>
        <v>210.2</v>
      </c>
    </row>
    <row r="187" spans="2:14" s="1" customFormat="1" ht="13.9" customHeight="1">
      <c r="B187" s="1" t="str">
        <f>Roster_Selection_Men!AB171&amp;" " &amp; "V "</f>
        <v xml:space="preserve">Shawnee State University V </v>
      </c>
      <c r="C187" s="1" t="str">
        <f>Roster_Selection_Men!AD171</f>
        <v>11-577739</v>
      </c>
      <c r="D187" s="1" t="str">
        <f>Roster_Selection_Men!AE171</f>
        <v>Trenton Fuller</v>
      </c>
      <c r="E187" s="23" t="s">
        <v>1022</v>
      </c>
      <c r="F187" s="1" t="str">
        <f>IF(ISERROR(Baker_Scores_Men_Var!E187), " ", IF(Baker_Scores_Men_Var!E187 = "Yes", "Yes", "  "))</f>
        <v>Yes</v>
      </c>
      <c r="G187" s="29">
        <v>234</v>
      </c>
      <c r="H187" s="29">
        <v>164</v>
      </c>
      <c r="I187" s="29">
        <v>0</v>
      </c>
      <c r="J187" s="29">
        <v>0</v>
      </c>
      <c r="K187" s="29">
        <v>0</v>
      </c>
      <c r="L187" s="30">
        <f t="shared" si="52"/>
        <v>398</v>
      </c>
      <c r="M187" s="30">
        <f t="shared" si="53"/>
        <v>2</v>
      </c>
      <c r="N187" s="30">
        <f t="shared" si="54"/>
        <v>199</v>
      </c>
    </row>
    <row r="188" spans="2:14" s="1" customFormat="1" ht="13.9" customHeight="1">
      <c r="B188" s="1" t="str">
        <f>Roster_Selection_Men!AB172&amp;" " &amp; "V "</f>
        <v xml:space="preserve">Shawnee State University V </v>
      </c>
      <c r="C188" s="1" t="str">
        <f>Roster_Selection_Men!AD172</f>
        <v>7914-46469</v>
      </c>
      <c r="D188" s="1" t="str">
        <f>Roster_Selection_Men!AE172</f>
        <v>Zach Otto</v>
      </c>
      <c r="E188" s="23" t="s">
        <v>1022</v>
      </c>
      <c r="F188" s="1" t="str">
        <f>IF(ISERROR(Baker_Scores_Men_Var!E188), " ", IF(Baker_Scores_Men_Var!E188 = "Yes", "Yes", "  "))</f>
        <v>Yes</v>
      </c>
      <c r="G188" s="29">
        <v>184</v>
      </c>
      <c r="H188" s="29">
        <v>173</v>
      </c>
      <c r="I188" s="29">
        <v>176</v>
      </c>
      <c r="J188" s="29">
        <v>193</v>
      </c>
      <c r="K188" s="29">
        <v>226</v>
      </c>
      <c r="L188" s="30">
        <f t="shared" si="52"/>
        <v>952</v>
      </c>
      <c r="M188" s="30">
        <f t="shared" si="53"/>
        <v>5</v>
      </c>
      <c r="N188" s="30">
        <f t="shared" si="54"/>
        <v>190.4</v>
      </c>
    </row>
    <row r="189" spans="2:14" s="1" customFormat="1" ht="13.9" customHeight="1">
      <c r="B189" s="1" t="s">
        <v>692</v>
      </c>
      <c r="C189" s="28" t="s">
        <v>230</v>
      </c>
      <c r="D189" s="23" t="s">
        <v>230</v>
      </c>
      <c r="E189" s="23"/>
      <c r="F189" s="23"/>
      <c r="G189" s="29"/>
      <c r="H189" s="29"/>
      <c r="I189" s="29"/>
      <c r="J189" s="29"/>
      <c r="K189" s="29"/>
      <c r="L189" s="30">
        <f t="shared" si="52"/>
        <v>0</v>
      </c>
      <c r="M189" s="30">
        <f t="shared" si="53"/>
        <v>0</v>
      </c>
      <c r="N189" s="30">
        <f t="shared" si="54"/>
        <v>0</v>
      </c>
    </row>
    <row r="190" spans="2:14" s="1" customFormat="1" ht="13.9" customHeight="1">
      <c r="B190" s="1" t="s">
        <v>692</v>
      </c>
      <c r="C190" s="28" t="s">
        <v>230</v>
      </c>
      <c r="D190" s="23" t="s">
        <v>230</v>
      </c>
      <c r="E190" s="23"/>
      <c r="F190" s="23"/>
      <c r="G190" s="29"/>
      <c r="H190" s="29"/>
      <c r="I190" s="29"/>
      <c r="J190" s="29"/>
      <c r="K190" s="29"/>
      <c r="L190" s="30">
        <f t="shared" si="52"/>
        <v>0</v>
      </c>
      <c r="M190" s="30">
        <f t="shared" si="53"/>
        <v>0</v>
      </c>
      <c r="N190" s="30">
        <f t="shared" si="54"/>
        <v>0</v>
      </c>
    </row>
    <row r="191" spans="2:14" s="1" customFormat="1" ht="13.9" customHeight="1">
      <c r="B191" s="1" t="s">
        <v>692</v>
      </c>
      <c r="C191" s="28" t="s">
        <v>230</v>
      </c>
      <c r="D191" s="23" t="s">
        <v>230</v>
      </c>
      <c r="E191" s="23"/>
      <c r="F191" s="23"/>
      <c r="G191" s="31"/>
      <c r="H191" s="31"/>
      <c r="I191" s="31"/>
      <c r="J191" s="31"/>
      <c r="K191" s="31"/>
      <c r="L191" s="32">
        <f t="shared" si="52"/>
        <v>0</v>
      </c>
      <c r="M191" s="32">
        <f t="shared" si="53"/>
        <v>0</v>
      </c>
      <c r="N191" s="30">
        <f t="shared" si="54"/>
        <v>0</v>
      </c>
    </row>
    <row r="192" spans="2:14" s="1" customFormat="1" ht="13.9" customHeight="1">
      <c r="B192" s="33"/>
      <c r="G192" s="30">
        <f t="shared" ref="G192:M192" si="55">SUM(G181:G191)</f>
        <v>979</v>
      </c>
      <c r="H192" s="30">
        <f t="shared" si="55"/>
        <v>936</v>
      </c>
      <c r="I192" s="30">
        <f t="shared" si="55"/>
        <v>987</v>
      </c>
      <c r="J192" s="30">
        <f t="shared" si="55"/>
        <v>940</v>
      </c>
      <c r="K192" s="30">
        <f t="shared" si="55"/>
        <v>949</v>
      </c>
      <c r="L192" s="34">
        <f t="shared" si="55"/>
        <v>4791</v>
      </c>
      <c r="M192" s="34">
        <f t="shared" si="55"/>
        <v>25</v>
      </c>
    </row>
    <row r="193" spans="2:14" s="1" customFormat="1" ht="13.9" customHeight="1"/>
    <row r="194" spans="2:14" s="1" customFormat="1" ht="13.9" customHeight="1">
      <c r="B194" s="1" t="str">
        <f>Roster_Selection_Men!AB180&amp;" " &amp; "V "</f>
        <v xml:space="preserve">Southeastern Illinois College V </v>
      </c>
      <c r="C194" s="1" t="str">
        <f>Roster_Selection_Men!AD180</f>
        <v>11-292306</v>
      </c>
      <c r="D194" s="1" t="str">
        <f>Roster_Selection_Men!AE180</f>
        <v>Aden Hopkins</v>
      </c>
      <c r="E194" s="23" t="s">
        <v>1023</v>
      </c>
      <c r="F194" s="1" t="str">
        <f>IF(ISERROR(Baker_Scores_Men_Var!E194), " ", IF(Baker_Scores_Men_Var!E194 = "Yes", "Yes", "  "))</f>
        <v xml:space="preserve">  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30">
        <f t="shared" ref="L194:L204" si="56">SUM(G194:K194)</f>
        <v>0</v>
      </c>
      <c r="M194" s="30">
        <f t="shared" ref="M194:M204" si="57">COUNTIF(G194:K194, "&gt;0" )</f>
        <v>0</v>
      </c>
      <c r="N194" s="30">
        <f t="shared" ref="N194:N204" si="58">IF(M194=0,0,L194/M194)</f>
        <v>0</v>
      </c>
    </row>
    <row r="195" spans="2:14" s="1" customFormat="1" ht="13.9" customHeight="1">
      <c r="B195" s="1" t="str">
        <f>Roster_Selection_Men!AB181&amp;" " &amp; "V "</f>
        <v xml:space="preserve">Southeastern Illinois College V </v>
      </c>
      <c r="C195" s="1" t="str">
        <f>Roster_Selection_Men!AD181</f>
        <v>21-10098</v>
      </c>
      <c r="D195" s="1" t="str">
        <f>Roster_Selection_Men!AE181</f>
        <v>Cole McDannel</v>
      </c>
      <c r="E195" s="23" t="s">
        <v>1022</v>
      </c>
      <c r="F195" s="1" t="str">
        <f>IF(ISERROR(Baker_Scores_Men_Var!E195), " ", IF(Baker_Scores_Men_Var!E195 = "Yes", "Yes", "  "))</f>
        <v>Yes</v>
      </c>
      <c r="G195" s="29">
        <v>177</v>
      </c>
      <c r="H195" s="29">
        <v>0</v>
      </c>
      <c r="I195" s="29">
        <v>0</v>
      </c>
      <c r="J195" s="29">
        <v>208</v>
      </c>
      <c r="K195" s="29">
        <v>162</v>
      </c>
      <c r="L195" s="30">
        <f t="shared" si="56"/>
        <v>547</v>
      </c>
      <c r="M195" s="30">
        <f t="shared" si="57"/>
        <v>3</v>
      </c>
      <c r="N195" s="30">
        <f t="shared" si="58"/>
        <v>182.33333333333334</v>
      </c>
    </row>
    <row r="196" spans="2:14" s="1" customFormat="1" ht="13.9" customHeight="1">
      <c r="B196" s="1" t="str">
        <f>Roster_Selection_Men!AB182&amp;" " &amp; "V "</f>
        <v xml:space="preserve">Southeastern Illinois College V </v>
      </c>
      <c r="C196" s="1" t="str">
        <f>Roster_Selection_Men!AD182</f>
        <v>6124-1515</v>
      </c>
      <c r="D196" s="1" t="str">
        <f>Roster_Selection_Men!AE182</f>
        <v>Hunter Jones</v>
      </c>
      <c r="E196" s="23" t="s">
        <v>1022</v>
      </c>
      <c r="F196" s="1" t="str">
        <f>IF(ISERROR(Baker_Scores_Men_Var!E196), " ", IF(Baker_Scores_Men_Var!E196 = "Yes", "Yes", "  "))</f>
        <v>Yes</v>
      </c>
      <c r="G196" s="29">
        <v>184</v>
      </c>
      <c r="H196" s="29">
        <v>202</v>
      </c>
      <c r="I196" s="29">
        <v>235</v>
      </c>
      <c r="J196" s="29">
        <v>207</v>
      </c>
      <c r="K196" s="29">
        <v>231</v>
      </c>
      <c r="L196" s="30">
        <f t="shared" si="56"/>
        <v>1059</v>
      </c>
      <c r="M196" s="30">
        <f t="shared" si="57"/>
        <v>5</v>
      </c>
      <c r="N196" s="30">
        <f t="shared" si="58"/>
        <v>211.8</v>
      </c>
    </row>
    <row r="197" spans="2:14" s="1" customFormat="1" ht="13.9" customHeight="1">
      <c r="B197" s="1" t="str">
        <f>Roster_Selection_Men!AB183&amp;" " &amp; "V "</f>
        <v xml:space="preserve">Southeastern Illinois College V </v>
      </c>
      <c r="C197" s="1" t="str">
        <f>Roster_Selection_Men!AD183</f>
        <v>17-96552</v>
      </c>
      <c r="D197" s="1" t="str">
        <f>Roster_Selection_Men!AE183</f>
        <v>Izayah Thurman</v>
      </c>
      <c r="E197" s="23" t="s">
        <v>1022</v>
      </c>
      <c r="F197" s="1" t="str">
        <f>IF(ISERROR(Baker_Scores_Men_Var!E197), " ", IF(Baker_Scores_Men_Var!E197 = "Yes", "Yes", "  "))</f>
        <v>Yes</v>
      </c>
      <c r="G197" s="29">
        <v>200</v>
      </c>
      <c r="H197" s="29">
        <v>204</v>
      </c>
      <c r="I197" s="29">
        <v>181</v>
      </c>
      <c r="J197" s="29">
        <v>231</v>
      </c>
      <c r="K197" s="29">
        <v>153</v>
      </c>
      <c r="L197" s="30">
        <f t="shared" si="56"/>
        <v>969</v>
      </c>
      <c r="M197" s="30">
        <f t="shared" si="57"/>
        <v>5</v>
      </c>
      <c r="N197" s="30">
        <f t="shared" si="58"/>
        <v>193.8</v>
      </c>
    </row>
    <row r="198" spans="2:14" s="1" customFormat="1" ht="13.9" customHeight="1">
      <c r="B198" s="1" t="str">
        <f>Roster_Selection_Men!AB184&amp;" " &amp; "V "</f>
        <v xml:space="preserve">Southeastern Illinois College V </v>
      </c>
      <c r="C198" s="1" t="str">
        <f>Roster_Selection_Men!AD184</f>
        <v>19-2844</v>
      </c>
      <c r="D198" s="1" t="str">
        <f>Roster_Selection_Men!AE184</f>
        <v>Jon Frigo</v>
      </c>
      <c r="E198" s="23" t="s">
        <v>1022</v>
      </c>
      <c r="F198" s="1" t="str">
        <f>IF(ISERROR(Baker_Scores_Men_Var!E198), " ", IF(Baker_Scores_Men_Var!E198 = "Yes", "Yes", "  "))</f>
        <v>Yes</v>
      </c>
      <c r="G198" s="29">
        <v>180</v>
      </c>
      <c r="H198" s="29">
        <v>198</v>
      </c>
      <c r="I198" s="29">
        <v>164</v>
      </c>
      <c r="J198" s="29">
        <v>276</v>
      </c>
      <c r="K198" s="29">
        <v>203</v>
      </c>
      <c r="L198" s="30">
        <f t="shared" si="56"/>
        <v>1021</v>
      </c>
      <c r="M198" s="30">
        <f t="shared" si="57"/>
        <v>5</v>
      </c>
      <c r="N198" s="30">
        <f t="shared" si="58"/>
        <v>204.2</v>
      </c>
    </row>
    <row r="199" spans="2:14" s="1" customFormat="1" ht="13.9" customHeight="1">
      <c r="B199" s="1" t="str">
        <f>Roster_Selection_Men!AB185&amp;" " &amp; "V "</f>
        <v xml:space="preserve">Southeastern Illinois College V </v>
      </c>
      <c r="C199" s="1" t="str">
        <f>Roster_Selection_Men!AD185</f>
        <v>9840-3580</v>
      </c>
      <c r="D199" s="1" t="str">
        <f>Roster_Selection_Men!AE185</f>
        <v>Justin Mitchell</v>
      </c>
      <c r="E199" s="23" t="s">
        <v>1023</v>
      </c>
      <c r="F199" s="1" t="str">
        <f>IF(ISERROR(Baker_Scores_Men_Var!E199), " ", IF(Baker_Scores_Men_Var!E199 = "Yes", "Yes", "  "))</f>
        <v xml:space="preserve">  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30">
        <f t="shared" si="56"/>
        <v>0</v>
      </c>
      <c r="M199" s="30">
        <f t="shared" si="57"/>
        <v>0</v>
      </c>
      <c r="N199" s="30">
        <f t="shared" si="58"/>
        <v>0</v>
      </c>
    </row>
    <row r="200" spans="2:14" s="1" customFormat="1" ht="13.9" customHeight="1">
      <c r="B200" s="1" t="str">
        <f>Roster_Selection_Men!AB186&amp;" " &amp; "V "</f>
        <v xml:space="preserve">Southeastern Illinois College V </v>
      </c>
      <c r="C200" s="1" t="str">
        <f>Roster_Selection_Men!AD186</f>
        <v>11-149546</v>
      </c>
      <c r="D200" s="1" t="str">
        <f>Roster_Selection_Men!AE186</f>
        <v>Noah Middendorf</v>
      </c>
      <c r="E200" s="23" t="s">
        <v>1022</v>
      </c>
      <c r="F200" s="1" t="str">
        <f>IF(ISERROR(Baker_Scores_Men_Var!E200), " ", IF(Baker_Scores_Men_Var!E200 = "Yes", "Yes", "  "))</f>
        <v>Yes</v>
      </c>
      <c r="G200" s="29">
        <v>0</v>
      </c>
      <c r="H200" s="29">
        <v>178</v>
      </c>
      <c r="I200" s="29">
        <v>194</v>
      </c>
      <c r="J200" s="29">
        <v>0</v>
      </c>
      <c r="K200" s="29">
        <v>0</v>
      </c>
      <c r="L200" s="30">
        <f t="shared" si="56"/>
        <v>372</v>
      </c>
      <c r="M200" s="30">
        <f t="shared" si="57"/>
        <v>2</v>
      </c>
      <c r="N200" s="30">
        <f t="shared" si="58"/>
        <v>186</v>
      </c>
    </row>
    <row r="201" spans="2:14" s="1" customFormat="1" ht="13.9" customHeight="1">
      <c r="B201" s="1" t="str">
        <f>Roster_Selection_Men!AB187&amp;" " &amp; "V "</f>
        <v xml:space="preserve">Southeastern Illinois College V </v>
      </c>
      <c r="C201" s="1" t="str">
        <f>Roster_Selection_Men!AD187</f>
        <v>11-317856</v>
      </c>
      <c r="D201" s="1" t="str">
        <f>Roster_Selection_Men!AE187</f>
        <v>Sebastian Barton</v>
      </c>
      <c r="E201" s="23" t="s">
        <v>1022</v>
      </c>
      <c r="F201" s="1" t="str">
        <f>IF(ISERROR(Baker_Scores_Men_Var!E201), " ", IF(Baker_Scores_Men_Var!E201 = "Yes", "Yes", "  "))</f>
        <v>Yes</v>
      </c>
      <c r="G201" s="29">
        <v>192</v>
      </c>
      <c r="H201" s="29">
        <v>259</v>
      </c>
      <c r="I201" s="29">
        <v>214</v>
      </c>
      <c r="J201" s="29">
        <v>192</v>
      </c>
      <c r="K201" s="29">
        <v>204</v>
      </c>
      <c r="L201" s="30">
        <f t="shared" si="56"/>
        <v>1061</v>
      </c>
      <c r="M201" s="30">
        <f t="shared" si="57"/>
        <v>5</v>
      </c>
      <c r="N201" s="30">
        <f t="shared" si="58"/>
        <v>212.2</v>
      </c>
    </row>
    <row r="202" spans="2:14" s="1" customFormat="1" ht="13.9" customHeight="1">
      <c r="B202" s="1" t="s">
        <v>693</v>
      </c>
      <c r="C202" s="28" t="s">
        <v>230</v>
      </c>
      <c r="D202" s="23" t="s">
        <v>230</v>
      </c>
      <c r="E202" s="23"/>
      <c r="F202" s="23"/>
      <c r="G202" s="29"/>
      <c r="H202" s="29"/>
      <c r="I202" s="29"/>
      <c r="J202" s="29"/>
      <c r="K202" s="29"/>
      <c r="L202" s="30">
        <f t="shared" si="56"/>
        <v>0</v>
      </c>
      <c r="M202" s="30">
        <f t="shared" si="57"/>
        <v>0</v>
      </c>
      <c r="N202" s="30">
        <f t="shared" si="58"/>
        <v>0</v>
      </c>
    </row>
    <row r="203" spans="2:14" s="1" customFormat="1" ht="13.9" customHeight="1">
      <c r="B203" s="1" t="s">
        <v>693</v>
      </c>
      <c r="C203" s="28" t="s">
        <v>230</v>
      </c>
      <c r="D203" s="23" t="s">
        <v>230</v>
      </c>
      <c r="E203" s="23"/>
      <c r="F203" s="23"/>
      <c r="G203" s="29"/>
      <c r="H203" s="29"/>
      <c r="I203" s="29"/>
      <c r="J203" s="29"/>
      <c r="K203" s="29"/>
      <c r="L203" s="30">
        <f t="shared" si="56"/>
        <v>0</v>
      </c>
      <c r="M203" s="30">
        <f t="shared" si="57"/>
        <v>0</v>
      </c>
      <c r="N203" s="30">
        <f t="shared" si="58"/>
        <v>0</v>
      </c>
    </row>
    <row r="204" spans="2:14" s="1" customFormat="1" ht="13.9" customHeight="1">
      <c r="B204" s="1" t="s">
        <v>693</v>
      </c>
      <c r="C204" s="28" t="s">
        <v>230</v>
      </c>
      <c r="D204" s="23" t="s">
        <v>230</v>
      </c>
      <c r="E204" s="23"/>
      <c r="F204" s="23"/>
      <c r="G204" s="31"/>
      <c r="H204" s="31"/>
      <c r="I204" s="31"/>
      <c r="J204" s="31"/>
      <c r="K204" s="31"/>
      <c r="L204" s="32">
        <f t="shared" si="56"/>
        <v>0</v>
      </c>
      <c r="M204" s="32">
        <f t="shared" si="57"/>
        <v>0</v>
      </c>
      <c r="N204" s="30">
        <f t="shared" si="58"/>
        <v>0</v>
      </c>
    </row>
    <row r="205" spans="2:14" s="1" customFormat="1" ht="13.9" customHeight="1">
      <c r="B205" s="33"/>
      <c r="G205" s="30">
        <f t="shared" ref="G205:M205" si="59">SUM(G194:G204)</f>
        <v>933</v>
      </c>
      <c r="H205" s="30">
        <f t="shared" si="59"/>
        <v>1041</v>
      </c>
      <c r="I205" s="30">
        <f t="shared" si="59"/>
        <v>988</v>
      </c>
      <c r="J205" s="30">
        <f t="shared" si="59"/>
        <v>1114</v>
      </c>
      <c r="K205" s="30">
        <f t="shared" si="59"/>
        <v>953</v>
      </c>
      <c r="L205" s="34">
        <f t="shared" si="59"/>
        <v>5029</v>
      </c>
      <c r="M205" s="34">
        <f t="shared" si="59"/>
        <v>25</v>
      </c>
    </row>
    <row r="206" spans="2:14" s="1" customFormat="1" ht="13.9" customHeight="1"/>
    <row r="207" spans="2:14" s="1" customFormat="1" ht="13.9" customHeight="1">
      <c r="B207" s="1" t="str">
        <f>Roster_Selection_Men!AB191&amp;" " &amp; "V "</f>
        <v xml:space="preserve">St. Francis (IL) ,University Of V </v>
      </c>
      <c r="C207" s="1" t="str">
        <f>Roster_Selection_Men!AD191</f>
        <v>5398-145</v>
      </c>
      <c r="D207" s="1" t="str">
        <f>Roster_Selection_Men!AE191</f>
        <v>Alec Dudley</v>
      </c>
      <c r="E207" s="23" t="s">
        <v>1022</v>
      </c>
      <c r="F207" s="1" t="str">
        <f>IF(ISERROR(Baker_Scores_Men_Var!E207), " ", IF(Baker_Scores_Men_Var!E207 = "Yes", "Yes", "  "))</f>
        <v>Yes</v>
      </c>
      <c r="G207" s="29">
        <v>259</v>
      </c>
      <c r="H207" s="29">
        <v>215</v>
      </c>
      <c r="I207" s="29">
        <v>228</v>
      </c>
      <c r="J207" s="29">
        <v>190</v>
      </c>
      <c r="K207" s="29">
        <v>191</v>
      </c>
      <c r="L207" s="30">
        <f t="shared" ref="L207:L217" si="60">SUM(G207:K207)</f>
        <v>1083</v>
      </c>
      <c r="M207" s="30">
        <f t="shared" ref="M207:M217" si="61">COUNTIF(G207:K207, "&gt;0" )</f>
        <v>5</v>
      </c>
      <c r="N207" s="30">
        <f t="shared" ref="N207:N217" si="62">IF(M207=0,0,L207/M207)</f>
        <v>216.6</v>
      </c>
    </row>
    <row r="208" spans="2:14" s="1" customFormat="1" ht="13.9" customHeight="1">
      <c r="B208" s="1" t="str">
        <f>Roster_Selection_Men!AB192&amp;" " &amp; "V "</f>
        <v xml:space="preserve">St. Francis (IL) ,University Of V </v>
      </c>
      <c r="C208" s="1" t="str">
        <f>Roster_Selection_Men!AD192</f>
        <v>7914-9422</v>
      </c>
      <c r="D208" s="1" t="str">
        <f>Roster_Selection_Men!AE192</f>
        <v>Brandon Williamson</v>
      </c>
      <c r="E208" s="23" t="s">
        <v>1022</v>
      </c>
      <c r="F208" s="1" t="str">
        <f>IF(ISERROR(Baker_Scores_Men_Var!E208), " ", IF(Baker_Scores_Men_Var!E208 = "Yes", "Yes", "  "))</f>
        <v>Yes</v>
      </c>
      <c r="G208" s="29">
        <v>0</v>
      </c>
      <c r="H208" s="29">
        <v>201</v>
      </c>
      <c r="I208" s="29">
        <v>182</v>
      </c>
      <c r="J208" s="29">
        <v>227</v>
      </c>
      <c r="K208" s="29">
        <v>243</v>
      </c>
      <c r="L208" s="30">
        <f t="shared" si="60"/>
        <v>853</v>
      </c>
      <c r="M208" s="30">
        <f t="shared" si="61"/>
        <v>4</v>
      </c>
      <c r="N208" s="30">
        <f t="shared" si="62"/>
        <v>213.25</v>
      </c>
    </row>
    <row r="209" spans="2:14" s="1" customFormat="1" ht="13.9" customHeight="1">
      <c r="B209" s="1" t="str">
        <f>Roster_Selection_Men!AB193&amp;" " &amp; "V "</f>
        <v xml:space="preserve">St. Francis (IL) ,University Of V </v>
      </c>
      <c r="C209" s="1" t="str">
        <f>Roster_Selection_Men!AD193</f>
        <v>8959-117962</v>
      </c>
      <c r="D209" s="1" t="str">
        <f>Roster_Selection_Men!AE193</f>
        <v>Christopher Kelley</v>
      </c>
      <c r="E209" s="23" t="s">
        <v>1023</v>
      </c>
      <c r="F209" s="1" t="str">
        <f>IF(ISERROR(Baker_Scores_Men_Var!E209), " ", IF(Baker_Scores_Men_Var!E209 = "Yes", "Yes", "  "))</f>
        <v xml:space="preserve">  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30">
        <f t="shared" si="60"/>
        <v>0</v>
      </c>
      <c r="M209" s="30">
        <f t="shared" si="61"/>
        <v>0</v>
      </c>
      <c r="N209" s="30">
        <f t="shared" si="62"/>
        <v>0</v>
      </c>
    </row>
    <row r="210" spans="2:14" s="1" customFormat="1" ht="13.9" customHeight="1">
      <c r="B210" s="1" t="str">
        <f>Roster_Selection_Men!AB194&amp;" " &amp; "V "</f>
        <v xml:space="preserve">St. Francis (IL) ,University Of V </v>
      </c>
      <c r="C210" s="1" t="str">
        <f>Roster_Selection_Men!AD194</f>
        <v>5730-32536</v>
      </c>
      <c r="D210" s="1" t="str">
        <f>Roster_Selection_Men!AE194</f>
        <v>Evan Jaros</v>
      </c>
      <c r="E210" s="23" t="s">
        <v>1022</v>
      </c>
      <c r="F210" s="1" t="str">
        <f>IF(ISERROR(Baker_Scores_Men_Var!E210), " ", IF(Baker_Scores_Men_Var!E210 = "Yes", "Yes", "  "))</f>
        <v>Yes</v>
      </c>
      <c r="G210" s="29">
        <v>132</v>
      </c>
      <c r="H210" s="29">
        <v>0</v>
      </c>
      <c r="I210" s="29">
        <v>0</v>
      </c>
      <c r="J210" s="29">
        <v>0</v>
      </c>
      <c r="K210" s="29">
        <v>0</v>
      </c>
      <c r="L210" s="30">
        <f t="shared" si="60"/>
        <v>132</v>
      </c>
      <c r="M210" s="30">
        <f t="shared" si="61"/>
        <v>1</v>
      </c>
      <c r="N210" s="30">
        <f t="shared" si="62"/>
        <v>132</v>
      </c>
    </row>
    <row r="211" spans="2:14" s="1" customFormat="1" ht="13.9" customHeight="1">
      <c r="B211" s="1" t="str">
        <f>Roster_Selection_Men!AB195&amp;" " &amp; "V "</f>
        <v xml:space="preserve">St. Francis (IL) ,University Of V </v>
      </c>
      <c r="C211" s="1" t="str">
        <f>Roster_Selection_Men!AD195</f>
        <v>10-1682467</v>
      </c>
      <c r="D211" s="1" t="str">
        <f>Roster_Selection_Men!AE195</f>
        <v>Michael Nape</v>
      </c>
      <c r="E211" s="23" t="s">
        <v>1022</v>
      </c>
      <c r="F211" s="1" t="str">
        <f>IF(ISERROR(Baker_Scores_Men_Var!E211), " ", IF(Baker_Scores_Men_Var!E211 = "Yes", "Yes", "  "))</f>
        <v>Yes</v>
      </c>
      <c r="G211" s="29">
        <v>258</v>
      </c>
      <c r="H211" s="29">
        <v>196</v>
      </c>
      <c r="I211" s="29">
        <v>241</v>
      </c>
      <c r="J211" s="29">
        <v>248</v>
      </c>
      <c r="K211" s="29">
        <v>183</v>
      </c>
      <c r="L211" s="30">
        <f t="shared" si="60"/>
        <v>1126</v>
      </c>
      <c r="M211" s="30">
        <f t="shared" si="61"/>
        <v>5</v>
      </c>
      <c r="N211" s="30">
        <f t="shared" si="62"/>
        <v>225.2</v>
      </c>
    </row>
    <row r="212" spans="2:14" s="1" customFormat="1" ht="13.9" customHeight="1">
      <c r="B212" s="1" t="str">
        <f>Roster_Selection_Men!AB196&amp;" " &amp; "V "</f>
        <v xml:space="preserve">St. Francis (IL) ,University Of V </v>
      </c>
      <c r="C212" s="1" t="str">
        <f>Roster_Selection_Men!AD196</f>
        <v>5717-1441</v>
      </c>
      <c r="D212" s="1" t="str">
        <f>Roster_Selection_Men!AE196</f>
        <v>Nicholas Howard</v>
      </c>
      <c r="E212" s="23" t="s">
        <v>1023</v>
      </c>
      <c r="F212" s="1" t="str">
        <f>IF(ISERROR(Baker_Scores_Men_Var!E212), " ", IF(Baker_Scores_Men_Var!E212 = "Yes", "Yes", "  "))</f>
        <v>Yes</v>
      </c>
      <c r="G212" s="29">
        <v>0</v>
      </c>
      <c r="H212" s="29">
        <v>0</v>
      </c>
      <c r="I212" s="29">
        <v>0</v>
      </c>
      <c r="J212" s="29">
        <v>0</v>
      </c>
      <c r="K212" s="29">
        <v>0</v>
      </c>
      <c r="L212" s="30">
        <f t="shared" si="60"/>
        <v>0</v>
      </c>
      <c r="M212" s="30">
        <f t="shared" si="61"/>
        <v>0</v>
      </c>
      <c r="N212" s="30">
        <f t="shared" si="62"/>
        <v>0</v>
      </c>
    </row>
    <row r="213" spans="2:14" s="1" customFormat="1" ht="13.9" customHeight="1">
      <c r="B213" s="1" t="str">
        <f>Roster_Selection_Men!AB197&amp;" " &amp; "V "</f>
        <v xml:space="preserve">St. Francis (IL) ,University Of V </v>
      </c>
      <c r="C213" s="1" t="str">
        <f>Roster_Selection_Men!AD197</f>
        <v>15-179147</v>
      </c>
      <c r="D213" s="1" t="str">
        <f>Roster_Selection_Men!AE197</f>
        <v>Peter Walsh</v>
      </c>
      <c r="E213" s="23" t="s">
        <v>1022</v>
      </c>
      <c r="F213" s="1" t="str">
        <f>IF(ISERROR(Baker_Scores_Men_Var!E213), " ", IF(Baker_Scores_Men_Var!E213 = "Yes", "Yes", "  "))</f>
        <v>Yes</v>
      </c>
      <c r="G213" s="29">
        <v>168</v>
      </c>
      <c r="H213" s="29">
        <v>188</v>
      </c>
      <c r="I213" s="29">
        <v>245</v>
      </c>
      <c r="J213" s="29">
        <v>201</v>
      </c>
      <c r="K213" s="29">
        <v>191</v>
      </c>
      <c r="L213" s="30">
        <f t="shared" si="60"/>
        <v>993</v>
      </c>
      <c r="M213" s="30">
        <f t="shared" si="61"/>
        <v>5</v>
      </c>
      <c r="N213" s="30">
        <f t="shared" si="62"/>
        <v>198.6</v>
      </c>
    </row>
    <row r="214" spans="2:14" s="1" customFormat="1" ht="13.9" customHeight="1">
      <c r="B214" s="1" t="str">
        <f>Roster_Selection_Men!AB198&amp;" " &amp; "V "</f>
        <v xml:space="preserve">St. Francis (IL) ,University Of V </v>
      </c>
      <c r="C214" s="1" t="str">
        <f>Roster_Selection_Men!AD198</f>
        <v>11-342677</v>
      </c>
      <c r="D214" s="1" t="str">
        <f>Roster_Selection_Men!AE198</f>
        <v>Theron Mitchell</v>
      </c>
      <c r="E214" s="23" t="s">
        <v>1022</v>
      </c>
      <c r="F214" s="1" t="str">
        <f>IF(ISERROR(Baker_Scores_Men_Var!E214), " ", IF(Baker_Scores_Men_Var!E214 = "Yes", "Yes", "  "))</f>
        <v>Yes</v>
      </c>
      <c r="G214" s="29">
        <v>223</v>
      </c>
      <c r="H214" s="29">
        <v>223</v>
      </c>
      <c r="I214" s="29">
        <v>204</v>
      </c>
      <c r="J214" s="29">
        <v>197</v>
      </c>
      <c r="K214" s="29">
        <v>174</v>
      </c>
      <c r="L214" s="30">
        <f t="shared" si="60"/>
        <v>1021</v>
      </c>
      <c r="M214" s="30">
        <f t="shared" si="61"/>
        <v>5</v>
      </c>
      <c r="N214" s="30">
        <f t="shared" si="62"/>
        <v>204.2</v>
      </c>
    </row>
    <row r="215" spans="2:14" s="1" customFormat="1" ht="13.9" customHeight="1">
      <c r="B215" s="1" t="s">
        <v>694</v>
      </c>
      <c r="C215" s="28" t="s">
        <v>230</v>
      </c>
      <c r="D215" s="23" t="s">
        <v>230</v>
      </c>
      <c r="E215" s="23"/>
      <c r="F215" s="23"/>
      <c r="G215" s="29"/>
      <c r="H215" s="29"/>
      <c r="I215" s="29"/>
      <c r="J215" s="29"/>
      <c r="K215" s="29"/>
      <c r="L215" s="30">
        <f t="shared" si="60"/>
        <v>0</v>
      </c>
      <c r="M215" s="30">
        <f t="shared" si="61"/>
        <v>0</v>
      </c>
      <c r="N215" s="30">
        <f t="shared" si="62"/>
        <v>0</v>
      </c>
    </row>
    <row r="216" spans="2:14" s="1" customFormat="1" ht="13.9" customHeight="1">
      <c r="B216" s="1" t="s">
        <v>694</v>
      </c>
      <c r="C216" s="28" t="s">
        <v>230</v>
      </c>
      <c r="D216" s="23" t="s">
        <v>230</v>
      </c>
      <c r="E216" s="23"/>
      <c r="F216" s="23"/>
      <c r="G216" s="29"/>
      <c r="H216" s="29"/>
      <c r="I216" s="29"/>
      <c r="J216" s="29"/>
      <c r="K216" s="29"/>
      <c r="L216" s="30">
        <f t="shared" si="60"/>
        <v>0</v>
      </c>
      <c r="M216" s="30">
        <f t="shared" si="61"/>
        <v>0</v>
      </c>
      <c r="N216" s="30">
        <f t="shared" si="62"/>
        <v>0</v>
      </c>
    </row>
    <row r="217" spans="2:14" s="1" customFormat="1" ht="13.9" customHeight="1">
      <c r="B217" s="1" t="s">
        <v>694</v>
      </c>
      <c r="C217" s="28" t="s">
        <v>230</v>
      </c>
      <c r="D217" s="23" t="s">
        <v>230</v>
      </c>
      <c r="E217" s="23"/>
      <c r="F217" s="23"/>
      <c r="G217" s="31"/>
      <c r="H217" s="31"/>
      <c r="I217" s="31"/>
      <c r="J217" s="31"/>
      <c r="K217" s="31"/>
      <c r="L217" s="32">
        <f t="shared" si="60"/>
        <v>0</v>
      </c>
      <c r="M217" s="32">
        <f t="shared" si="61"/>
        <v>0</v>
      </c>
      <c r="N217" s="30">
        <f t="shared" si="62"/>
        <v>0</v>
      </c>
    </row>
    <row r="218" spans="2:14" s="1" customFormat="1" ht="13.9" customHeight="1">
      <c r="B218" s="33"/>
      <c r="G218" s="30">
        <f t="shared" ref="G218:M218" si="63">SUM(G207:G217)</f>
        <v>1040</v>
      </c>
      <c r="H218" s="30">
        <f t="shared" si="63"/>
        <v>1023</v>
      </c>
      <c r="I218" s="30">
        <f t="shared" si="63"/>
        <v>1100</v>
      </c>
      <c r="J218" s="30">
        <f t="shared" si="63"/>
        <v>1063</v>
      </c>
      <c r="K218" s="30">
        <f t="shared" si="63"/>
        <v>982</v>
      </c>
      <c r="L218" s="34">
        <f t="shared" si="63"/>
        <v>5208</v>
      </c>
      <c r="M218" s="34">
        <f t="shared" si="63"/>
        <v>25</v>
      </c>
    </row>
    <row r="219" spans="2:14" s="1" customFormat="1" ht="13.9" customHeight="1"/>
    <row r="220" spans="2:14" s="1" customFormat="1" ht="13.9" customHeight="1">
      <c r="B220" s="1" t="str">
        <f>Roster_Selection_Men!AB216&amp;" " &amp; "V "</f>
        <v xml:space="preserve">Tennessee Southern, University Of V </v>
      </c>
      <c r="C220" s="1" t="str">
        <f>Roster_Selection_Men!AD216</f>
        <v>7914-26467</v>
      </c>
      <c r="D220" s="1" t="str">
        <f>Roster_Selection_Men!AE216</f>
        <v>Cody Kizis</v>
      </c>
      <c r="E220" s="23" t="s">
        <v>1022</v>
      </c>
      <c r="F220" s="1" t="str">
        <f>IF(ISERROR(Baker_Scores_Men_Var!E220), " ", IF(Baker_Scores_Men_Var!E220 = "Yes", "Yes", "  "))</f>
        <v xml:space="preserve">  </v>
      </c>
      <c r="G220" s="29">
        <v>0</v>
      </c>
      <c r="H220" s="29">
        <v>0</v>
      </c>
      <c r="I220" s="29">
        <v>0</v>
      </c>
      <c r="J220" s="29">
        <v>172</v>
      </c>
      <c r="K220" s="29">
        <v>0</v>
      </c>
      <c r="L220" s="30">
        <f t="shared" ref="L220:L230" si="64">SUM(G220:K220)</f>
        <v>172</v>
      </c>
      <c r="M220" s="30">
        <f t="shared" ref="M220:M230" si="65">COUNTIF(G220:K220, "&gt;0" )</f>
        <v>1</v>
      </c>
      <c r="N220" s="30">
        <f t="shared" ref="N220:N230" si="66">IF(M220=0,0,L220/M220)</f>
        <v>172</v>
      </c>
    </row>
    <row r="221" spans="2:14" s="1" customFormat="1" ht="13.9" customHeight="1">
      <c r="B221" s="1" t="str">
        <f>Roster_Selection_Men!AB217&amp;" " &amp; "V "</f>
        <v xml:space="preserve">Tennessee Southern, University Of V </v>
      </c>
      <c r="C221" s="1" t="str">
        <f>Roster_Selection_Men!AD217</f>
        <v>6570-1702</v>
      </c>
      <c r="D221" s="1" t="str">
        <f>Roster_Selection_Men!AE217</f>
        <v>Hayden Stippich</v>
      </c>
      <c r="E221" s="23" t="s">
        <v>1022</v>
      </c>
      <c r="F221" s="1" t="str">
        <f>IF(ISERROR(Baker_Scores_Men_Var!E221), " ", IF(Baker_Scores_Men_Var!E221 = "Yes", "Yes", "  "))</f>
        <v>Yes</v>
      </c>
      <c r="G221" s="29">
        <v>224</v>
      </c>
      <c r="H221" s="29">
        <v>193</v>
      </c>
      <c r="I221" s="29">
        <v>183</v>
      </c>
      <c r="J221" s="29">
        <v>0</v>
      </c>
      <c r="K221" s="29">
        <v>0</v>
      </c>
      <c r="L221" s="30">
        <f t="shared" si="64"/>
        <v>600</v>
      </c>
      <c r="M221" s="30">
        <f t="shared" si="65"/>
        <v>3</v>
      </c>
      <c r="N221" s="30">
        <f t="shared" si="66"/>
        <v>200</v>
      </c>
    </row>
    <row r="222" spans="2:14" s="1" customFormat="1" ht="13.9" customHeight="1">
      <c r="B222" s="1" t="str">
        <f>Roster_Selection_Men!AB218&amp;" " &amp; "V "</f>
        <v xml:space="preserve">Tennessee Southern, University Of V </v>
      </c>
      <c r="C222" s="1" t="str">
        <f>Roster_Selection_Men!AD218</f>
        <v>11-398267</v>
      </c>
      <c r="D222" s="1" t="str">
        <f>Roster_Selection_Men!AE218</f>
        <v>Ian Fitzpatrick</v>
      </c>
      <c r="E222" s="23" t="s">
        <v>1022</v>
      </c>
      <c r="F222" s="1" t="str">
        <f>IF(ISERROR(Baker_Scores_Men_Var!E222), " ", IF(Baker_Scores_Men_Var!E222 = "Yes", "Yes", "  "))</f>
        <v>Yes</v>
      </c>
      <c r="G222" s="29">
        <v>189</v>
      </c>
      <c r="H222" s="29">
        <v>0</v>
      </c>
      <c r="I222" s="29">
        <v>0</v>
      </c>
      <c r="J222" s="29">
        <v>0</v>
      </c>
      <c r="K222" s="29">
        <v>0</v>
      </c>
      <c r="L222" s="30">
        <f t="shared" si="64"/>
        <v>189</v>
      </c>
      <c r="M222" s="30">
        <f t="shared" si="65"/>
        <v>1</v>
      </c>
      <c r="N222" s="30">
        <f t="shared" si="66"/>
        <v>189</v>
      </c>
    </row>
    <row r="223" spans="2:14" s="1" customFormat="1" ht="13.9" customHeight="1">
      <c r="B223" s="1" t="str">
        <f>Roster_Selection_Men!AB219&amp;" " &amp; "V "</f>
        <v xml:space="preserve">Tennessee Southern, University Of V </v>
      </c>
      <c r="C223" s="1" t="str">
        <f>Roster_Selection_Men!AD219</f>
        <v>8043-1279</v>
      </c>
      <c r="D223" s="1" t="str">
        <f>Roster_Selection_Men!AE219</f>
        <v>Isaac (Zack) Nelson</v>
      </c>
      <c r="E223" s="23" t="s">
        <v>1022</v>
      </c>
      <c r="F223" s="1" t="str">
        <f>IF(ISERROR(Baker_Scores_Men_Var!E223), " ", IF(Baker_Scores_Men_Var!E223 = "Yes", "Yes", "  "))</f>
        <v>Yes</v>
      </c>
      <c r="G223" s="29">
        <v>0</v>
      </c>
      <c r="H223" s="29">
        <v>209</v>
      </c>
      <c r="I223" s="29">
        <v>226</v>
      </c>
      <c r="J223" s="29">
        <v>245</v>
      </c>
      <c r="K223" s="29">
        <v>204</v>
      </c>
      <c r="L223" s="30">
        <f t="shared" si="64"/>
        <v>884</v>
      </c>
      <c r="M223" s="30">
        <f t="shared" si="65"/>
        <v>4</v>
      </c>
      <c r="N223" s="30">
        <f t="shared" si="66"/>
        <v>221</v>
      </c>
    </row>
    <row r="224" spans="2:14" s="1" customFormat="1" ht="13.9" customHeight="1">
      <c r="B224" s="1" t="str">
        <f>Roster_Selection_Men!AB220&amp;" " &amp; "V "</f>
        <v xml:space="preserve">Tennessee Southern, University Of V </v>
      </c>
      <c r="C224" s="1" t="str">
        <f>Roster_Selection_Men!AD220</f>
        <v>18-5852</v>
      </c>
      <c r="D224" s="1" t="str">
        <f>Roster_Selection_Men!AE220</f>
        <v>Jacob McElwee</v>
      </c>
      <c r="E224" s="23" t="s">
        <v>1022</v>
      </c>
      <c r="F224" s="1" t="str">
        <f>IF(ISERROR(Baker_Scores_Men_Var!E224), " ", IF(Baker_Scores_Men_Var!E224 = "Yes", "Yes", "  "))</f>
        <v>Yes</v>
      </c>
      <c r="G224" s="29">
        <v>182</v>
      </c>
      <c r="H224" s="29">
        <v>189</v>
      </c>
      <c r="I224" s="29">
        <v>0</v>
      </c>
      <c r="J224" s="29">
        <v>0</v>
      </c>
      <c r="K224" s="29">
        <v>183</v>
      </c>
      <c r="L224" s="30">
        <f t="shared" si="64"/>
        <v>554</v>
      </c>
      <c r="M224" s="30">
        <f t="shared" si="65"/>
        <v>3</v>
      </c>
      <c r="N224" s="30">
        <f t="shared" si="66"/>
        <v>184.66666666666666</v>
      </c>
    </row>
    <row r="225" spans="2:14" s="1" customFormat="1" ht="13.9" customHeight="1">
      <c r="B225" s="1" t="str">
        <f>Roster_Selection_Men!AB221&amp;" " &amp; "V "</f>
        <v xml:space="preserve">Tennessee Southern, University Of V </v>
      </c>
      <c r="C225" s="1" t="str">
        <f>Roster_Selection_Men!AD221</f>
        <v>8942-12212</v>
      </c>
      <c r="D225" s="1" t="str">
        <f>Roster_Selection_Men!AE221</f>
        <v>Keith Davis</v>
      </c>
      <c r="E225" s="23" t="s">
        <v>1022</v>
      </c>
      <c r="F225" s="1" t="str">
        <f>IF(ISERROR(Baker_Scores_Men_Var!E225), " ", IF(Baker_Scores_Men_Var!E225 = "Yes", "Yes", "  "))</f>
        <v>Yes</v>
      </c>
      <c r="G225" s="29">
        <v>182</v>
      </c>
      <c r="H225" s="29">
        <v>235</v>
      </c>
      <c r="I225" s="29">
        <v>258</v>
      </c>
      <c r="J225" s="29">
        <v>212</v>
      </c>
      <c r="K225" s="29">
        <v>171</v>
      </c>
      <c r="L225" s="30">
        <f t="shared" si="64"/>
        <v>1058</v>
      </c>
      <c r="M225" s="30">
        <f t="shared" si="65"/>
        <v>5</v>
      </c>
      <c r="N225" s="30">
        <f t="shared" si="66"/>
        <v>211.6</v>
      </c>
    </row>
    <row r="226" spans="2:14" s="1" customFormat="1" ht="13.9" customHeight="1">
      <c r="B226" s="1" t="str">
        <f>Roster_Selection_Men!AB222&amp;" " &amp; "V "</f>
        <v xml:space="preserve">Tennessee Southern, University Of V </v>
      </c>
      <c r="C226" s="1" t="str">
        <f>Roster_Selection_Men!AD222</f>
        <v>11-189058</v>
      </c>
      <c r="D226" s="1" t="str">
        <f>Roster_Selection_Men!AE222</f>
        <v>Nathan Samuels</v>
      </c>
      <c r="E226" s="23" t="s">
        <v>1022</v>
      </c>
      <c r="F226" s="1" t="str">
        <f>IF(ISERROR(Baker_Scores_Men_Var!E226), " ", IF(Baker_Scores_Men_Var!E226 = "Yes", "Yes", "  "))</f>
        <v xml:space="preserve">  </v>
      </c>
      <c r="G226" s="29">
        <v>237</v>
      </c>
      <c r="H226" s="29">
        <v>193</v>
      </c>
      <c r="I226" s="29">
        <v>235</v>
      </c>
      <c r="J226" s="29">
        <v>187</v>
      </c>
      <c r="K226" s="29">
        <v>243</v>
      </c>
      <c r="L226" s="30">
        <f t="shared" si="64"/>
        <v>1095</v>
      </c>
      <c r="M226" s="30">
        <f t="shared" si="65"/>
        <v>5</v>
      </c>
      <c r="N226" s="30">
        <f t="shared" si="66"/>
        <v>219</v>
      </c>
    </row>
    <row r="227" spans="2:14" s="1" customFormat="1" ht="13.9" customHeight="1">
      <c r="B227" s="1" t="str">
        <f>Roster_Selection_Men!AB223&amp;" " &amp; "V "</f>
        <v xml:space="preserve">Tennessee Southern, University Of V </v>
      </c>
      <c r="C227" s="1" t="str">
        <f>Roster_Selection_Men!AD223</f>
        <v>7914-49186</v>
      </c>
      <c r="D227" s="1" t="str">
        <f>Roster_Selection_Men!AE223</f>
        <v>Tyler Betz</v>
      </c>
      <c r="E227" s="23" t="s">
        <v>1022</v>
      </c>
      <c r="F227" s="1" t="str">
        <f>IF(ISERROR(Baker_Scores_Men_Var!E227), " ", IF(Baker_Scores_Men_Var!E227 = "Yes", "Yes", "  "))</f>
        <v>Yes</v>
      </c>
      <c r="G227" s="29">
        <v>0</v>
      </c>
      <c r="H227" s="29">
        <v>0</v>
      </c>
      <c r="I227" s="29">
        <v>287</v>
      </c>
      <c r="J227" s="29">
        <v>258</v>
      </c>
      <c r="K227" s="29">
        <v>178</v>
      </c>
      <c r="L227" s="30">
        <f t="shared" si="64"/>
        <v>723</v>
      </c>
      <c r="M227" s="30">
        <f t="shared" si="65"/>
        <v>3</v>
      </c>
      <c r="N227" s="30">
        <f t="shared" si="66"/>
        <v>241</v>
      </c>
    </row>
    <row r="228" spans="2:14" s="1" customFormat="1" ht="13.9" customHeight="1">
      <c r="B228" s="1" t="s">
        <v>695</v>
      </c>
      <c r="C228" s="28" t="s">
        <v>230</v>
      </c>
      <c r="D228" s="23" t="s">
        <v>230</v>
      </c>
      <c r="E228" s="23"/>
      <c r="F228" s="23"/>
      <c r="G228" s="29"/>
      <c r="H228" s="29"/>
      <c r="I228" s="29"/>
      <c r="J228" s="29"/>
      <c r="K228" s="29"/>
      <c r="L228" s="30">
        <f t="shared" si="64"/>
        <v>0</v>
      </c>
      <c r="M228" s="30">
        <f t="shared" si="65"/>
        <v>0</v>
      </c>
      <c r="N228" s="30">
        <f t="shared" si="66"/>
        <v>0</v>
      </c>
    </row>
    <row r="229" spans="2:14" s="1" customFormat="1" ht="13.9" customHeight="1">
      <c r="B229" s="1" t="s">
        <v>695</v>
      </c>
      <c r="C229" s="28" t="s">
        <v>230</v>
      </c>
      <c r="D229" s="23" t="s">
        <v>230</v>
      </c>
      <c r="E229" s="23"/>
      <c r="F229" s="23"/>
      <c r="G229" s="29"/>
      <c r="H229" s="29"/>
      <c r="I229" s="29"/>
      <c r="J229" s="29"/>
      <c r="K229" s="29"/>
      <c r="L229" s="30">
        <f t="shared" si="64"/>
        <v>0</v>
      </c>
      <c r="M229" s="30">
        <f t="shared" si="65"/>
        <v>0</v>
      </c>
      <c r="N229" s="30">
        <f t="shared" si="66"/>
        <v>0</v>
      </c>
    </row>
    <row r="230" spans="2:14" s="1" customFormat="1" ht="13.9" customHeight="1">
      <c r="B230" s="1" t="s">
        <v>695</v>
      </c>
      <c r="C230" s="28" t="s">
        <v>230</v>
      </c>
      <c r="D230" s="23" t="s">
        <v>230</v>
      </c>
      <c r="E230" s="23"/>
      <c r="F230" s="23"/>
      <c r="G230" s="31"/>
      <c r="H230" s="31"/>
      <c r="I230" s="31"/>
      <c r="J230" s="31"/>
      <c r="K230" s="31"/>
      <c r="L230" s="32">
        <f t="shared" si="64"/>
        <v>0</v>
      </c>
      <c r="M230" s="32">
        <f t="shared" si="65"/>
        <v>0</v>
      </c>
      <c r="N230" s="30">
        <f t="shared" si="66"/>
        <v>0</v>
      </c>
    </row>
    <row r="231" spans="2:14" s="1" customFormat="1" ht="13.9" customHeight="1">
      <c r="B231" s="33"/>
      <c r="G231" s="30">
        <f t="shared" ref="G231:M231" si="67">SUM(G220:G230)</f>
        <v>1014</v>
      </c>
      <c r="H231" s="30">
        <f t="shared" si="67"/>
        <v>1019</v>
      </c>
      <c r="I231" s="30">
        <f t="shared" si="67"/>
        <v>1189</v>
      </c>
      <c r="J231" s="30">
        <f t="shared" si="67"/>
        <v>1074</v>
      </c>
      <c r="K231" s="30">
        <f t="shared" si="67"/>
        <v>979</v>
      </c>
      <c r="L231" s="34">
        <f t="shared" si="67"/>
        <v>5275</v>
      </c>
      <c r="M231" s="34">
        <f t="shared" si="67"/>
        <v>25</v>
      </c>
    </row>
    <row r="232" spans="2:14" s="1" customFormat="1" ht="13.9" customHeight="1"/>
    <row r="233" spans="2:14" s="1" customFormat="1" ht="13.9" customHeight="1">
      <c r="B233" s="1" t="str">
        <f>Roster_Selection_Men!AB239&amp;" " &amp; "V "</f>
        <v xml:space="preserve">Tennessee Wesleyan College V </v>
      </c>
      <c r="C233" s="1" t="str">
        <f>Roster_Selection_Men!AD239</f>
        <v>11-230862</v>
      </c>
      <c r="D233" s="1" t="str">
        <f>Roster_Selection_Men!AE239</f>
        <v>Devean Littlejohn</v>
      </c>
      <c r="E233" s="23" t="s">
        <v>1022</v>
      </c>
      <c r="F233" s="1" t="str">
        <f>IF(ISERROR(Baker_Scores_Men_Var!E233), " ", IF(Baker_Scores_Men_Var!E233 = "Yes", "Yes", "  "))</f>
        <v>Yes</v>
      </c>
      <c r="G233" s="29">
        <v>221</v>
      </c>
      <c r="H233" s="29">
        <v>232</v>
      </c>
      <c r="I233" s="29">
        <v>220</v>
      </c>
      <c r="J233" s="29">
        <v>226</v>
      </c>
      <c r="K233" s="29">
        <v>211</v>
      </c>
      <c r="L233" s="30">
        <f t="shared" ref="L233:L243" si="68">SUM(G233:K233)</f>
        <v>1110</v>
      </c>
      <c r="M233" s="30">
        <f t="shared" ref="M233:M243" si="69">COUNTIF(G233:K233, "&gt;0" )</f>
        <v>5</v>
      </c>
      <c r="N233" s="30">
        <f t="shared" ref="N233:N243" si="70">IF(M233=0,0,L233/M233)</f>
        <v>222</v>
      </c>
    </row>
    <row r="234" spans="2:14" s="1" customFormat="1" ht="13.9" customHeight="1">
      <c r="B234" s="1" t="str">
        <f>Roster_Selection_Men!AB240&amp;" " &amp; "V "</f>
        <v xml:space="preserve">Tennessee Wesleyan College V </v>
      </c>
      <c r="C234" s="1" t="str">
        <f>Roster_Selection_Men!AD240</f>
        <v>11-33724</v>
      </c>
      <c r="D234" s="1" t="str">
        <f>Roster_Selection_Men!AE240</f>
        <v>Hunter Hardaway</v>
      </c>
      <c r="E234" s="23" t="s">
        <v>1022</v>
      </c>
      <c r="F234" s="1" t="str">
        <f>IF(ISERROR(Baker_Scores_Men_Var!E234), " ", IF(Baker_Scores_Men_Var!E234 = "Yes", "Yes", "  "))</f>
        <v>Yes</v>
      </c>
      <c r="G234" s="29">
        <v>0</v>
      </c>
      <c r="H234" s="29">
        <v>0</v>
      </c>
      <c r="I234" s="29">
        <v>0</v>
      </c>
      <c r="J234" s="29">
        <v>0</v>
      </c>
      <c r="K234" s="29">
        <v>192</v>
      </c>
      <c r="L234" s="30">
        <f t="shared" si="68"/>
        <v>192</v>
      </c>
      <c r="M234" s="30">
        <f t="shared" si="69"/>
        <v>1</v>
      </c>
      <c r="N234" s="30">
        <f t="shared" si="70"/>
        <v>192</v>
      </c>
    </row>
    <row r="235" spans="2:14" s="1" customFormat="1" ht="13.9" customHeight="1">
      <c r="B235" s="1" t="str">
        <f>Roster_Selection_Men!AB241&amp;" " &amp; "V "</f>
        <v xml:space="preserve">Tennessee Wesleyan College V </v>
      </c>
      <c r="C235" s="1" t="str">
        <f>Roster_Selection_Men!AD241</f>
        <v>15-190184</v>
      </c>
      <c r="D235" s="1" t="str">
        <f>Roster_Selection_Men!AE241</f>
        <v>Jacob Watts</v>
      </c>
      <c r="E235" s="23" t="s">
        <v>1023</v>
      </c>
      <c r="F235" s="1" t="str">
        <f>IF(ISERROR(Baker_Scores_Men_Var!E235), " ", IF(Baker_Scores_Men_Var!E235 = "Yes", "Yes", "  "))</f>
        <v>Yes</v>
      </c>
      <c r="G235" s="29">
        <v>0</v>
      </c>
      <c r="H235" s="29">
        <v>0</v>
      </c>
      <c r="I235" s="29">
        <v>0</v>
      </c>
      <c r="J235" s="29">
        <v>0</v>
      </c>
      <c r="K235" s="29">
        <v>0</v>
      </c>
      <c r="L235" s="30">
        <f t="shared" si="68"/>
        <v>0</v>
      </c>
      <c r="M235" s="30">
        <f t="shared" si="69"/>
        <v>0</v>
      </c>
      <c r="N235" s="30">
        <f t="shared" si="70"/>
        <v>0</v>
      </c>
    </row>
    <row r="236" spans="2:14" s="1" customFormat="1" ht="13.9" customHeight="1">
      <c r="B236" s="1" t="str">
        <f>Roster_Selection_Men!AB242&amp;" " &amp; "V "</f>
        <v xml:space="preserve">Tennessee Wesleyan College V </v>
      </c>
      <c r="C236" s="1" t="str">
        <f>Roster_Selection_Men!AD242</f>
        <v>11-241908</v>
      </c>
      <c r="D236" s="1" t="str">
        <f>Roster_Selection_Men!AE242</f>
        <v>Kory Driver</v>
      </c>
      <c r="E236" s="23" t="s">
        <v>1022</v>
      </c>
      <c r="F236" s="1" t="str">
        <f>IF(ISERROR(Baker_Scores_Men_Var!E236), " ", IF(Baker_Scores_Men_Var!E236 = "Yes", "Yes", "  "))</f>
        <v>Yes</v>
      </c>
      <c r="G236" s="29">
        <v>170</v>
      </c>
      <c r="H236" s="29">
        <v>194</v>
      </c>
      <c r="I236" s="29">
        <v>231</v>
      </c>
      <c r="J236" s="29">
        <v>191</v>
      </c>
      <c r="K236" s="29">
        <v>176</v>
      </c>
      <c r="L236" s="30">
        <f t="shared" si="68"/>
        <v>962</v>
      </c>
      <c r="M236" s="30">
        <f t="shared" si="69"/>
        <v>5</v>
      </c>
      <c r="N236" s="30">
        <f t="shared" si="70"/>
        <v>192.4</v>
      </c>
    </row>
    <row r="237" spans="2:14" s="1" customFormat="1" ht="13.9" customHeight="1">
      <c r="B237" s="1" t="str">
        <f>Roster_Selection_Men!AB243&amp;" " &amp; "V "</f>
        <v xml:space="preserve">Tennessee Wesleyan College V </v>
      </c>
      <c r="C237" s="1" t="str">
        <f>Roster_Selection_Men!AD243</f>
        <v>7914-3412</v>
      </c>
      <c r="D237" s="1" t="str">
        <f>Roster_Selection_Men!AE243</f>
        <v>Oliver Lawson</v>
      </c>
      <c r="E237" s="23" t="s">
        <v>1022</v>
      </c>
      <c r="F237" s="1" t="str">
        <f>IF(ISERROR(Baker_Scores_Men_Var!E237), " ", IF(Baker_Scores_Men_Var!E237 = "Yes", "Yes", "  "))</f>
        <v>Yes</v>
      </c>
      <c r="G237" s="29">
        <v>204</v>
      </c>
      <c r="H237" s="29">
        <v>223</v>
      </c>
      <c r="I237" s="29">
        <v>258</v>
      </c>
      <c r="J237" s="29">
        <v>247</v>
      </c>
      <c r="K237" s="29">
        <v>213</v>
      </c>
      <c r="L237" s="30">
        <f t="shared" si="68"/>
        <v>1145</v>
      </c>
      <c r="M237" s="30">
        <f t="shared" si="69"/>
        <v>5</v>
      </c>
      <c r="N237" s="30">
        <f t="shared" si="70"/>
        <v>229</v>
      </c>
    </row>
    <row r="238" spans="2:14" s="1" customFormat="1" ht="13.9" customHeight="1">
      <c r="B238" s="1" t="str">
        <f>Roster_Selection_Men!AB244&amp;" " &amp; "V "</f>
        <v xml:space="preserve">Tennessee Wesleyan College V </v>
      </c>
      <c r="C238" s="1" t="str">
        <f>Roster_Selection_Men!AD244</f>
        <v>15-106936</v>
      </c>
      <c r="D238" s="1" t="str">
        <f>Roster_Selection_Men!AE244</f>
        <v>Quinn Collins</v>
      </c>
      <c r="E238" s="23" t="s">
        <v>1022</v>
      </c>
      <c r="F238" s="1" t="str">
        <f>IF(ISERROR(Baker_Scores_Men_Var!E238), " ", IF(Baker_Scores_Men_Var!E238 = "Yes", "Yes", "  "))</f>
        <v>Yes</v>
      </c>
      <c r="G238" s="29">
        <v>175</v>
      </c>
      <c r="H238" s="29">
        <v>0</v>
      </c>
      <c r="I238" s="29">
        <v>0</v>
      </c>
      <c r="J238" s="29">
        <v>0</v>
      </c>
      <c r="K238" s="29">
        <v>0</v>
      </c>
      <c r="L238" s="30">
        <f t="shared" si="68"/>
        <v>175</v>
      </c>
      <c r="M238" s="30">
        <f t="shared" si="69"/>
        <v>1</v>
      </c>
      <c r="N238" s="30">
        <f t="shared" si="70"/>
        <v>175</v>
      </c>
    </row>
    <row r="239" spans="2:14" s="1" customFormat="1" ht="13.9" customHeight="1">
      <c r="B239" s="1" t="str">
        <f>Roster_Selection_Men!AB245&amp;" " &amp; "V "</f>
        <v xml:space="preserve">Tennessee Wesleyan College V </v>
      </c>
      <c r="C239" s="1" t="str">
        <f>Roster_Selection_Men!AD245</f>
        <v>8138-9938</v>
      </c>
      <c r="D239" s="1" t="str">
        <f>Roster_Selection_Men!AE245</f>
        <v>Tyris Nelson</v>
      </c>
      <c r="E239" s="23" t="s">
        <v>1022</v>
      </c>
      <c r="F239" s="1" t="str">
        <f>IF(ISERROR(Baker_Scores_Men_Var!E239), " ", IF(Baker_Scores_Men_Var!E239 = "Yes", "Yes", "  "))</f>
        <v xml:space="preserve">  </v>
      </c>
      <c r="G239" s="29">
        <v>0</v>
      </c>
      <c r="H239" s="29">
        <v>257</v>
      </c>
      <c r="I239" s="29">
        <v>225</v>
      </c>
      <c r="J239" s="29">
        <v>176</v>
      </c>
      <c r="K239" s="29">
        <v>0</v>
      </c>
      <c r="L239" s="30">
        <f t="shared" si="68"/>
        <v>658</v>
      </c>
      <c r="M239" s="30">
        <f t="shared" si="69"/>
        <v>3</v>
      </c>
      <c r="N239" s="30">
        <f t="shared" si="70"/>
        <v>219.33333333333334</v>
      </c>
    </row>
    <row r="240" spans="2:14" s="1" customFormat="1" ht="13.9" customHeight="1">
      <c r="B240" s="1" t="str">
        <f>Roster_Selection_Men!AB246&amp;" " &amp; "V "</f>
        <v xml:space="preserve">Tennessee Wesleyan College V </v>
      </c>
      <c r="C240" s="1" t="str">
        <f>Roster_Selection_Men!AD246</f>
        <v>6678-38</v>
      </c>
      <c r="D240" s="1" t="str">
        <f>Roster_Selection_Men!AE246</f>
        <v>Zachary Price</v>
      </c>
      <c r="E240" s="23" t="s">
        <v>1022</v>
      </c>
      <c r="F240" s="1" t="str">
        <f>IF(ISERROR(Baker_Scores_Men_Var!E240), " ", IF(Baker_Scores_Men_Var!E240 = "Yes", "Yes", "  "))</f>
        <v>Yes</v>
      </c>
      <c r="G240" s="29">
        <v>186</v>
      </c>
      <c r="H240" s="29">
        <v>205</v>
      </c>
      <c r="I240" s="29">
        <v>199</v>
      </c>
      <c r="J240" s="29">
        <v>274</v>
      </c>
      <c r="K240" s="29">
        <v>236</v>
      </c>
      <c r="L240" s="30">
        <f t="shared" si="68"/>
        <v>1100</v>
      </c>
      <c r="M240" s="30">
        <f t="shared" si="69"/>
        <v>5</v>
      </c>
      <c r="N240" s="30">
        <f t="shared" si="70"/>
        <v>220</v>
      </c>
    </row>
    <row r="241" spans="2:14" s="1" customFormat="1" ht="13.9" customHeight="1">
      <c r="B241" s="1" t="s">
        <v>696</v>
      </c>
      <c r="C241" s="28" t="s">
        <v>230</v>
      </c>
      <c r="D241" s="23" t="s">
        <v>230</v>
      </c>
      <c r="E241" s="23"/>
      <c r="F241" s="23"/>
      <c r="G241" s="29"/>
      <c r="H241" s="29"/>
      <c r="I241" s="29"/>
      <c r="J241" s="29"/>
      <c r="K241" s="29"/>
      <c r="L241" s="30">
        <f t="shared" si="68"/>
        <v>0</v>
      </c>
      <c r="M241" s="30">
        <f t="shared" si="69"/>
        <v>0</v>
      </c>
      <c r="N241" s="30">
        <f t="shared" si="70"/>
        <v>0</v>
      </c>
    </row>
    <row r="242" spans="2:14" s="1" customFormat="1" ht="13.9" customHeight="1">
      <c r="B242" s="1" t="s">
        <v>696</v>
      </c>
      <c r="C242" s="28" t="s">
        <v>230</v>
      </c>
      <c r="D242" s="23" t="s">
        <v>230</v>
      </c>
      <c r="E242" s="23"/>
      <c r="F242" s="23"/>
      <c r="G242" s="29"/>
      <c r="H242" s="29"/>
      <c r="I242" s="29"/>
      <c r="J242" s="29"/>
      <c r="K242" s="29"/>
      <c r="L242" s="30">
        <f t="shared" si="68"/>
        <v>0</v>
      </c>
      <c r="M242" s="30">
        <f t="shared" si="69"/>
        <v>0</v>
      </c>
      <c r="N242" s="30">
        <f t="shared" si="70"/>
        <v>0</v>
      </c>
    </row>
    <row r="243" spans="2:14" s="1" customFormat="1" ht="13.9" customHeight="1">
      <c r="B243" s="1" t="s">
        <v>696</v>
      </c>
      <c r="C243" s="28" t="s">
        <v>230</v>
      </c>
      <c r="D243" s="23" t="s">
        <v>230</v>
      </c>
      <c r="E243" s="23"/>
      <c r="F243" s="23"/>
      <c r="G243" s="31"/>
      <c r="H243" s="31"/>
      <c r="I243" s="31"/>
      <c r="J243" s="31"/>
      <c r="K243" s="31"/>
      <c r="L243" s="32">
        <f t="shared" si="68"/>
        <v>0</v>
      </c>
      <c r="M243" s="32">
        <f t="shared" si="69"/>
        <v>0</v>
      </c>
      <c r="N243" s="30">
        <f t="shared" si="70"/>
        <v>0</v>
      </c>
    </row>
    <row r="244" spans="2:14" s="1" customFormat="1" ht="13.9" customHeight="1">
      <c r="B244" s="33"/>
      <c r="G244" s="30">
        <f t="shared" ref="G244:M244" si="71">SUM(G233:G243)</f>
        <v>956</v>
      </c>
      <c r="H244" s="30">
        <f t="shared" si="71"/>
        <v>1111</v>
      </c>
      <c r="I244" s="30">
        <f t="shared" si="71"/>
        <v>1133</v>
      </c>
      <c r="J244" s="30">
        <f t="shared" si="71"/>
        <v>1114</v>
      </c>
      <c r="K244" s="30">
        <f t="shared" si="71"/>
        <v>1028</v>
      </c>
      <c r="L244" s="34">
        <f t="shared" si="71"/>
        <v>5342</v>
      </c>
      <c r="M244" s="34">
        <f t="shared" si="71"/>
        <v>25</v>
      </c>
    </row>
    <row r="245" spans="2:14" s="1" customFormat="1" ht="13.9" customHeight="1"/>
    <row r="246" spans="2:14" s="1" customFormat="1" ht="13.9" customHeight="1">
      <c r="B246" s="1" t="str">
        <f>Roster_Selection_Men!AB249&amp;" " &amp; "V "</f>
        <v xml:space="preserve">Thomas More University V </v>
      </c>
      <c r="C246" s="1" t="str">
        <f>Roster_Selection_Men!AD249</f>
        <v>17-88966</v>
      </c>
      <c r="D246" s="1" t="str">
        <f>Roster_Selection_Men!AE249</f>
        <v>Cole Arsenault</v>
      </c>
      <c r="E246" s="23" t="s">
        <v>1022</v>
      </c>
      <c r="F246" s="1" t="str">
        <f>IF(ISERROR(Baker_Scores_Men_Var!E246), " ", IF(Baker_Scores_Men_Var!E246 = "Yes", "Yes", "  "))</f>
        <v>Yes</v>
      </c>
      <c r="G246" s="29">
        <v>170</v>
      </c>
      <c r="H246" s="29">
        <v>256</v>
      </c>
      <c r="I246" s="29">
        <v>230</v>
      </c>
      <c r="J246" s="29">
        <v>182</v>
      </c>
      <c r="K246" s="29">
        <v>191</v>
      </c>
      <c r="L246" s="30">
        <f t="shared" ref="L246:L256" si="72">SUM(G246:K246)</f>
        <v>1029</v>
      </c>
      <c r="M246" s="30">
        <f t="shared" ref="M246:M256" si="73">COUNTIF(G246:K246, "&gt;0" )</f>
        <v>5</v>
      </c>
      <c r="N246" s="30">
        <f t="shared" ref="N246:N256" si="74">IF(M246=0,0,L246/M246)</f>
        <v>205.8</v>
      </c>
    </row>
    <row r="247" spans="2:14" s="1" customFormat="1" ht="13.9" customHeight="1">
      <c r="B247" s="1" t="str">
        <f>Roster_Selection_Men!AB250&amp;" " &amp; "V "</f>
        <v xml:space="preserve">Thomas More University V </v>
      </c>
      <c r="C247" s="1" t="str">
        <f>Roster_Selection_Men!AD250</f>
        <v>15-81945</v>
      </c>
      <c r="D247" s="1" t="str">
        <f>Roster_Selection_Men!AE250</f>
        <v>Ethan Rowe</v>
      </c>
      <c r="E247" s="23" t="s">
        <v>1022</v>
      </c>
      <c r="F247" s="1" t="str">
        <f>IF(ISERROR(Baker_Scores_Men_Var!E247), " ", IF(Baker_Scores_Men_Var!E247 = "Yes", "Yes", "  "))</f>
        <v>Yes</v>
      </c>
      <c r="G247" s="29">
        <v>171</v>
      </c>
      <c r="H247" s="29">
        <v>226</v>
      </c>
      <c r="I247" s="29">
        <v>267</v>
      </c>
      <c r="J247" s="29">
        <v>223</v>
      </c>
      <c r="K247" s="29">
        <v>203</v>
      </c>
      <c r="L247" s="30">
        <f t="shared" si="72"/>
        <v>1090</v>
      </c>
      <c r="M247" s="30">
        <f t="shared" si="73"/>
        <v>5</v>
      </c>
      <c r="N247" s="30">
        <f t="shared" si="74"/>
        <v>218</v>
      </c>
    </row>
    <row r="248" spans="2:14" s="1" customFormat="1" ht="13.9" customHeight="1">
      <c r="B248" s="1" t="str">
        <f>Roster_Selection_Men!AB251&amp;" " &amp; "V "</f>
        <v xml:space="preserve">Thomas More University V </v>
      </c>
      <c r="C248" s="1" t="str">
        <f>Roster_Selection_Men!AD251</f>
        <v>6450-9279</v>
      </c>
      <c r="D248" s="1" t="str">
        <f>Roster_Selection_Men!AE251</f>
        <v>Evan Haas</v>
      </c>
      <c r="E248" s="23" t="s">
        <v>1022</v>
      </c>
      <c r="F248" s="1" t="str">
        <f>IF(ISERROR(Baker_Scores_Men_Var!E248), " ", IF(Baker_Scores_Men_Var!E248 = "Yes", "Yes", "  "))</f>
        <v>Yes</v>
      </c>
      <c r="G248" s="29">
        <v>211</v>
      </c>
      <c r="H248" s="29">
        <v>247</v>
      </c>
      <c r="I248" s="29">
        <v>217</v>
      </c>
      <c r="J248" s="29">
        <v>206</v>
      </c>
      <c r="K248" s="29">
        <v>211</v>
      </c>
      <c r="L248" s="30">
        <f t="shared" si="72"/>
        <v>1092</v>
      </c>
      <c r="M248" s="30">
        <f t="shared" si="73"/>
        <v>5</v>
      </c>
      <c r="N248" s="30">
        <f t="shared" si="74"/>
        <v>218.4</v>
      </c>
    </row>
    <row r="249" spans="2:14" s="1" customFormat="1" ht="13.9" customHeight="1">
      <c r="B249" s="1" t="str">
        <f>Roster_Selection_Men!AB252&amp;" " &amp; "V "</f>
        <v xml:space="preserve">Thomas More University V </v>
      </c>
      <c r="C249" s="1" t="str">
        <f>Roster_Selection_Men!AD252</f>
        <v>18-35004</v>
      </c>
      <c r="D249" s="1" t="str">
        <f>Roster_Selection_Men!AE252</f>
        <v>Jacob Toelke</v>
      </c>
      <c r="E249" s="23" t="s">
        <v>1022</v>
      </c>
      <c r="F249" s="1" t="str">
        <f>IF(ISERROR(Baker_Scores_Men_Var!E249), " ", IF(Baker_Scores_Men_Var!E249 = "Yes", "Yes", "  "))</f>
        <v>Yes</v>
      </c>
      <c r="G249" s="29">
        <v>149</v>
      </c>
      <c r="H249" s="29">
        <v>171</v>
      </c>
      <c r="I249" s="29">
        <v>179</v>
      </c>
      <c r="J249" s="29">
        <v>226</v>
      </c>
      <c r="K249" s="29">
        <v>221</v>
      </c>
      <c r="L249" s="30">
        <f t="shared" si="72"/>
        <v>946</v>
      </c>
      <c r="M249" s="30">
        <f t="shared" si="73"/>
        <v>5</v>
      </c>
      <c r="N249" s="30">
        <f t="shared" si="74"/>
        <v>189.2</v>
      </c>
    </row>
    <row r="250" spans="2:14" s="1" customFormat="1" ht="13.9" customHeight="1">
      <c r="B250" s="1" t="str">
        <f>Roster_Selection_Men!AB253&amp;" " &amp; "V "</f>
        <v xml:space="preserve">Thomas More University V </v>
      </c>
      <c r="C250" s="1" t="str">
        <f>Roster_Selection_Men!AD253</f>
        <v>11-423031</v>
      </c>
      <c r="D250" s="1" t="str">
        <f>Roster_Selection_Men!AE253</f>
        <v>Max Hennessey</v>
      </c>
      <c r="E250" s="23" t="s">
        <v>1023</v>
      </c>
      <c r="F250" s="1" t="str">
        <f>IF(ISERROR(Baker_Scores_Men_Var!E250), " ", IF(Baker_Scores_Men_Var!E250 = "Yes", "Yes", "  "))</f>
        <v xml:space="preserve">  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30">
        <f t="shared" si="72"/>
        <v>0</v>
      </c>
      <c r="M250" s="30">
        <f t="shared" si="73"/>
        <v>0</v>
      </c>
      <c r="N250" s="30">
        <f t="shared" si="74"/>
        <v>0</v>
      </c>
    </row>
    <row r="251" spans="2:14" s="1" customFormat="1" ht="13.9" customHeight="1">
      <c r="B251" s="1" t="str">
        <f>Roster_Selection_Men!AB254&amp;" " &amp; "V "</f>
        <v xml:space="preserve">Thomas More University V </v>
      </c>
      <c r="C251" s="1" t="str">
        <f>Roster_Selection_Men!AD254</f>
        <v>6450-9084</v>
      </c>
      <c r="D251" s="1" t="str">
        <f>Roster_Selection_Men!AE254</f>
        <v>Nathan McGeorge</v>
      </c>
      <c r="E251" s="23" t="s">
        <v>1022</v>
      </c>
      <c r="F251" s="1" t="str">
        <f>IF(ISERROR(Baker_Scores_Men_Var!E251), " ", IF(Baker_Scores_Men_Var!E251 = "Yes", "Yes", "  "))</f>
        <v>Yes</v>
      </c>
      <c r="G251" s="29">
        <v>190</v>
      </c>
      <c r="H251" s="29">
        <v>213</v>
      </c>
      <c r="I251" s="29">
        <v>208</v>
      </c>
      <c r="J251" s="29">
        <v>194</v>
      </c>
      <c r="K251" s="29">
        <v>222</v>
      </c>
      <c r="L251" s="30">
        <f t="shared" si="72"/>
        <v>1027</v>
      </c>
      <c r="M251" s="30">
        <f t="shared" si="73"/>
        <v>5</v>
      </c>
      <c r="N251" s="30">
        <f t="shared" si="74"/>
        <v>205.4</v>
      </c>
    </row>
    <row r="252" spans="2:14" s="1" customFormat="1" ht="13.9" customHeight="1">
      <c r="B252" s="1" t="str">
        <f>Roster_Selection_Men!AB255&amp;" " &amp; "V "</f>
        <v xml:space="preserve"> V </v>
      </c>
      <c r="C252" s="1" t="str">
        <f>Roster_Selection_Men!AD255</f>
        <v/>
      </c>
      <c r="D252" s="1" t="str">
        <f>Roster_Selection_Men!AE255</f>
        <v/>
      </c>
      <c r="E252" s="23"/>
      <c r="F252" s="1" t="str">
        <f>IF(ISERROR(Baker_Scores_Men_Var!E252), " ", IF(Baker_Scores_Men_Var!E252 = "Yes", "Yes", "  "))</f>
        <v xml:space="preserve">  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30">
        <f t="shared" si="72"/>
        <v>0</v>
      </c>
      <c r="M252" s="30">
        <f t="shared" si="73"/>
        <v>0</v>
      </c>
      <c r="N252" s="30">
        <f t="shared" si="74"/>
        <v>0</v>
      </c>
    </row>
    <row r="253" spans="2:14" s="1" customFormat="1" ht="13.9" customHeight="1">
      <c r="B253" s="1" t="str">
        <f>Roster_Selection_Men!AB256&amp;" " &amp; "V "</f>
        <v xml:space="preserve"> V </v>
      </c>
      <c r="C253" s="1" t="str">
        <f>Roster_Selection_Men!AD256</f>
        <v/>
      </c>
      <c r="D253" s="1" t="str">
        <f>Roster_Selection_Men!AE256</f>
        <v/>
      </c>
      <c r="E253" s="23"/>
      <c r="F253" s="1" t="str">
        <f>IF(ISERROR(Baker_Scores_Men_Var!E253), " ", IF(Baker_Scores_Men_Var!E253 = "Yes", "Yes", "  "))</f>
        <v xml:space="preserve">  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30">
        <f t="shared" si="72"/>
        <v>0</v>
      </c>
      <c r="M253" s="30">
        <f t="shared" si="73"/>
        <v>0</v>
      </c>
      <c r="N253" s="30">
        <f t="shared" si="74"/>
        <v>0</v>
      </c>
    </row>
    <row r="254" spans="2:14" s="1" customFormat="1" ht="13.9" customHeight="1">
      <c r="B254" s="1" t="s">
        <v>697</v>
      </c>
      <c r="C254" s="28" t="s">
        <v>230</v>
      </c>
      <c r="D254" s="23" t="s">
        <v>230</v>
      </c>
      <c r="E254" s="23"/>
      <c r="F254" s="23"/>
      <c r="G254" s="29"/>
      <c r="H254" s="29"/>
      <c r="I254" s="29"/>
      <c r="J254" s="29"/>
      <c r="K254" s="29"/>
      <c r="L254" s="30">
        <f t="shared" si="72"/>
        <v>0</v>
      </c>
      <c r="M254" s="30">
        <f t="shared" si="73"/>
        <v>0</v>
      </c>
      <c r="N254" s="30">
        <f t="shared" si="74"/>
        <v>0</v>
      </c>
    </row>
    <row r="255" spans="2:14" s="1" customFormat="1" ht="13.9" customHeight="1">
      <c r="B255" s="1" t="s">
        <v>697</v>
      </c>
      <c r="C255" s="28" t="s">
        <v>230</v>
      </c>
      <c r="D255" s="23" t="s">
        <v>230</v>
      </c>
      <c r="E255" s="23"/>
      <c r="F255" s="23"/>
      <c r="G255" s="29"/>
      <c r="H255" s="29"/>
      <c r="I255" s="29"/>
      <c r="J255" s="29"/>
      <c r="K255" s="29"/>
      <c r="L255" s="30">
        <f t="shared" si="72"/>
        <v>0</v>
      </c>
      <c r="M255" s="30">
        <f t="shared" si="73"/>
        <v>0</v>
      </c>
      <c r="N255" s="30">
        <f t="shared" si="74"/>
        <v>0</v>
      </c>
    </row>
    <row r="256" spans="2:14" s="1" customFormat="1" ht="13.9" customHeight="1">
      <c r="B256" s="1" t="s">
        <v>697</v>
      </c>
      <c r="C256" s="28" t="s">
        <v>230</v>
      </c>
      <c r="D256" s="23" t="s">
        <v>230</v>
      </c>
      <c r="E256" s="23"/>
      <c r="F256" s="23"/>
      <c r="G256" s="31"/>
      <c r="H256" s="31"/>
      <c r="I256" s="31"/>
      <c r="J256" s="31"/>
      <c r="K256" s="31"/>
      <c r="L256" s="32">
        <f t="shared" si="72"/>
        <v>0</v>
      </c>
      <c r="M256" s="32">
        <f t="shared" si="73"/>
        <v>0</v>
      </c>
      <c r="N256" s="30">
        <f t="shared" si="74"/>
        <v>0</v>
      </c>
    </row>
    <row r="257" spans="2:14" s="1" customFormat="1" ht="13.9" customHeight="1">
      <c r="B257" s="33"/>
      <c r="G257" s="30">
        <f t="shared" ref="G257:M257" si="75">SUM(G246:G256)</f>
        <v>891</v>
      </c>
      <c r="H257" s="30">
        <f t="shared" si="75"/>
        <v>1113</v>
      </c>
      <c r="I257" s="30">
        <f t="shared" si="75"/>
        <v>1101</v>
      </c>
      <c r="J257" s="30">
        <f t="shared" si="75"/>
        <v>1031</v>
      </c>
      <c r="K257" s="30">
        <f t="shared" si="75"/>
        <v>1048</v>
      </c>
      <c r="L257" s="34">
        <f t="shared" si="75"/>
        <v>5184</v>
      </c>
      <c r="M257" s="34">
        <f t="shared" si="75"/>
        <v>25</v>
      </c>
    </row>
    <row r="258" spans="2:14" s="1" customFormat="1" ht="13.9" customHeight="1"/>
    <row r="259" spans="2:14" s="1" customFormat="1" ht="13.9" customHeight="1">
      <c r="B259" s="1" t="str">
        <f>Roster_Selection_Men!AB266&amp;" " &amp; "V "</f>
        <v xml:space="preserve">Union College V </v>
      </c>
      <c r="C259" s="1" t="str">
        <f>Roster_Selection_Men!AD266</f>
        <v>11-182949</v>
      </c>
      <c r="D259" s="1" t="str">
        <f>Roster_Selection_Men!AE266</f>
        <v>Charles Goguen</v>
      </c>
      <c r="E259" s="23" t="s">
        <v>1022</v>
      </c>
      <c r="F259" s="1" t="str">
        <f>IF(ISERROR(Baker_Scores_Men_Var!E259), " ", IF(Baker_Scores_Men_Var!E259 = "Yes", "Yes", "  "))</f>
        <v>Yes</v>
      </c>
      <c r="G259" s="29">
        <v>167</v>
      </c>
      <c r="H259" s="29">
        <v>235</v>
      </c>
      <c r="I259" s="29">
        <v>246</v>
      </c>
      <c r="J259" s="29">
        <v>193</v>
      </c>
      <c r="K259" s="29">
        <v>171</v>
      </c>
      <c r="L259" s="30">
        <f t="shared" ref="L259:L269" si="76">SUM(G259:K259)</f>
        <v>1012</v>
      </c>
      <c r="M259" s="30">
        <f t="shared" ref="M259:M269" si="77">COUNTIF(G259:K259, "&gt;0" )</f>
        <v>5</v>
      </c>
      <c r="N259" s="30">
        <f t="shared" ref="N259:N269" si="78">IF(M259=0,0,L259/M259)</f>
        <v>202.4</v>
      </c>
    </row>
    <row r="260" spans="2:14" s="1" customFormat="1" ht="13.9" customHeight="1">
      <c r="B260" s="1" t="str">
        <f>Roster_Selection_Men!AB267&amp;" " &amp; "V "</f>
        <v xml:space="preserve">Union College V </v>
      </c>
      <c r="C260" s="1" t="str">
        <f>Roster_Selection_Men!AD267</f>
        <v>11-430517</v>
      </c>
      <c r="D260" s="1" t="str">
        <f>Roster_Selection_Men!AE267</f>
        <v>David Painter</v>
      </c>
      <c r="E260" s="23" t="s">
        <v>1022</v>
      </c>
      <c r="F260" s="1" t="str">
        <f>IF(ISERROR(Baker_Scores_Men_Var!E260), " ", IF(Baker_Scores_Men_Var!E260 = "Yes", "Yes", "  "))</f>
        <v>Yes</v>
      </c>
      <c r="G260" s="29">
        <v>181</v>
      </c>
      <c r="H260" s="29">
        <v>194</v>
      </c>
      <c r="I260" s="29">
        <v>169</v>
      </c>
      <c r="J260" s="29">
        <v>163</v>
      </c>
      <c r="K260" s="29">
        <v>0</v>
      </c>
      <c r="L260" s="30">
        <f t="shared" si="76"/>
        <v>707</v>
      </c>
      <c r="M260" s="30">
        <f t="shared" si="77"/>
        <v>4</v>
      </c>
      <c r="N260" s="30">
        <f t="shared" si="78"/>
        <v>176.75</v>
      </c>
    </row>
    <row r="261" spans="2:14" s="1" customFormat="1" ht="13.9" customHeight="1">
      <c r="B261" s="1" t="str">
        <f>Roster_Selection_Men!AB268&amp;" " &amp; "V "</f>
        <v xml:space="preserve">Union College V </v>
      </c>
      <c r="C261" s="1" t="str">
        <f>Roster_Selection_Men!AD268</f>
        <v>5570-5955</v>
      </c>
      <c r="D261" s="1" t="str">
        <f>Roster_Selection_Men!AE268</f>
        <v>Gregory Garrison</v>
      </c>
      <c r="E261" s="23" t="s">
        <v>1022</v>
      </c>
      <c r="F261" s="1" t="str">
        <f>IF(ISERROR(Baker_Scores_Men_Var!E261), " ", IF(Baker_Scores_Men_Var!E261 = "Yes", "Yes", "  "))</f>
        <v>Yes</v>
      </c>
      <c r="G261" s="29">
        <v>156</v>
      </c>
      <c r="H261" s="29">
        <v>198</v>
      </c>
      <c r="I261" s="29">
        <v>152</v>
      </c>
      <c r="J261" s="29">
        <v>243</v>
      </c>
      <c r="K261" s="29">
        <v>176</v>
      </c>
      <c r="L261" s="30">
        <f t="shared" si="76"/>
        <v>925</v>
      </c>
      <c r="M261" s="30">
        <f t="shared" si="77"/>
        <v>5</v>
      </c>
      <c r="N261" s="30">
        <f t="shared" si="78"/>
        <v>185</v>
      </c>
    </row>
    <row r="262" spans="2:14" s="1" customFormat="1" ht="13.9" customHeight="1">
      <c r="B262" s="1" t="str">
        <f>Roster_Selection_Men!AB269&amp;" " &amp; "V "</f>
        <v xml:space="preserve">Union College V </v>
      </c>
      <c r="C262" s="1" t="str">
        <f>Roster_Selection_Men!AD269</f>
        <v>8252-23714</v>
      </c>
      <c r="D262" s="1" t="str">
        <f>Roster_Selection_Men!AE269</f>
        <v>Jeffrey Bell</v>
      </c>
      <c r="E262" s="23" t="s">
        <v>1022</v>
      </c>
      <c r="F262" s="1" t="str">
        <f>IF(ISERROR(Baker_Scores_Men_Var!E262), " ", IF(Baker_Scores_Men_Var!E262 = "Yes", "Yes", "  "))</f>
        <v>Yes</v>
      </c>
      <c r="G262" s="29">
        <v>172</v>
      </c>
      <c r="H262" s="29">
        <v>149</v>
      </c>
      <c r="I262" s="29">
        <v>0</v>
      </c>
      <c r="J262" s="29">
        <v>0</v>
      </c>
      <c r="K262" s="29">
        <v>153</v>
      </c>
      <c r="L262" s="30">
        <f t="shared" si="76"/>
        <v>474</v>
      </c>
      <c r="M262" s="30">
        <f t="shared" si="77"/>
        <v>3</v>
      </c>
      <c r="N262" s="30">
        <f t="shared" si="78"/>
        <v>158</v>
      </c>
    </row>
    <row r="263" spans="2:14" s="1" customFormat="1" ht="13.9" customHeight="1">
      <c r="B263" s="1" t="str">
        <f>Roster_Selection_Men!AB270&amp;" " &amp; "V "</f>
        <v xml:space="preserve">Union College V </v>
      </c>
      <c r="C263" s="1" t="str">
        <f>Roster_Selection_Men!AD270</f>
        <v>4860-813</v>
      </c>
      <c r="D263" s="1" t="str">
        <f>Roster_Selection_Men!AE270</f>
        <v>Jeffrey Carter</v>
      </c>
      <c r="E263" s="23" t="s">
        <v>1022</v>
      </c>
      <c r="F263" s="1" t="str">
        <f>IF(ISERROR(Baker_Scores_Men_Var!E263), " ", IF(Baker_Scores_Men_Var!E263 = "Yes", "Yes", "  "))</f>
        <v>Yes</v>
      </c>
      <c r="G263" s="29">
        <v>0</v>
      </c>
      <c r="H263" s="29">
        <v>0</v>
      </c>
      <c r="I263" s="29">
        <v>173</v>
      </c>
      <c r="J263" s="29">
        <v>243</v>
      </c>
      <c r="K263" s="29">
        <v>150</v>
      </c>
      <c r="L263" s="30">
        <f t="shared" si="76"/>
        <v>566</v>
      </c>
      <c r="M263" s="30">
        <f t="shared" si="77"/>
        <v>3</v>
      </c>
      <c r="N263" s="30">
        <f t="shared" si="78"/>
        <v>188.66666666666666</v>
      </c>
    </row>
    <row r="264" spans="2:14" s="1" customFormat="1" ht="13.9" customHeight="1">
      <c r="B264" s="1" t="str">
        <f>Roster_Selection_Men!AB271&amp;" " &amp; "V "</f>
        <v xml:space="preserve">Union College V </v>
      </c>
      <c r="C264" s="1" t="str">
        <f>Roster_Selection_Men!AD271</f>
        <v>20-21971</v>
      </c>
      <c r="D264" s="1" t="str">
        <f>Roster_Selection_Men!AE271</f>
        <v>Michael Dixon</v>
      </c>
      <c r="E264" s="23" t="s">
        <v>1023</v>
      </c>
      <c r="F264" s="1" t="str">
        <f>IF(ISERROR(Baker_Scores_Men_Var!E264), " ", IF(Baker_Scores_Men_Var!E264 = "Yes", "Yes", "  "))</f>
        <v xml:space="preserve">  </v>
      </c>
      <c r="G264" s="29">
        <v>0</v>
      </c>
      <c r="H264" s="29">
        <v>0</v>
      </c>
      <c r="I264" s="29">
        <v>0</v>
      </c>
      <c r="J264" s="29">
        <v>0</v>
      </c>
      <c r="K264" s="29">
        <v>0</v>
      </c>
      <c r="L264" s="30">
        <f t="shared" si="76"/>
        <v>0</v>
      </c>
      <c r="M264" s="30">
        <f t="shared" si="77"/>
        <v>0</v>
      </c>
      <c r="N264" s="30">
        <f t="shared" si="78"/>
        <v>0</v>
      </c>
    </row>
    <row r="265" spans="2:14" s="1" customFormat="1" ht="13.9" customHeight="1">
      <c r="B265" s="1" t="str">
        <f>Roster_Selection_Men!AB272&amp;" " &amp; "V "</f>
        <v xml:space="preserve">Union College V </v>
      </c>
      <c r="C265" s="1" t="str">
        <f>Roster_Selection_Men!AD272</f>
        <v>15-128090</v>
      </c>
      <c r="D265" s="1" t="str">
        <f>Roster_Selection_Men!AE272</f>
        <v>Rieley Ulanday</v>
      </c>
      <c r="E265" s="23" t="s">
        <v>1023</v>
      </c>
      <c r="F265" s="1" t="str">
        <f>IF(ISERROR(Baker_Scores_Men_Var!E265), " ", IF(Baker_Scores_Men_Var!E265 = "Yes", "Yes", "  "))</f>
        <v xml:space="preserve">  </v>
      </c>
      <c r="G265" s="29">
        <v>0</v>
      </c>
      <c r="H265" s="29">
        <v>0</v>
      </c>
      <c r="I265" s="29">
        <v>0</v>
      </c>
      <c r="J265" s="29">
        <v>0</v>
      </c>
      <c r="K265" s="29">
        <v>0</v>
      </c>
      <c r="L265" s="30">
        <f t="shared" si="76"/>
        <v>0</v>
      </c>
      <c r="M265" s="30">
        <f t="shared" si="77"/>
        <v>0</v>
      </c>
      <c r="N265" s="30">
        <f t="shared" si="78"/>
        <v>0</v>
      </c>
    </row>
    <row r="266" spans="2:14" s="1" customFormat="1" ht="13.9" customHeight="1">
      <c r="B266" s="1" t="str">
        <f>Roster_Selection_Men!AB273&amp;" " &amp; "V "</f>
        <v xml:space="preserve">Union College V </v>
      </c>
      <c r="C266" s="1" t="str">
        <f>Roster_Selection_Men!AD273</f>
        <v>19-6230</v>
      </c>
      <c r="D266" s="1" t="str">
        <f>Roster_Selection_Men!AE273</f>
        <v>Sean Scott</v>
      </c>
      <c r="E266" s="23" t="s">
        <v>1022</v>
      </c>
      <c r="F266" s="1" t="str">
        <f>IF(ISERROR(Baker_Scores_Men_Var!E266), " ", IF(Baker_Scores_Men_Var!E266 = "Yes", "Yes", "  "))</f>
        <v>Yes</v>
      </c>
      <c r="G266" s="29">
        <v>168</v>
      </c>
      <c r="H266" s="29">
        <v>201</v>
      </c>
      <c r="I266" s="29">
        <v>189</v>
      </c>
      <c r="J266" s="29">
        <v>170</v>
      </c>
      <c r="K266" s="29">
        <v>136</v>
      </c>
      <c r="L266" s="30">
        <f t="shared" si="76"/>
        <v>864</v>
      </c>
      <c r="M266" s="30">
        <f t="shared" si="77"/>
        <v>5</v>
      </c>
      <c r="N266" s="30">
        <f t="shared" si="78"/>
        <v>172.8</v>
      </c>
    </row>
    <row r="267" spans="2:14" s="1" customFormat="1" ht="13.9" customHeight="1">
      <c r="B267" s="1" t="s">
        <v>698</v>
      </c>
      <c r="C267" s="28" t="s">
        <v>230</v>
      </c>
      <c r="D267" s="23" t="s">
        <v>230</v>
      </c>
      <c r="E267" s="23"/>
      <c r="F267" s="23"/>
      <c r="G267" s="29"/>
      <c r="H267" s="29"/>
      <c r="I267" s="29"/>
      <c r="J267" s="29"/>
      <c r="K267" s="29"/>
      <c r="L267" s="30">
        <f t="shared" si="76"/>
        <v>0</v>
      </c>
      <c r="M267" s="30">
        <f t="shared" si="77"/>
        <v>0</v>
      </c>
      <c r="N267" s="30">
        <f t="shared" si="78"/>
        <v>0</v>
      </c>
    </row>
    <row r="268" spans="2:14" s="1" customFormat="1" ht="13.9" customHeight="1">
      <c r="B268" s="1" t="s">
        <v>698</v>
      </c>
      <c r="C268" s="28" t="s">
        <v>230</v>
      </c>
      <c r="D268" s="23" t="s">
        <v>230</v>
      </c>
      <c r="E268" s="23"/>
      <c r="F268" s="23"/>
      <c r="G268" s="29"/>
      <c r="H268" s="29"/>
      <c r="I268" s="29"/>
      <c r="J268" s="29"/>
      <c r="K268" s="29"/>
      <c r="L268" s="30">
        <f t="shared" si="76"/>
        <v>0</v>
      </c>
      <c r="M268" s="30">
        <f t="shared" si="77"/>
        <v>0</v>
      </c>
      <c r="N268" s="30">
        <f t="shared" si="78"/>
        <v>0</v>
      </c>
    </row>
    <row r="269" spans="2:14" s="1" customFormat="1" ht="13.9" customHeight="1">
      <c r="B269" s="1" t="s">
        <v>698</v>
      </c>
      <c r="C269" s="28" t="s">
        <v>230</v>
      </c>
      <c r="D269" s="23" t="s">
        <v>230</v>
      </c>
      <c r="E269" s="23"/>
      <c r="F269" s="23"/>
      <c r="G269" s="31"/>
      <c r="H269" s="31"/>
      <c r="I269" s="31"/>
      <c r="J269" s="31"/>
      <c r="K269" s="31"/>
      <c r="L269" s="32">
        <f t="shared" si="76"/>
        <v>0</v>
      </c>
      <c r="M269" s="32">
        <f t="shared" si="77"/>
        <v>0</v>
      </c>
      <c r="N269" s="30">
        <f t="shared" si="78"/>
        <v>0</v>
      </c>
    </row>
    <row r="270" spans="2:14" s="1" customFormat="1" ht="13.9" customHeight="1">
      <c r="B270" s="33"/>
      <c r="G270" s="30">
        <f t="shared" ref="G270:M270" si="79">SUM(G259:G269)</f>
        <v>844</v>
      </c>
      <c r="H270" s="30">
        <f t="shared" si="79"/>
        <v>977</v>
      </c>
      <c r="I270" s="30">
        <f t="shared" si="79"/>
        <v>929</v>
      </c>
      <c r="J270" s="30">
        <f t="shared" si="79"/>
        <v>1012</v>
      </c>
      <c r="K270" s="30">
        <f t="shared" si="79"/>
        <v>786</v>
      </c>
      <c r="L270" s="34">
        <f t="shared" si="79"/>
        <v>4548</v>
      </c>
      <c r="M270" s="34">
        <f t="shared" si="79"/>
        <v>25</v>
      </c>
    </row>
    <row r="271" spans="2:14" s="1" customFormat="1" ht="13.9" customHeight="1"/>
    <row r="272" spans="2:14" s="1" customFormat="1" ht="13.9" customHeight="1">
      <c r="B272" s="1" t="str">
        <f>Roster_Selection_Men!AB274&amp;" " &amp; "V "</f>
        <v xml:space="preserve">University of the Cumberlands V </v>
      </c>
      <c r="C272" s="1" t="str">
        <f>Roster_Selection_Men!AD274</f>
        <v>11-612474</v>
      </c>
      <c r="D272" s="1" t="str">
        <f>Roster_Selection_Men!AE274</f>
        <v>Aaron Warner</v>
      </c>
      <c r="E272" s="23" t="s">
        <v>1022</v>
      </c>
      <c r="F272" s="1" t="str">
        <f>IF(ISERROR(Baker_Scores_Men_Var!E272), " ", IF(Baker_Scores_Men_Var!E272 = "Yes", "Yes", "  "))</f>
        <v>Yes</v>
      </c>
      <c r="G272" s="29">
        <v>140</v>
      </c>
      <c r="H272" s="29">
        <v>0</v>
      </c>
      <c r="I272" s="29">
        <v>0</v>
      </c>
      <c r="J272" s="29">
        <v>0</v>
      </c>
      <c r="K272" s="29">
        <v>0</v>
      </c>
      <c r="L272" s="30">
        <f t="shared" ref="L272:L282" si="80">SUM(G272:K272)</f>
        <v>140</v>
      </c>
      <c r="M272" s="30">
        <f t="shared" ref="M272:M282" si="81">COUNTIF(G272:K272, "&gt;0" )</f>
        <v>1</v>
      </c>
      <c r="N272" s="30">
        <f t="shared" ref="N272:N282" si="82">IF(M272=0,0,L272/M272)</f>
        <v>140</v>
      </c>
    </row>
    <row r="273" spans="2:14" s="1" customFormat="1" ht="13.9" customHeight="1">
      <c r="B273" s="1" t="str">
        <f>Roster_Selection_Men!AB275&amp;" " &amp; "V "</f>
        <v xml:space="preserve">University of the Cumberlands V </v>
      </c>
      <c r="C273" s="1" t="str">
        <f>Roster_Selection_Men!AD275</f>
        <v>11-745144</v>
      </c>
      <c r="D273" s="1" t="str">
        <f>Roster_Selection_Men!AE275</f>
        <v>Austin Montgomery</v>
      </c>
      <c r="E273" s="23" t="s">
        <v>1022</v>
      </c>
      <c r="F273" s="1" t="str">
        <f>IF(ISERROR(Baker_Scores_Men_Var!E273), " ", IF(Baker_Scores_Men_Var!E273 = "Yes", "Yes", "  "))</f>
        <v>Yes</v>
      </c>
      <c r="G273" s="29">
        <v>203</v>
      </c>
      <c r="H273" s="29">
        <v>224</v>
      </c>
      <c r="I273" s="29">
        <v>212</v>
      </c>
      <c r="J273" s="29">
        <v>194</v>
      </c>
      <c r="K273" s="29">
        <v>0</v>
      </c>
      <c r="L273" s="30">
        <f t="shared" si="80"/>
        <v>833</v>
      </c>
      <c r="M273" s="30">
        <f t="shared" si="81"/>
        <v>4</v>
      </c>
      <c r="N273" s="30">
        <f t="shared" si="82"/>
        <v>208.25</v>
      </c>
    </row>
    <row r="274" spans="2:14" s="1" customFormat="1" ht="13.9" customHeight="1">
      <c r="B274" s="1" t="str">
        <f>Roster_Selection_Men!AB276&amp;" " &amp; "V "</f>
        <v xml:space="preserve">University of the Cumberlands V </v>
      </c>
      <c r="C274" s="1" t="str">
        <f>Roster_Selection_Men!AD276</f>
        <v>11-739593</v>
      </c>
      <c r="D274" s="1" t="str">
        <f>Roster_Selection_Men!AE276</f>
        <v>Bryce Frantz</v>
      </c>
      <c r="E274" s="23" t="s">
        <v>1022</v>
      </c>
      <c r="F274" s="1" t="str">
        <f>IF(ISERROR(Baker_Scores_Men_Var!E274), " ", IF(Baker_Scores_Men_Var!E274 = "Yes", "Yes", "  "))</f>
        <v>Yes</v>
      </c>
      <c r="G274" s="29">
        <v>185</v>
      </c>
      <c r="H274" s="29">
        <v>209</v>
      </c>
      <c r="I274" s="29">
        <v>229</v>
      </c>
      <c r="J274" s="29">
        <v>235</v>
      </c>
      <c r="K274" s="29">
        <v>247</v>
      </c>
      <c r="L274" s="30">
        <f t="shared" si="80"/>
        <v>1105</v>
      </c>
      <c r="M274" s="30">
        <f t="shared" si="81"/>
        <v>5</v>
      </c>
      <c r="N274" s="30">
        <f t="shared" si="82"/>
        <v>221</v>
      </c>
    </row>
    <row r="275" spans="2:14" s="1" customFormat="1" ht="13.9" customHeight="1">
      <c r="B275" s="1" t="str">
        <f>Roster_Selection_Men!AB277&amp;" " &amp; "V "</f>
        <v xml:space="preserve">University of the Cumberlands V </v>
      </c>
      <c r="C275" s="1" t="str">
        <f>Roster_Selection_Men!AD277</f>
        <v>11-746126</v>
      </c>
      <c r="D275" s="1" t="str">
        <f>Roster_Selection_Men!AE277</f>
        <v>Charles Wilken</v>
      </c>
      <c r="E275" s="23" t="s">
        <v>1022</v>
      </c>
      <c r="F275" s="1" t="str">
        <f>IF(ISERROR(Baker_Scores_Men_Var!E275), " ", IF(Baker_Scores_Men_Var!E275 = "Yes", "Yes", "  "))</f>
        <v>Yes</v>
      </c>
      <c r="G275" s="29">
        <v>175</v>
      </c>
      <c r="H275" s="29">
        <v>181</v>
      </c>
      <c r="I275" s="29">
        <v>209</v>
      </c>
      <c r="J275" s="29">
        <v>243</v>
      </c>
      <c r="K275" s="29">
        <v>225</v>
      </c>
      <c r="L275" s="30">
        <f t="shared" si="80"/>
        <v>1033</v>
      </c>
      <c r="M275" s="30">
        <f t="shared" si="81"/>
        <v>5</v>
      </c>
      <c r="N275" s="30">
        <f t="shared" si="82"/>
        <v>206.6</v>
      </c>
    </row>
    <row r="276" spans="2:14" s="1" customFormat="1" ht="13.9" customHeight="1">
      <c r="B276" s="1" t="str">
        <f>Roster_Selection_Men!AB278&amp;" " &amp; "V "</f>
        <v xml:space="preserve">University of the Cumberlands V </v>
      </c>
      <c r="C276" s="1" t="str">
        <f>Roster_Selection_Men!AD278</f>
        <v>8069-30719</v>
      </c>
      <c r="D276" s="1" t="str">
        <f>Roster_Selection_Men!AE278</f>
        <v>Liam McNamara</v>
      </c>
      <c r="E276" s="23" t="s">
        <v>1022</v>
      </c>
      <c r="F276" s="1" t="str">
        <f>IF(ISERROR(Baker_Scores_Men_Var!E276), " ", IF(Baker_Scores_Men_Var!E276 = "Yes", "Yes", "  "))</f>
        <v>Yes</v>
      </c>
      <c r="G276" s="29">
        <v>0</v>
      </c>
      <c r="H276" s="29">
        <v>0</v>
      </c>
      <c r="I276" s="29">
        <v>0</v>
      </c>
      <c r="J276" s="29">
        <v>0</v>
      </c>
      <c r="K276" s="29">
        <v>202</v>
      </c>
      <c r="L276" s="30">
        <f t="shared" si="80"/>
        <v>202</v>
      </c>
      <c r="M276" s="30">
        <f t="shared" si="81"/>
        <v>1</v>
      </c>
      <c r="N276" s="30">
        <f t="shared" si="82"/>
        <v>202</v>
      </c>
    </row>
    <row r="277" spans="2:14" s="1" customFormat="1" ht="13.9" customHeight="1">
      <c r="B277" s="1" t="str">
        <f>Roster_Selection_Men!AB279&amp;" " &amp; "V "</f>
        <v xml:space="preserve">University of the Cumberlands V </v>
      </c>
      <c r="C277" s="1" t="str">
        <f>Roster_Selection_Men!AD279</f>
        <v>11-456083</v>
      </c>
      <c r="D277" s="1" t="str">
        <f>Roster_Selection_Men!AE279</f>
        <v>Matt Brown</v>
      </c>
      <c r="E277" s="23" t="s">
        <v>1022</v>
      </c>
      <c r="F277" s="1" t="str">
        <f>IF(ISERROR(Baker_Scores_Men_Var!E277), " ", IF(Baker_Scores_Men_Var!E277 = "Yes", "Yes", "  "))</f>
        <v xml:space="preserve">  </v>
      </c>
      <c r="G277" s="29">
        <v>0</v>
      </c>
      <c r="H277" s="29">
        <v>178</v>
      </c>
      <c r="I277" s="29">
        <v>0</v>
      </c>
      <c r="J277" s="29">
        <v>0</v>
      </c>
      <c r="K277" s="29">
        <v>0</v>
      </c>
      <c r="L277" s="30">
        <f t="shared" si="80"/>
        <v>178</v>
      </c>
      <c r="M277" s="30">
        <f t="shared" si="81"/>
        <v>1</v>
      </c>
      <c r="N277" s="30">
        <f t="shared" si="82"/>
        <v>178</v>
      </c>
    </row>
    <row r="278" spans="2:14" s="1" customFormat="1" ht="13.9" customHeight="1">
      <c r="B278" s="1" t="str">
        <f>Roster_Selection_Men!AB280&amp;" " &amp; "V "</f>
        <v xml:space="preserve">University of the Cumberlands V </v>
      </c>
      <c r="C278" s="1" t="str">
        <f>Roster_Selection_Men!AD280</f>
        <v>11-155607</v>
      </c>
      <c r="D278" s="1" t="str">
        <f>Roster_Selection_Men!AE280</f>
        <v>Robert Borowski</v>
      </c>
      <c r="E278" s="23" t="s">
        <v>1022</v>
      </c>
      <c r="F278" s="1" t="str">
        <f>IF(ISERROR(Baker_Scores_Men_Var!E278), " ", IF(Baker_Scores_Men_Var!E278 = "Yes", "Yes", "  "))</f>
        <v>Yes</v>
      </c>
      <c r="G278" s="29">
        <v>0</v>
      </c>
      <c r="H278" s="29">
        <v>0</v>
      </c>
      <c r="I278" s="29">
        <v>217</v>
      </c>
      <c r="J278" s="29">
        <v>199</v>
      </c>
      <c r="K278" s="29">
        <v>192</v>
      </c>
      <c r="L278" s="30">
        <f t="shared" si="80"/>
        <v>608</v>
      </c>
      <c r="M278" s="30">
        <f t="shared" si="81"/>
        <v>3</v>
      </c>
      <c r="N278" s="30">
        <f t="shared" si="82"/>
        <v>202.66666666666666</v>
      </c>
    </row>
    <row r="279" spans="2:14" s="1" customFormat="1" ht="13.9" customHeight="1">
      <c r="B279" s="1" t="str">
        <f>Roster_Selection_Men!AB281&amp;" " &amp; "V "</f>
        <v xml:space="preserve">University of the Cumberlands V </v>
      </c>
      <c r="C279" s="1" t="str">
        <f>Roster_Selection_Men!AD281</f>
        <v>11-394324</v>
      </c>
      <c r="D279" s="1" t="str">
        <f>Roster_Selection_Men!AE281</f>
        <v>Thomas Mc Neal</v>
      </c>
      <c r="E279" s="23" t="s">
        <v>1022</v>
      </c>
      <c r="F279" s="1" t="str">
        <f>IF(ISERROR(Baker_Scores_Men_Var!E279), " ", IF(Baker_Scores_Men_Var!E279 = "Yes", "Yes", "  "))</f>
        <v>Yes</v>
      </c>
      <c r="G279" s="29">
        <v>159</v>
      </c>
      <c r="H279" s="29">
        <v>234</v>
      </c>
      <c r="I279" s="29">
        <v>217</v>
      </c>
      <c r="J279" s="29">
        <v>224</v>
      </c>
      <c r="K279" s="29">
        <v>247</v>
      </c>
      <c r="L279" s="30">
        <f t="shared" si="80"/>
        <v>1081</v>
      </c>
      <c r="M279" s="30">
        <f t="shared" si="81"/>
        <v>5</v>
      </c>
      <c r="N279" s="30">
        <f t="shared" si="82"/>
        <v>216.2</v>
      </c>
    </row>
    <row r="280" spans="2:14" s="1" customFormat="1" ht="13.9" customHeight="1">
      <c r="B280" s="1" t="s">
        <v>699</v>
      </c>
      <c r="C280" s="28" t="s">
        <v>230</v>
      </c>
      <c r="D280" s="23" t="s">
        <v>230</v>
      </c>
      <c r="E280" s="23"/>
      <c r="F280" s="23"/>
      <c r="G280" s="29"/>
      <c r="H280" s="29"/>
      <c r="I280" s="29"/>
      <c r="J280" s="29"/>
      <c r="K280" s="29"/>
      <c r="L280" s="30">
        <f t="shared" si="80"/>
        <v>0</v>
      </c>
      <c r="M280" s="30">
        <f t="shared" si="81"/>
        <v>0</v>
      </c>
      <c r="N280" s="30">
        <f t="shared" si="82"/>
        <v>0</v>
      </c>
    </row>
    <row r="281" spans="2:14" s="1" customFormat="1" ht="13.9" customHeight="1">
      <c r="B281" s="1" t="s">
        <v>699</v>
      </c>
      <c r="C281" s="28" t="s">
        <v>230</v>
      </c>
      <c r="D281" s="23" t="s">
        <v>230</v>
      </c>
      <c r="E281" s="23"/>
      <c r="F281" s="23"/>
      <c r="G281" s="29"/>
      <c r="H281" s="29"/>
      <c r="I281" s="29"/>
      <c r="J281" s="29"/>
      <c r="K281" s="29"/>
      <c r="L281" s="30">
        <f t="shared" si="80"/>
        <v>0</v>
      </c>
      <c r="M281" s="30">
        <f t="shared" si="81"/>
        <v>0</v>
      </c>
      <c r="N281" s="30">
        <f t="shared" si="82"/>
        <v>0</v>
      </c>
    </row>
    <row r="282" spans="2:14" s="1" customFormat="1" ht="13.9" customHeight="1">
      <c r="B282" s="1" t="s">
        <v>699</v>
      </c>
      <c r="C282" s="28" t="s">
        <v>230</v>
      </c>
      <c r="D282" s="23" t="s">
        <v>230</v>
      </c>
      <c r="E282" s="23"/>
      <c r="F282" s="23"/>
      <c r="G282" s="31"/>
      <c r="H282" s="31"/>
      <c r="I282" s="31"/>
      <c r="J282" s="31"/>
      <c r="K282" s="31"/>
      <c r="L282" s="32">
        <f t="shared" si="80"/>
        <v>0</v>
      </c>
      <c r="M282" s="32">
        <f t="shared" si="81"/>
        <v>0</v>
      </c>
      <c r="N282" s="30">
        <f t="shared" si="82"/>
        <v>0</v>
      </c>
    </row>
    <row r="283" spans="2:14" s="1" customFormat="1" ht="13.9" customHeight="1">
      <c r="B283" s="33"/>
      <c r="G283" s="30">
        <f t="shared" ref="G283:M283" si="83">SUM(G272:G282)</f>
        <v>862</v>
      </c>
      <c r="H283" s="30">
        <f t="shared" si="83"/>
        <v>1026</v>
      </c>
      <c r="I283" s="30">
        <f t="shared" si="83"/>
        <v>1084</v>
      </c>
      <c r="J283" s="30">
        <f t="shared" si="83"/>
        <v>1095</v>
      </c>
      <c r="K283" s="30">
        <f t="shared" si="83"/>
        <v>1113</v>
      </c>
      <c r="L283" s="34">
        <f t="shared" si="83"/>
        <v>5180</v>
      </c>
      <c r="M283" s="34">
        <f t="shared" si="83"/>
        <v>25</v>
      </c>
    </row>
    <row r="284" spans="2:14" s="1" customFormat="1" ht="13.9" customHeight="1"/>
    <row r="285" spans="2:14" s="1" customFormat="1" ht="13.9" customHeight="1">
      <c r="B285" s="1" t="str">
        <f>Roster_Selection_Men!AB289&amp;" " &amp; "V "</f>
        <v xml:space="preserve">Vincennes University V </v>
      </c>
      <c r="C285" s="1" t="str">
        <f>Roster_Selection_Men!AD289</f>
        <v>8950-2679</v>
      </c>
      <c r="D285" s="1" t="str">
        <f>Roster_Selection_Men!AE289</f>
        <v>Alex Wiles</v>
      </c>
      <c r="E285" s="23" t="s">
        <v>1022</v>
      </c>
      <c r="F285" s="1" t="str">
        <f>IF(ISERROR(Baker_Scores_Men_Var!E285), " ", IF(Baker_Scores_Men_Var!E285 = "Yes", "Yes", "  "))</f>
        <v>Yes</v>
      </c>
      <c r="G285" s="29">
        <v>218</v>
      </c>
      <c r="H285" s="29">
        <v>174</v>
      </c>
      <c r="I285" s="29">
        <v>192</v>
      </c>
      <c r="J285" s="29">
        <v>202</v>
      </c>
      <c r="K285" s="29">
        <v>204</v>
      </c>
      <c r="L285" s="30">
        <f t="shared" ref="L285:L295" si="84">SUM(G285:K285)</f>
        <v>990</v>
      </c>
      <c r="M285" s="30">
        <f t="shared" ref="M285:M295" si="85">COUNTIF(G285:K285, "&gt;0" )</f>
        <v>5</v>
      </c>
      <c r="N285" s="30">
        <f t="shared" ref="N285:N295" si="86">IF(M285=0,0,L285/M285)</f>
        <v>198</v>
      </c>
    </row>
    <row r="286" spans="2:14" s="1" customFormat="1" ht="13.9" customHeight="1">
      <c r="B286" s="1" t="str">
        <f>Roster_Selection_Men!AB290&amp;" " &amp; "V "</f>
        <v xml:space="preserve">Vincennes University V </v>
      </c>
      <c r="C286" s="1" t="str">
        <f>Roster_Selection_Men!AD290</f>
        <v>5730-32087</v>
      </c>
      <c r="D286" s="1" t="str">
        <f>Roster_Selection_Men!AE290</f>
        <v>Brighton Lucas</v>
      </c>
      <c r="E286" s="23" t="s">
        <v>1022</v>
      </c>
      <c r="F286" s="1" t="str">
        <f>IF(ISERROR(Baker_Scores_Men_Var!E286), " ", IF(Baker_Scores_Men_Var!E286 = "Yes", "Yes", "  "))</f>
        <v>Yes</v>
      </c>
      <c r="G286" s="29">
        <v>169</v>
      </c>
      <c r="H286" s="29">
        <v>169</v>
      </c>
      <c r="I286" s="29">
        <v>185</v>
      </c>
      <c r="J286" s="29">
        <v>173</v>
      </c>
      <c r="K286" s="29">
        <v>207</v>
      </c>
      <c r="L286" s="30">
        <f t="shared" si="84"/>
        <v>903</v>
      </c>
      <c r="M286" s="30">
        <f t="shared" si="85"/>
        <v>5</v>
      </c>
      <c r="N286" s="30">
        <f t="shared" si="86"/>
        <v>180.6</v>
      </c>
    </row>
    <row r="287" spans="2:14" s="1" customFormat="1" ht="13.9" customHeight="1">
      <c r="B287" s="1" t="str">
        <f>Roster_Selection_Men!AB291&amp;" " &amp; "V "</f>
        <v xml:space="preserve">Vincennes University V </v>
      </c>
      <c r="C287" s="1" t="str">
        <f>Roster_Selection_Men!AD291</f>
        <v>15-137095</v>
      </c>
      <c r="D287" s="1" t="str">
        <f>Roster_Selection_Men!AE291</f>
        <v>Dylan Mollo</v>
      </c>
      <c r="E287" s="23" t="s">
        <v>1022</v>
      </c>
      <c r="F287" s="1" t="str">
        <f>IF(ISERROR(Baker_Scores_Men_Var!E287), " ", IF(Baker_Scores_Men_Var!E287 = "Yes", "Yes", "  "))</f>
        <v>Yes</v>
      </c>
      <c r="G287" s="29">
        <v>214</v>
      </c>
      <c r="H287" s="29">
        <v>215</v>
      </c>
      <c r="I287" s="29">
        <v>234</v>
      </c>
      <c r="J287" s="29">
        <v>215</v>
      </c>
      <c r="K287" s="29">
        <v>192</v>
      </c>
      <c r="L287" s="30">
        <f t="shared" si="84"/>
        <v>1070</v>
      </c>
      <c r="M287" s="30">
        <f t="shared" si="85"/>
        <v>5</v>
      </c>
      <c r="N287" s="30">
        <f t="shared" si="86"/>
        <v>214</v>
      </c>
    </row>
    <row r="288" spans="2:14" s="1" customFormat="1" ht="13.9" customHeight="1">
      <c r="B288" s="1" t="str">
        <f>Roster_Selection_Men!AB292&amp;" " &amp; "V "</f>
        <v xml:space="preserve">Vincennes University V </v>
      </c>
      <c r="C288" s="1" t="str">
        <f>Roster_Selection_Men!AD292</f>
        <v>5792-3304</v>
      </c>
      <c r="D288" s="1" t="str">
        <f>Roster_Selection_Men!AE292</f>
        <v>Garrison Taladay</v>
      </c>
      <c r="E288" s="23" t="s">
        <v>1022</v>
      </c>
      <c r="F288" s="1" t="str">
        <f>IF(ISERROR(Baker_Scores_Men_Var!E288), " ", IF(Baker_Scores_Men_Var!E288 = "Yes", "Yes", "  "))</f>
        <v xml:space="preserve">  </v>
      </c>
      <c r="G288" s="29">
        <v>224</v>
      </c>
      <c r="H288" s="29">
        <v>218</v>
      </c>
      <c r="I288" s="29">
        <v>179</v>
      </c>
      <c r="J288" s="29">
        <v>132</v>
      </c>
      <c r="K288" s="29">
        <v>150</v>
      </c>
      <c r="L288" s="30">
        <f t="shared" si="84"/>
        <v>903</v>
      </c>
      <c r="M288" s="30">
        <f t="shared" si="85"/>
        <v>5</v>
      </c>
      <c r="N288" s="30">
        <f t="shared" si="86"/>
        <v>180.6</v>
      </c>
    </row>
    <row r="289" spans="2:14" s="1" customFormat="1" ht="13.9" customHeight="1">
      <c r="B289" s="1" t="str">
        <f>Roster_Selection_Men!AB293&amp;" " &amp; "V "</f>
        <v xml:space="preserve">Vincennes University V </v>
      </c>
      <c r="C289" s="1" t="str">
        <f>Roster_Selection_Men!AD293</f>
        <v>11-318633</v>
      </c>
      <c r="D289" s="1" t="str">
        <f>Roster_Selection_Men!AE293</f>
        <v>Lucas Breckenridge</v>
      </c>
      <c r="E289" s="23" t="s">
        <v>1023</v>
      </c>
      <c r="F289" s="1" t="str">
        <f>IF(ISERROR(Baker_Scores_Men_Var!E289), " ", IF(Baker_Scores_Men_Var!E289 = "Yes", "Yes", "  "))</f>
        <v>Yes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30">
        <f t="shared" si="84"/>
        <v>0</v>
      </c>
      <c r="M289" s="30">
        <f t="shared" si="85"/>
        <v>0</v>
      </c>
      <c r="N289" s="30">
        <f t="shared" si="86"/>
        <v>0</v>
      </c>
    </row>
    <row r="290" spans="2:14" s="1" customFormat="1" ht="13.9" customHeight="1">
      <c r="B290" s="1" t="str">
        <f>Roster_Selection_Men!AB294&amp;" " &amp; "V "</f>
        <v xml:space="preserve">Vincennes University V </v>
      </c>
      <c r="C290" s="1" t="str">
        <f>Roster_Selection_Men!AD294</f>
        <v>5743-4937</v>
      </c>
      <c r="D290" s="1" t="str">
        <f>Roster_Selection_Men!AE294</f>
        <v>Michael Zimmerman</v>
      </c>
      <c r="E290" s="23" t="s">
        <v>1022</v>
      </c>
      <c r="F290" s="1" t="str">
        <f>IF(ISERROR(Baker_Scores_Men_Var!E290), " ", IF(Baker_Scores_Men_Var!E290 = "Yes", "Yes", "  "))</f>
        <v>Yes</v>
      </c>
      <c r="G290" s="29">
        <v>0</v>
      </c>
      <c r="H290" s="29">
        <v>167</v>
      </c>
      <c r="I290" s="29">
        <v>176</v>
      </c>
      <c r="J290" s="29">
        <v>0</v>
      </c>
      <c r="K290" s="29">
        <v>0</v>
      </c>
      <c r="L290" s="30">
        <f t="shared" si="84"/>
        <v>343</v>
      </c>
      <c r="M290" s="30">
        <f t="shared" si="85"/>
        <v>2</v>
      </c>
      <c r="N290" s="30">
        <f t="shared" si="86"/>
        <v>171.5</v>
      </c>
    </row>
    <row r="291" spans="2:14" s="1" customFormat="1" ht="13.9" customHeight="1">
      <c r="B291" s="1" t="str">
        <f>Roster_Selection_Men!AB295&amp;" " &amp; "V "</f>
        <v xml:space="preserve">Vincennes University V </v>
      </c>
      <c r="C291" s="1" t="str">
        <f>Roster_Selection_Men!AD295</f>
        <v>11-362450</v>
      </c>
      <c r="D291" s="1" t="str">
        <f>Roster_Selection_Men!AE295</f>
        <v>Reyce Buchanan</v>
      </c>
      <c r="E291" s="23" t="s">
        <v>1022</v>
      </c>
      <c r="F291" s="1" t="str">
        <f>IF(ISERROR(Baker_Scores_Men_Var!E291), " ", IF(Baker_Scores_Men_Var!E291 = "Yes", "Yes", "  "))</f>
        <v>Yes</v>
      </c>
      <c r="G291" s="29">
        <v>129</v>
      </c>
      <c r="H291" s="29">
        <v>0</v>
      </c>
      <c r="I291" s="29">
        <v>0</v>
      </c>
      <c r="J291" s="29">
        <v>170</v>
      </c>
      <c r="K291" s="29">
        <v>185</v>
      </c>
      <c r="L291" s="30">
        <f t="shared" si="84"/>
        <v>484</v>
      </c>
      <c r="M291" s="30">
        <f t="shared" si="85"/>
        <v>3</v>
      </c>
      <c r="N291" s="30">
        <f t="shared" si="86"/>
        <v>161.33333333333334</v>
      </c>
    </row>
    <row r="292" spans="2:14" s="1" customFormat="1" ht="13.9" customHeight="1">
      <c r="B292" s="1" t="str">
        <f>Roster_Selection_Men!AB296&amp;" " &amp; "V "</f>
        <v xml:space="preserve">Vincennes University V </v>
      </c>
      <c r="C292" s="1" t="str">
        <f>Roster_Selection_Men!AD296</f>
        <v>16-100267</v>
      </c>
      <c r="D292" s="1" t="str">
        <f>Roster_Selection_Men!AE296</f>
        <v>William Keene</v>
      </c>
      <c r="E292" s="23" t="s">
        <v>1023</v>
      </c>
      <c r="F292" s="1" t="str">
        <f>IF(ISERROR(Baker_Scores_Men_Var!E292), " ", IF(Baker_Scores_Men_Var!E292 = "Yes", "Yes", "  "))</f>
        <v xml:space="preserve">  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30">
        <f t="shared" si="84"/>
        <v>0</v>
      </c>
      <c r="M292" s="30">
        <f t="shared" si="85"/>
        <v>0</v>
      </c>
      <c r="N292" s="30">
        <f t="shared" si="86"/>
        <v>0</v>
      </c>
    </row>
    <row r="293" spans="2:14" s="1" customFormat="1" ht="13.9" customHeight="1">
      <c r="B293" s="1" t="s">
        <v>700</v>
      </c>
      <c r="C293" s="28" t="s">
        <v>230</v>
      </c>
      <c r="D293" s="23" t="s">
        <v>230</v>
      </c>
      <c r="E293" s="23"/>
      <c r="F293" s="23"/>
      <c r="G293" s="29"/>
      <c r="H293" s="29"/>
      <c r="I293" s="29"/>
      <c r="J293" s="29"/>
      <c r="K293" s="29"/>
      <c r="L293" s="30">
        <f t="shared" si="84"/>
        <v>0</v>
      </c>
      <c r="M293" s="30">
        <f t="shared" si="85"/>
        <v>0</v>
      </c>
      <c r="N293" s="30">
        <f t="shared" si="86"/>
        <v>0</v>
      </c>
    </row>
    <row r="294" spans="2:14" s="1" customFormat="1" ht="13.9" customHeight="1">
      <c r="B294" s="1" t="s">
        <v>700</v>
      </c>
      <c r="C294" s="28" t="s">
        <v>230</v>
      </c>
      <c r="D294" s="23" t="s">
        <v>230</v>
      </c>
      <c r="E294" s="23"/>
      <c r="F294" s="23"/>
      <c r="G294" s="29"/>
      <c r="H294" s="29"/>
      <c r="I294" s="29"/>
      <c r="J294" s="29"/>
      <c r="K294" s="29"/>
      <c r="L294" s="30">
        <f t="shared" si="84"/>
        <v>0</v>
      </c>
      <c r="M294" s="30">
        <f t="shared" si="85"/>
        <v>0</v>
      </c>
      <c r="N294" s="30">
        <f t="shared" si="86"/>
        <v>0</v>
      </c>
    </row>
    <row r="295" spans="2:14" s="1" customFormat="1" ht="13.9" customHeight="1">
      <c r="B295" s="1" t="s">
        <v>700</v>
      </c>
      <c r="C295" s="28" t="s">
        <v>230</v>
      </c>
      <c r="D295" s="23" t="s">
        <v>230</v>
      </c>
      <c r="E295" s="23"/>
      <c r="F295" s="23"/>
      <c r="G295" s="31"/>
      <c r="H295" s="31"/>
      <c r="I295" s="31"/>
      <c r="J295" s="31"/>
      <c r="K295" s="31"/>
      <c r="L295" s="32">
        <f t="shared" si="84"/>
        <v>0</v>
      </c>
      <c r="M295" s="32">
        <f t="shared" si="85"/>
        <v>0</v>
      </c>
      <c r="N295" s="30">
        <f t="shared" si="86"/>
        <v>0</v>
      </c>
    </row>
    <row r="296" spans="2:14" s="1" customFormat="1" ht="13.9" customHeight="1">
      <c r="B296" s="33"/>
      <c r="G296" s="30">
        <f t="shared" ref="G296:M296" si="87">SUM(G285:G295)</f>
        <v>954</v>
      </c>
      <c r="H296" s="30">
        <f t="shared" si="87"/>
        <v>943</v>
      </c>
      <c r="I296" s="30">
        <f t="shared" si="87"/>
        <v>966</v>
      </c>
      <c r="J296" s="30">
        <f t="shared" si="87"/>
        <v>892</v>
      </c>
      <c r="K296" s="30">
        <f t="shared" si="87"/>
        <v>938</v>
      </c>
      <c r="L296" s="34">
        <f t="shared" si="87"/>
        <v>4693</v>
      </c>
      <c r="M296" s="34">
        <f t="shared" si="87"/>
        <v>25</v>
      </c>
    </row>
    <row r="297" spans="2:14" s="1" customFormat="1" ht="13.9" customHeight="1"/>
    <row r="298" spans="2:14" s="1" customFormat="1" ht="13.9" customHeight="1">
      <c r="B298" s="1" t="str">
        <f>Roster_Selection_Men!AB299&amp;" " &amp; "V "</f>
        <v xml:space="preserve">Webber International University V </v>
      </c>
      <c r="C298" s="1" t="str">
        <f>Roster_Selection_Men!AD299</f>
        <v>19-21764</v>
      </c>
      <c r="D298" s="1" t="str">
        <f>Roster_Selection_Men!AE299</f>
        <v>AJ Wolstenholme</v>
      </c>
      <c r="E298" s="23" t="s">
        <v>1022</v>
      </c>
      <c r="F298" s="1" t="str">
        <f>IF(ISERROR(Baker_Scores_Men_Var!E298), " ", IF(Baker_Scores_Men_Var!E298 = "Yes", "Yes", "  "))</f>
        <v>Yes</v>
      </c>
      <c r="G298" s="29">
        <v>194</v>
      </c>
      <c r="H298" s="29">
        <v>170</v>
      </c>
      <c r="I298" s="29">
        <v>230</v>
      </c>
      <c r="J298" s="29">
        <v>244</v>
      </c>
      <c r="K298" s="29">
        <v>201</v>
      </c>
      <c r="L298" s="30">
        <f t="shared" ref="L298:L308" si="88">SUM(G298:K298)</f>
        <v>1039</v>
      </c>
      <c r="M298" s="30">
        <f t="shared" ref="M298:M308" si="89">COUNTIF(G298:K298, "&gt;0" )</f>
        <v>5</v>
      </c>
      <c r="N298" s="30">
        <f t="shared" ref="N298:N308" si="90">IF(M298=0,0,L298/M298)</f>
        <v>207.8</v>
      </c>
    </row>
    <row r="299" spans="2:14" s="1" customFormat="1" ht="13.9" customHeight="1">
      <c r="B299" s="1" t="str">
        <f>Roster_Selection_Men!AB300&amp;" " &amp; "V "</f>
        <v xml:space="preserve">Webber International University V </v>
      </c>
      <c r="C299" s="1" t="str">
        <f>Roster_Selection_Men!AD300</f>
        <v>6450-9065</v>
      </c>
      <c r="D299" s="1" t="str">
        <f>Roster_Selection_Men!AE300</f>
        <v>Austin Grammar</v>
      </c>
      <c r="E299" s="23" t="s">
        <v>1022</v>
      </c>
      <c r="F299" s="1" t="str">
        <f>IF(ISERROR(Baker_Scores_Men_Var!E299), " ", IF(Baker_Scores_Men_Var!E299 = "Yes", "Yes", "  "))</f>
        <v>Yes</v>
      </c>
      <c r="G299" s="29">
        <v>0</v>
      </c>
      <c r="H299" s="29">
        <v>191</v>
      </c>
      <c r="I299" s="29">
        <v>172</v>
      </c>
      <c r="J299" s="29">
        <v>229</v>
      </c>
      <c r="K299" s="29">
        <v>245</v>
      </c>
      <c r="L299" s="30">
        <f t="shared" si="88"/>
        <v>837</v>
      </c>
      <c r="M299" s="30">
        <f t="shared" si="89"/>
        <v>4</v>
      </c>
      <c r="N299" s="30">
        <f t="shared" si="90"/>
        <v>209.25</v>
      </c>
    </row>
    <row r="300" spans="2:14" s="1" customFormat="1" ht="13.9" customHeight="1">
      <c r="B300" s="1" t="str">
        <f>Roster_Selection_Men!AB301&amp;" " &amp; "V "</f>
        <v xml:space="preserve">Webber International University V </v>
      </c>
      <c r="C300" s="1" t="str">
        <f>Roster_Selection_Men!AD301</f>
        <v>8252-22236</v>
      </c>
      <c r="D300" s="1" t="str">
        <f>Roster_Selection_Men!AE301</f>
        <v>Charles Bostic</v>
      </c>
      <c r="E300" s="23" t="s">
        <v>1022</v>
      </c>
      <c r="F300" s="1" t="str">
        <f>IF(ISERROR(Baker_Scores_Men_Var!E300), " ", IF(Baker_Scores_Men_Var!E300 = "Yes", "Yes", "  "))</f>
        <v>Yes</v>
      </c>
      <c r="G300" s="29">
        <v>269</v>
      </c>
      <c r="H300" s="29">
        <v>248</v>
      </c>
      <c r="I300" s="29">
        <v>213</v>
      </c>
      <c r="J300" s="29">
        <v>222</v>
      </c>
      <c r="K300" s="29">
        <v>226</v>
      </c>
      <c r="L300" s="30">
        <f t="shared" si="88"/>
        <v>1178</v>
      </c>
      <c r="M300" s="30">
        <f t="shared" si="89"/>
        <v>5</v>
      </c>
      <c r="N300" s="30">
        <f t="shared" si="90"/>
        <v>235.6</v>
      </c>
    </row>
    <row r="301" spans="2:14" s="1" customFormat="1" ht="13.9" customHeight="1">
      <c r="B301" s="1" t="str">
        <f>Roster_Selection_Men!AB302&amp;" " &amp; "V "</f>
        <v xml:space="preserve">Webber International University V </v>
      </c>
      <c r="C301" s="1" t="str">
        <f>Roster_Selection_Men!AD302</f>
        <v>11-266507</v>
      </c>
      <c r="D301" s="1" t="str">
        <f>Roster_Selection_Men!AE302</f>
        <v>Jacob Berry</v>
      </c>
      <c r="E301" s="23" t="s">
        <v>1022</v>
      </c>
      <c r="F301" s="1" t="str">
        <f>IF(ISERROR(Baker_Scores_Men_Var!E301), " ", IF(Baker_Scores_Men_Var!E301 = "Yes", "Yes", "  "))</f>
        <v>Yes</v>
      </c>
      <c r="G301" s="29">
        <v>245</v>
      </c>
      <c r="H301" s="29">
        <v>266</v>
      </c>
      <c r="I301" s="29">
        <v>216</v>
      </c>
      <c r="J301" s="29">
        <v>232</v>
      </c>
      <c r="K301" s="29">
        <v>197</v>
      </c>
      <c r="L301" s="30">
        <f t="shared" si="88"/>
        <v>1156</v>
      </c>
      <c r="M301" s="30">
        <f t="shared" si="89"/>
        <v>5</v>
      </c>
      <c r="N301" s="30">
        <f t="shared" si="90"/>
        <v>231.2</v>
      </c>
    </row>
    <row r="302" spans="2:14" s="1" customFormat="1" ht="13.9" customHeight="1">
      <c r="B302" s="1" t="str">
        <f>Roster_Selection_Men!AB303&amp;" " &amp; "V "</f>
        <v xml:space="preserve">Webber International University V </v>
      </c>
      <c r="C302" s="1" t="str">
        <f>Roster_Selection_Men!AD303</f>
        <v>9392-18651</v>
      </c>
      <c r="D302" s="1" t="str">
        <f>Roster_Selection_Men!AE303</f>
        <v>Nicholas Howard</v>
      </c>
      <c r="E302" s="23" t="s">
        <v>1022</v>
      </c>
      <c r="F302" s="1" t="str">
        <f>IF(ISERROR(Baker_Scores_Men_Var!E302), " ", IF(Baker_Scores_Men_Var!E302 = "Yes", "Yes", "  "))</f>
        <v>Yes</v>
      </c>
      <c r="G302" s="29">
        <v>195</v>
      </c>
      <c r="H302" s="29">
        <v>0</v>
      </c>
      <c r="I302" s="29">
        <v>0</v>
      </c>
      <c r="J302" s="29">
        <v>196</v>
      </c>
      <c r="K302" s="29">
        <v>227</v>
      </c>
      <c r="L302" s="30">
        <f t="shared" si="88"/>
        <v>618</v>
      </c>
      <c r="M302" s="30">
        <f t="shared" si="89"/>
        <v>3</v>
      </c>
      <c r="N302" s="30">
        <f t="shared" si="90"/>
        <v>206</v>
      </c>
    </row>
    <row r="303" spans="2:14" s="1" customFormat="1" ht="13.9" customHeight="1">
      <c r="B303" s="1" t="str">
        <f>Roster_Selection_Men!AB304&amp;" " &amp; "V "</f>
        <v xml:space="preserve">Webber International University V </v>
      </c>
      <c r="C303" s="1" t="str">
        <f>Roster_Selection_Men!AD304</f>
        <v>17-93332</v>
      </c>
      <c r="D303" s="1" t="str">
        <f>Roster_Selection_Men!AE304</f>
        <v>Sidney Schroschk</v>
      </c>
      <c r="E303" s="23" t="s">
        <v>1023</v>
      </c>
      <c r="F303" s="1" t="str">
        <f>IF(ISERROR(Baker_Scores_Men_Var!E303), " ", IF(Baker_Scores_Men_Var!E303 = "Yes", "Yes", "  "))</f>
        <v>Yes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30">
        <f t="shared" si="88"/>
        <v>0</v>
      </c>
      <c r="M303" s="30">
        <f t="shared" si="89"/>
        <v>0</v>
      </c>
      <c r="N303" s="30">
        <f t="shared" si="90"/>
        <v>0</v>
      </c>
    </row>
    <row r="304" spans="2:14" s="1" customFormat="1" ht="13.9" customHeight="1">
      <c r="B304" s="1" t="str">
        <f>Roster_Selection_Men!AB305&amp;" " &amp; "V "</f>
        <v xml:space="preserve">Webber International University V </v>
      </c>
      <c r="C304" s="1" t="str">
        <f>Roster_Selection_Men!AD305</f>
        <v>11-517214</v>
      </c>
      <c r="D304" s="1" t="str">
        <f>Roster_Selection_Men!AE305</f>
        <v>Silas Lira</v>
      </c>
      <c r="E304" s="23" t="s">
        <v>1022</v>
      </c>
      <c r="F304" s="1" t="str">
        <f>IF(ISERROR(Baker_Scores_Men_Var!E304), " ", IF(Baker_Scores_Men_Var!E304 = "Yes", "Yes", "  "))</f>
        <v>Yes</v>
      </c>
      <c r="G304" s="29">
        <v>201</v>
      </c>
      <c r="H304" s="29">
        <v>166</v>
      </c>
      <c r="I304" s="29">
        <v>0</v>
      </c>
      <c r="J304" s="29">
        <v>0</v>
      </c>
      <c r="K304" s="29">
        <v>0</v>
      </c>
      <c r="L304" s="30">
        <f t="shared" si="88"/>
        <v>367</v>
      </c>
      <c r="M304" s="30">
        <f t="shared" si="89"/>
        <v>2</v>
      </c>
      <c r="N304" s="30">
        <f t="shared" si="90"/>
        <v>183.5</v>
      </c>
    </row>
    <row r="305" spans="2:52" s="1" customFormat="1" ht="13.9" customHeight="1">
      <c r="B305" s="1" t="str">
        <f>Roster_Selection_Men!AB306&amp;" " &amp; "V "</f>
        <v xml:space="preserve">Webber International University V </v>
      </c>
      <c r="C305" s="1" t="str">
        <f>Roster_Selection_Men!AD306</f>
        <v>5578-2579</v>
      </c>
      <c r="D305" s="1" t="str">
        <f>Roster_Selection_Men!AE306</f>
        <v>Wyatt (RC) Smith</v>
      </c>
      <c r="E305" s="23" t="s">
        <v>1022</v>
      </c>
      <c r="F305" s="1" t="str">
        <f>IF(ISERROR(Baker_Scores_Men_Var!E305), " ", IF(Baker_Scores_Men_Var!E305 = "Yes", "Yes", "  "))</f>
        <v>Yes</v>
      </c>
      <c r="G305" s="29">
        <v>0</v>
      </c>
      <c r="H305" s="29">
        <v>0</v>
      </c>
      <c r="I305" s="29">
        <v>200</v>
      </c>
      <c r="J305" s="29">
        <v>0</v>
      </c>
      <c r="K305" s="29">
        <v>0</v>
      </c>
      <c r="L305" s="30">
        <f t="shared" si="88"/>
        <v>200</v>
      </c>
      <c r="M305" s="30">
        <f t="shared" si="89"/>
        <v>1</v>
      </c>
      <c r="N305" s="30">
        <f t="shared" si="90"/>
        <v>200</v>
      </c>
    </row>
    <row r="306" spans="2:52" s="1" customFormat="1" ht="13.9" customHeight="1">
      <c r="B306" s="1" t="s">
        <v>701</v>
      </c>
      <c r="C306" s="28" t="s">
        <v>230</v>
      </c>
      <c r="D306" s="23" t="s">
        <v>230</v>
      </c>
      <c r="E306" s="23"/>
      <c r="F306" s="23"/>
      <c r="G306" s="29"/>
      <c r="H306" s="29"/>
      <c r="I306" s="29"/>
      <c r="J306" s="29"/>
      <c r="K306" s="29"/>
      <c r="L306" s="30">
        <f t="shared" si="88"/>
        <v>0</v>
      </c>
      <c r="M306" s="30">
        <f t="shared" si="89"/>
        <v>0</v>
      </c>
      <c r="N306" s="30">
        <f t="shared" si="90"/>
        <v>0</v>
      </c>
    </row>
    <row r="307" spans="2:52" s="1" customFormat="1" ht="13.9" customHeight="1">
      <c r="B307" s="1" t="s">
        <v>701</v>
      </c>
      <c r="C307" s="28" t="s">
        <v>230</v>
      </c>
      <c r="D307" s="23" t="s">
        <v>230</v>
      </c>
      <c r="E307" s="23"/>
      <c r="F307" s="23"/>
      <c r="G307" s="29"/>
      <c r="H307" s="29"/>
      <c r="I307" s="29"/>
      <c r="J307" s="29"/>
      <c r="K307" s="29"/>
      <c r="L307" s="30">
        <f t="shared" si="88"/>
        <v>0</v>
      </c>
      <c r="M307" s="30">
        <f t="shared" si="89"/>
        <v>0</v>
      </c>
      <c r="N307" s="30">
        <f t="shared" si="90"/>
        <v>0</v>
      </c>
    </row>
    <row r="308" spans="2:52" s="1" customFormat="1" ht="13.9" customHeight="1">
      <c r="B308" s="1" t="s">
        <v>701</v>
      </c>
      <c r="C308" s="28" t="s">
        <v>230</v>
      </c>
      <c r="D308" s="23" t="s">
        <v>230</v>
      </c>
      <c r="E308" s="23"/>
      <c r="F308" s="23"/>
      <c r="G308" s="31"/>
      <c r="H308" s="31"/>
      <c r="I308" s="31"/>
      <c r="J308" s="31"/>
      <c r="K308" s="31"/>
      <c r="L308" s="32">
        <f t="shared" si="88"/>
        <v>0</v>
      </c>
      <c r="M308" s="32">
        <f t="shared" si="89"/>
        <v>0</v>
      </c>
      <c r="N308" s="30">
        <f t="shared" si="90"/>
        <v>0</v>
      </c>
    </row>
    <row r="309" spans="2:52" s="1" customFormat="1" ht="13.9" customHeight="1">
      <c r="B309" s="33"/>
      <c r="G309" s="30">
        <f t="shared" ref="G309:M309" si="91">SUM(G298:G308)</f>
        <v>1104</v>
      </c>
      <c r="H309" s="30">
        <f t="shared" si="91"/>
        <v>1041</v>
      </c>
      <c r="I309" s="30">
        <f t="shared" si="91"/>
        <v>1031</v>
      </c>
      <c r="J309" s="30">
        <f t="shared" si="91"/>
        <v>1123</v>
      </c>
      <c r="K309" s="30">
        <f t="shared" si="91"/>
        <v>1096</v>
      </c>
      <c r="L309" s="34">
        <f t="shared" si="91"/>
        <v>5395</v>
      </c>
      <c r="M309" s="34">
        <f t="shared" si="91"/>
        <v>25</v>
      </c>
    </row>
    <row r="310" spans="2:52" s="1" customFormat="1" ht="13.9" customHeight="1"/>
    <row r="311" spans="2:52" s="1" customFormat="1" ht="13.9" customHeight="1"/>
    <row r="312" spans="2:52" s="1" customFormat="1" ht="13.9" customHeight="1"/>
    <row r="313" spans="2:52" s="1" customFormat="1" ht="13.9" customHeight="1"/>
    <row r="314" spans="2:52" s="1" customFormat="1" ht="13.9" customHeight="1">
      <c r="E314" s="35" t="s">
        <v>702</v>
      </c>
      <c r="F314" s="36"/>
      <c r="G314" s="37">
        <f t="shared" ref="G314:M314" si="92">SUM(G23,G36,G49,G62,G75,G88,G101,G114,G127,G140,G153,G166,G179,G192,G205,G218,G231,G244,G257,G270,G283,G296,G309)</f>
        <v>21840</v>
      </c>
      <c r="H314" s="37">
        <f t="shared" si="92"/>
        <v>22539</v>
      </c>
      <c r="I314" s="37">
        <f t="shared" si="92"/>
        <v>23078</v>
      </c>
      <c r="J314" s="37">
        <f t="shared" si="92"/>
        <v>22935</v>
      </c>
      <c r="K314" s="37">
        <f t="shared" si="92"/>
        <v>21980</v>
      </c>
      <c r="L314" s="38">
        <f t="shared" si="92"/>
        <v>112372</v>
      </c>
      <c r="M314" s="39">
        <f t="shared" si="92"/>
        <v>575</v>
      </c>
      <c r="AZ314" s="13" t="s">
        <v>703</v>
      </c>
    </row>
    <row r="315" spans="2:52" s="1" customFormat="1" ht="13.9" customHeight="1">
      <c r="E315" s="40" t="s">
        <v>704</v>
      </c>
      <c r="F315" s="41"/>
      <c r="G315" s="42">
        <f>SUM(G314/(23))</f>
        <v>949.56521739130437</v>
      </c>
      <c r="H315" s="42">
        <f>SUM(H314/(23))</f>
        <v>979.95652173913038</v>
      </c>
      <c r="I315" s="42">
        <f>SUM(I314/(23))</f>
        <v>1003.3913043478261</v>
      </c>
      <c r="J315" s="42">
        <f>SUM(J314/(23))</f>
        <v>997.17391304347825</v>
      </c>
      <c r="K315" s="42">
        <f>SUM(K314/(23))</f>
        <v>955.6521739130435</v>
      </c>
      <c r="L315" s="41"/>
      <c r="M315" s="43"/>
    </row>
    <row r="316" spans="2:52" s="1" customFormat="1" ht="13.9" customHeight="1"/>
    <row r="317" spans="2:52" s="1" customFormat="1" ht="13.9" customHeight="1"/>
    <row r="318" spans="2:52" s="1" customFormat="1" ht="13.9" customHeight="1"/>
    <row r="319" spans="2:52" s="1" customFormat="1" ht="13.9" customHeight="1"/>
    <row r="320" spans="2:52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sortState xmlns:xlrd2="http://schemas.microsoft.com/office/spreadsheetml/2017/richdata2" ref="E2:N14">
    <sortCondition descending="1" ref="L13:L14"/>
  </sortState>
  <mergeCells count="1">
    <mergeCell ref="A1:N1"/>
  </mergeCells>
  <dataValidations count="2">
    <dataValidation type="list" allowBlank="1" showInputMessage="1" showErrorMessage="1" sqref="E12:E1746" xr:uid="{00000000-0002-0000-0200-000000000000}">
      <formula1>$AZ$1:$AZ$3</formula1>
    </dataValidation>
    <dataValidation type="whole" allowBlank="1" showErrorMessage="1" errorTitle="An invalid score was entered" error="Value must be between 0 and 300" sqref="G12:K22 G298:K308 G285:K295 G272:K282 G259:K269 G246:K256 G233:K243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Individual_Scores_Men_JV">
    <tabColor theme="7" tint="0.39997558519241921"/>
    <pageSetUpPr fitToPage="1"/>
  </sheetPr>
  <dimension ref="A1:BB4000"/>
  <sheetViews>
    <sheetView zoomScaleNormal="100" workbookViewId="0">
      <pane ySplit="11" topLeftCell="A12" activePane="bottomLeft" state="frozen"/>
      <selection pane="bottomLeft" activeCell="E69" sqref="E69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92" t="s">
        <v>668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</row>
    <row r="2" spans="1:54" s="4" customFormat="1" ht="16.149999999999999" customHeight="1">
      <c r="AZ2" s="4" t="s">
        <v>669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670</v>
      </c>
    </row>
    <row r="4" spans="1:54" s="4" customFormat="1" ht="17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54" s="4" customFormat="1" ht="17.45" hidden="1" customHeight="1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7.45" hidden="1" customHeight="1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671</v>
      </c>
      <c r="H10" s="5" t="s">
        <v>671</v>
      </c>
      <c r="I10" s="5" t="s">
        <v>671</v>
      </c>
      <c r="J10" s="5" t="s">
        <v>671</v>
      </c>
      <c r="K10" s="5" t="s">
        <v>671</v>
      </c>
      <c r="L10" s="8"/>
      <c r="M10" s="18" t="s">
        <v>672</v>
      </c>
      <c r="N10" s="18" t="s">
        <v>673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674</v>
      </c>
      <c r="C11" s="19" t="s">
        <v>23</v>
      </c>
      <c r="D11" s="19" t="s">
        <v>24</v>
      </c>
      <c r="E11" s="19" t="s">
        <v>675</v>
      </c>
      <c r="F11" s="19" t="s">
        <v>676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677</v>
      </c>
      <c r="M11" s="5" t="s">
        <v>675</v>
      </c>
      <c r="N11" s="5" t="s">
        <v>678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Roster_Selection_Men!AF11&amp;" " &amp; "JV1 "</f>
        <v xml:space="preserve"> JV1 </v>
      </c>
      <c r="C12" s="1" t="str">
        <f>Roster_Selection_Men!AH11</f>
        <v/>
      </c>
      <c r="D12" s="1" t="str">
        <f>Roster_Selection_Men!AI11</f>
        <v/>
      </c>
      <c r="E12" s="23"/>
      <c r="F12" s="1" t="str">
        <f>IF(ISERROR(Baker_Scores_Men_JV!E12), " ", IF(Baker_Scores_Men_JV!E12 = "Yes", "Yes", "  "))</f>
        <v xml:space="preserve">  </v>
      </c>
      <c r="G12" s="44">
        <v>0</v>
      </c>
      <c r="H12" s="44">
        <v>0</v>
      </c>
      <c r="I12" s="44">
        <v>0</v>
      </c>
      <c r="J12" s="44">
        <v>0</v>
      </c>
      <c r="K12" s="44">
        <v>0</v>
      </c>
      <c r="L12" s="19">
        <f t="shared" ref="L12:L22" si="0">SUM(G12:K12)</f>
        <v>0</v>
      </c>
      <c r="M12" s="19">
        <f t="shared" ref="M12:M22" si="1">COUNTIF(G12:K12, "&gt;0" )</f>
        <v>0</v>
      </c>
      <c r="N12" s="19">
        <f t="shared" ref="N12:N22" si="2">IF(M12=0,0,L12/M12)</f>
        <v>0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45"/>
      <c r="AB12" s="45"/>
      <c r="AC12" s="45"/>
      <c r="AD12" s="45"/>
      <c r="AE12" s="45"/>
      <c r="AF12" s="46"/>
      <c r="AG12" s="46"/>
      <c r="AH12" s="46"/>
      <c r="AI12" s="46"/>
      <c r="AJ12" s="46"/>
      <c r="AK12" s="46"/>
    </row>
    <row r="13" spans="1:54" s="1" customFormat="1" ht="13.9" customHeight="1">
      <c r="A13" s="24"/>
      <c r="B13" s="1" t="str">
        <f>Roster_Selection_Men!AF12&amp;" " &amp; "JV1 "</f>
        <v xml:space="preserve"> JV1 </v>
      </c>
      <c r="C13" s="1" t="str">
        <f>Roster_Selection_Men!AH12</f>
        <v/>
      </c>
      <c r="D13" s="1" t="str">
        <f>Roster_Selection_Men!AI12</f>
        <v/>
      </c>
      <c r="E13" s="23"/>
      <c r="F13" s="1" t="str">
        <f>IF(ISERROR(Baker_Scores_Men_JV!E13), " ", IF(Baker_Scores_Men_JV!E13 = "Yes", "Yes", "  "))</f>
        <v xml:space="preserve">  </v>
      </c>
      <c r="G13" s="44">
        <v>0</v>
      </c>
      <c r="H13" s="44">
        <v>0</v>
      </c>
      <c r="I13" s="44">
        <v>0</v>
      </c>
      <c r="J13" s="44">
        <v>0</v>
      </c>
      <c r="K13" s="44">
        <v>0</v>
      </c>
      <c r="L13" s="19">
        <f t="shared" si="0"/>
        <v>0</v>
      </c>
      <c r="M13" s="19">
        <f t="shared" si="1"/>
        <v>0</v>
      </c>
      <c r="N13" s="19">
        <f t="shared" si="2"/>
        <v>0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</row>
    <row r="14" spans="1:54" s="1" customFormat="1" ht="13.9" customHeight="1">
      <c r="A14" s="24"/>
      <c r="B14" s="1" t="str">
        <f>Roster_Selection_Men!AF13&amp;" " &amp; "JV1 "</f>
        <v xml:space="preserve"> JV1 </v>
      </c>
      <c r="C14" s="1" t="str">
        <f>Roster_Selection_Men!AH13</f>
        <v/>
      </c>
      <c r="D14" s="1" t="str">
        <f>Roster_Selection_Men!AI13</f>
        <v/>
      </c>
      <c r="E14" s="23"/>
      <c r="F14" s="1" t="str">
        <f>IF(ISERROR(Baker_Scores_Men_JV!E14), " ", IF(Baker_Scores_Men_JV!E14 = "Yes", "Yes", "  "))</f>
        <v xml:space="preserve">  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19">
        <f t="shared" si="0"/>
        <v>0</v>
      </c>
      <c r="M14" s="19">
        <f t="shared" si="1"/>
        <v>0</v>
      </c>
      <c r="N14" s="19">
        <f t="shared" si="2"/>
        <v>0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</row>
    <row r="15" spans="1:54" s="1" customFormat="1" ht="13.9" customHeight="1">
      <c r="A15" s="24"/>
      <c r="B15" s="1" t="str">
        <f>Roster_Selection_Men!AF14&amp;" " &amp; "JV1 "</f>
        <v xml:space="preserve"> JV1 </v>
      </c>
      <c r="C15" s="1" t="str">
        <f>Roster_Selection_Men!AH14</f>
        <v/>
      </c>
      <c r="D15" s="1" t="str">
        <f>Roster_Selection_Men!AI14</f>
        <v/>
      </c>
      <c r="E15" s="23"/>
      <c r="F15" s="1" t="str">
        <f>IF(ISERROR(Baker_Scores_Men_JV!E15), " ", IF(Baker_Scores_Men_JV!E15 = "Yes", "Yes", "  "))</f>
        <v xml:space="preserve">  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19">
        <f t="shared" si="0"/>
        <v>0</v>
      </c>
      <c r="M15" s="19">
        <f t="shared" si="1"/>
        <v>0</v>
      </c>
      <c r="N15" s="19">
        <f t="shared" si="2"/>
        <v>0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</row>
    <row r="16" spans="1:54" s="1" customFormat="1" ht="13.9" customHeight="1">
      <c r="A16" s="24"/>
      <c r="B16" s="1" t="str">
        <f>Roster_Selection_Men!AF15&amp;" " &amp; "JV1 "</f>
        <v xml:space="preserve"> JV1 </v>
      </c>
      <c r="C16" s="1" t="str">
        <f>Roster_Selection_Men!AH15</f>
        <v/>
      </c>
      <c r="D16" s="1" t="str">
        <f>Roster_Selection_Men!AI15</f>
        <v/>
      </c>
      <c r="E16" s="23"/>
      <c r="F16" s="1" t="str">
        <f>IF(ISERROR(Baker_Scores_Men_JV!E16), " ", IF(Baker_Scores_Men_JV!E16 = "Yes", "Yes", "  "))</f>
        <v xml:space="preserve">  </v>
      </c>
      <c r="G16" s="44">
        <v>0</v>
      </c>
      <c r="H16" s="44">
        <v>0</v>
      </c>
      <c r="I16" s="44">
        <v>0</v>
      </c>
      <c r="J16" s="44">
        <v>0</v>
      </c>
      <c r="K16" s="44">
        <v>0</v>
      </c>
      <c r="L16" s="19">
        <f t="shared" si="0"/>
        <v>0</v>
      </c>
      <c r="M16" s="19">
        <f t="shared" si="1"/>
        <v>0</v>
      </c>
      <c r="N16" s="19">
        <f t="shared" si="2"/>
        <v>0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</row>
    <row r="17" spans="1:37" s="1" customFormat="1" ht="13.9" customHeight="1">
      <c r="A17" s="24"/>
      <c r="B17" s="1" t="str">
        <f>Roster_Selection_Men!AF16&amp;" " &amp; "JV1 "</f>
        <v xml:space="preserve"> JV1 </v>
      </c>
      <c r="C17" s="1" t="str">
        <f>Roster_Selection_Men!AH16</f>
        <v/>
      </c>
      <c r="D17" s="1" t="str">
        <f>Roster_Selection_Men!AI16</f>
        <v/>
      </c>
      <c r="E17" s="23"/>
      <c r="F17" s="1" t="str">
        <f>IF(ISERROR(Baker_Scores_Men_JV!E17), " ", IF(Baker_Scores_Men_JV!E17 = "Yes", "Yes", "  "))</f>
        <v xml:space="preserve">  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</row>
    <row r="18" spans="1:37" s="1" customFormat="1" ht="13.9" customHeight="1">
      <c r="A18" s="24"/>
      <c r="B18" s="1" t="str">
        <f>Roster_Selection_Men!AF17&amp;" " &amp; "JV1 "</f>
        <v xml:space="preserve"> JV1 </v>
      </c>
      <c r="C18" s="1" t="str">
        <f>Roster_Selection_Men!AH17</f>
        <v/>
      </c>
      <c r="D18" s="1" t="str">
        <f>Roster_Selection_Men!AI17</f>
        <v/>
      </c>
      <c r="E18" s="23"/>
      <c r="F18" s="1" t="str">
        <f>IF(ISERROR(Baker_Scores_Men_JV!E18), " ", IF(Baker_Scores_Men_JV!E18 = "Yes", "Yes", "  "))</f>
        <v xml:space="preserve">  </v>
      </c>
      <c r="G18" s="44">
        <v>0</v>
      </c>
      <c r="H18" s="44">
        <v>0</v>
      </c>
      <c r="I18" s="44">
        <v>0</v>
      </c>
      <c r="J18" s="44">
        <v>0</v>
      </c>
      <c r="K18" s="44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</row>
    <row r="19" spans="1:37" s="1" customFormat="1" ht="13.9" customHeight="1">
      <c r="A19" s="24"/>
      <c r="B19" s="1" t="str">
        <f>Roster_Selection_Men!AF18&amp;" " &amp; "JV1 "</f>
        <v xml:space="preserve"> JV1 </v>
      </c>
      <c r="C19" s="1" t="str">
        <f>Roster_Selection_Men!AH18</f>
        <v/>
      </c>
      <c r="D19" s="1" t="str">
        <f>Roster_Selection_Men!AI18</f>
        <v/>
      </c>
      <c r="E19" s="23"/>
      <c r="F19" s="1" t="str">
        <f>IF(ISERROR(Baker_Scores_Men_JV!E19), " ", IF(Baker_Scores_Men_JV!E19 = "Yes", "Yes", "  "))</f>
        <v xml:space="preserve">  </v>
      </c>
      <c r="G19" s="44">
        <v>0</v>
      </c>
      <c r="H19" s="44">
        <v>0</v>
      </c>
      <c r="I19" s="44">
        <v>0</v>
      </c>
      <c r="J19" s="44">
        <v>0</v>
      </c>
      <c r="K19" s="44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</row>
    <row r="20" spans="1:37" s="1" customFormat="1" ht="13.9" customHeight="1">
      <c r="A20" s="24"/>
      <c r="B20" s="1" t="s">
        <v>705</v>
      </c>
      <c r="C20" s="28" t="s">
        <v>230</v>
      </c>
      <c r="D20" s="23" t="s">
        <v>230</v>
      </c>
      <c r="E20" s="23"/>
      <c r="F20" s="23"/>
      <c r="G20" s="44"/>
      <c r="H20" s="44"/>
      <c r="I20" s="44"/>
      <c r="J20" s="44"/>
      <c r="K20" s="44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</row>
    <row r="21" spans="1:37" s="1" customFormat="1" ht="13.9" customHeight="1">
      <c r="A21" s="24"/>
      <c r="B21" s="1" t="s">
        <v>705</v>
      </c>
      <c r="C21" s="28" t="s">
        <v>230</v>
      </c>
      <c r="D21" s="23" t="s">
        <v>230</v>
      </c>
      <c r="E21" s="23"/>
      <c r="F21" s="23"/>
      <c r="G21" s="44"/>
      <c r="H21" s="44"/>
      <c r="I21" s="44"/>
      <c r="J21" s="44"/>
      <c r="K21" s="44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</row>
    <row r="22" spans="1:37" s="1" customFormat="1" ht="13.9" customHeight="1">
      <c r="A22" s="24"/>
      <c r="B22" s="1" t="s">
        <v>705</v>
      </c>
      <c r="C22" s="28" t="s">
        <v>230</v>
      </c>
      <c r="D22" s="23" t="s">
        <v>230</v>
      </c>
      <c r="E22" s="23"/>
      <c r="F22" s="23"/>
      <c r="G22" s="47"/>
      <c r="H22" s="47"/>
      <c r="I22" s="47"/>
      <c r="J22" s="47"/>
      <c r="K22" s="47"/>
      <c r="L22" s="48">
        <f t="shared" si="0"/>
        <v>0</v>
      </c>
      <c r="M22" s="48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</row>
    <row r="23" spans="1:37" s="1" customFormat="1" ht="13.9" customHeight="1">
      <c r="A23" s="24"/>
      <c r="B23" s="33"/>
      <c r="G23" s="19">
        <f t="shared" ref="G23:M23" si="3">SUM(G12:G22)</f>
        <v>0</v>
      </c>
      <c r="H23" s="19">
        <f t="shared" si="3"/>
        <v>0</v>
      </c>
      <c r="I23" s="19">
        <f t="shared" si="3"/>
        <v>0</v>
      </c>
      <c r="J23" s="19">
        <f t="shared" si="3"/>
        <v>0</v>
      </c>
      <c r="K23" s="19">
        <f t="shared" si="3"/>
        <v>0</v>
      </c>
      <c r="L23" s="49">
        <f t="shared" si="3"/>
        <v>0</v>
      </c>
      <c r="M23" s="49">
        <f t="shared" si="3"/>
        <v>0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</row>
    <row r="25" spans="1:37" s="1" customFormat="1" ht="13.9" customHeight="1">
      <c r="A25" s="24"/>
      <c r="B25" s="1" t="str">
        <f>Roster_Selection_Men!AF23&amp;" " &amp; "JV1 "</f>
        <v xml:space="preserve"> JV1 </v>
      </c>
      <c r="C25" s="1" t="str">
        <f>Roster_Selection_Men!AH23</f>
        <v/>
      </c>
      <c r="D25" s="1" t="str">
        <f>Roster_Selection_Men!AI23</f>
        <v/>
      </c>
      <c r="E25" s="23"/>
      <c r="F25" s="1" t="str">
        <f>IF(ISERROR(Baker_Scores_Men_JV!E25), " ", IF(Baker_Scores_Men_JV!E25 = "Yes", "Yes", "  "))</f>
        <v xml:space="preserve">  </v>
      </c>
      <c r="G25" s="44">
        <v>0</v>
      </c>
      <c r="H25" s="44">
        <v>0</v>
      </c>
      <c r="I25" s="44">
        <v>0</v>
      </c>
      <c r="J25" s="44">
        <v>0</v>
      </c>
      <c r="K25" s="44">
        <v>0</v>
      </c>
      <c r="L25" s="19">
        <f t="shared" ref="L25:L35" si="4">SUM(G25:K25)</f>
        <v>0</v>
      </c>
      <c r="M25" s="19">
        <f t="shared" ref="M25:M35" si="5">COUNTIF(G25:K25, "&gt;0" )</f>
        <v>0</v>
      </c>
      <c r="N25" s="19">
        <f t="shared" ref="N25:N35" si="6">IF(M25=0,0,L25/M25)</f>
        <v>0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</row>
    <row r="26" spans="1:37" s="1" customFormat="1" ht="13.9" customHeight="1">
      <c r="A26" s="24"/>
      <c r="B26" s="1" t="str">
        <f>Roster_Selection_Men!AF24&amp;" " &amp; "JV1 "</f>
        <v xml:space="preserve"> JV1 </v>
      </c>
      <c r="C26" s="1" t="str">
        <f>Roster_Selection_Men!AH24</f>
        <v/>
      </c>
      <c r="D26" s="1" t="str">
        <f>Roster_Selection_Men!AI24</f>
        <v/>
      </c>
      <c r="E26" s="23"/>
      <c r="F26" s="1" t="str">
        <f>IF(ISERROR(Baker_Scores_Men_JV!E26), " ", IF(Baker_Scores_Men_JV!E26 = "Yes", "Yes", "  "))</f>
        <v xml:space="preserve">  </v>
      </c>
      <c r="G26" s="44">
        <v>0</v>
      </c>
      <c r="H26" s="44">
        <v>0</v>
      </c>
      <c r="I26" s="44">
        <v>0</v>
      </c>
      <c r="J26" s="44">
        <v>0</v>
      </c>
      <c r="K26" s="44">
        <v>0</v>
      </c>
      <c r="L26" s="19">
        <f t="shared" si="4"/>
        <v>0</v>
      </c>
      <c r="M26" s="19">
        <f t="shared" si="5"/>
        <v>0</v>
      </c>
      <c r="N26" s="19">
        <f t="shared" si="6"/>
        <v>0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</row>
    <row r="27" spans="1:37" s="1" customFormat="1" ht="13.9" customHeight="1">
      <c r="A27" s="24"/>
      <c r="B27" s="1" t="str">
        <f>Roster_Selection_Men!AF25&amp;" " &amp; "JV1 "</f>
        <v xml:space="preserve"> JV1 </v>
      </c>
      <c r="C27" s="1" t="str">
        <f>Roster_Selection_Men!AH25</f>
        <v/>
      </c>
      <c r="D27" s="1" t="str">
        <f>Roster_Selection_Men!AI25</f>
        <v/>
      </c>
      <c r="E27" s="23"/>
      <c r="F27" s="1" t="str">
        <f>IF(ISERROR(Baker_Scores_Men_JV!E27), " ", IF(Baker_Scores_Men_JV!E27 = "Yes", "Yes", "  "))</f>
        <v xml:space="preserve">  </v>
      </c>
      <c r="G27" s="44">
        <v>0</v>
      </c>
      <c r="H27" s="44">
        <v>0</v>
      </c>
      <c r="I27" s="44">
        <v>0</v>
      </c>
      <c r="J27" s="44">
        <v>0</v>
      </c>
      <c r="K27" s="44">
        <v>0</v>
      </c>
      <c r="L27" s="19">
        <f t="shared" si="4"/>
        <v>0</v>
      </c>
      <c r="M27" s="19">
        <f t="shared" si="5"/>
        <v>0</v>
      </c>
      <c r="N27" s="19">
        <f t="shared" si="6"/>
        <v>0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</row>
    <row r="28" spans="1:37" s="1" customFormat="1" ht="13.9" customHeight="1">
      <c r="A28" s="24"/>
      <c r="B28" s="1" t="str">
        <f>Roster_Selection_Men!AF26&amp;" " &amp; "JV1 "</f>
        <v xml:space="preserve"> JV1 </v>
      </c>
      <c r="C28" s="1" t="str">
        <f>Roster_Selection_Men!AH26</f>
        <v/>
      </c>
      <c r="D28" s="1" t="str">
        <f>Roster_Selection_Men!AI26</f>
        <v/>
      </c>
      <c r="E28" s="23"/>
      <c r="F28" s="1" t="str">
        <f>IF(ISERROR(Baker_Scores_Men_JV!E28), " ", IF(Baker_Scores_Men_JV!E28 = "Yes", "Yes", "  "))</f>
        <v xml:space="preserve">  </v>
      </c>
      <c r="G28" s="44">
        <v>0</v>
      </c>
      <c r="H28" s="44">
        <v>0</v>
      </c>
      <c r="I28" s="44">
        <v>0</v>
      </c>
      <c r="J28" s="44">
        <v>0</v>
      </c>
      <c r="K28" s="44">
        <v>0</v>
      </c>
      <c r="L28" s="19">
        <f t="shared" si="4"/>
        <v>0</v>
      </c>
      <c r="M28" s="19">
        <f t="shared" si="5"/>
        <v>0</v>
      </c>
      <c r="N28" s="19">
        <f t="shared" si="6"/>
        <v>0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</row>
    <row r="29" spans="1:37" s="1" customFormat="1" ht="13.9" customHeight="1">
      <c r="A29" s="24"/>
      <c r="B29" s="1" t="str">
        <f>Roster_Selection_Men!AF27&amp;" " &amp; "JV1 "</f>
        <v xml:space="preserve"> JV1 </v>
      </c>
      <c r="C29" s="1" t="str">
        <f>Roster_Selection_Men!AH27</f>
        <v/>
      </c>
      <c r="D29" s="1" t="str">
        <f>Roster_Selection_Men!AI27</f>
        <v/>
      </c>
      <c r="E29" s="23"/>
      <c r="F29" s="1" t="str">
        <f>IF(ISERROR(Baker_Scores_Men_JV!E29), " ", IF(Baker_Scores_Men_JV!E29 = "Yes", "Yes", "  "))</f>
        <v xml:space="preserve">  </v>
      </c>
      <c r="G29" s="44">
        <v>0</v>
      </c>
      <c r="H29" s="44">
        <v>0</v>
      </c>
      <c r="I29" s="44">
        <v>0</v>
      </c>
      <c r="J29" s="44">
        <v>0</v>
      </c>
      <c r="K29" s="44">
        <v>0</v>
      </c>
      <c r="L29" s="19">
        <f t="shared" si="4"/>
        <v>0</v>
      </c>
      <c r="M29" s="19">
        <f t="shared" si="5"/>
        <v>0</v>
      </c>
      <c r="N29" s="19">
        <f t="shared" si="6"/>
        <v>0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</row>
    <row r="30" spans="1:37" s="1" customFormat="1" ht="13.9" customHeight="1">
      <c r="A30" s="24"/>
      <c r="B30" s="1" t="str">
        <f>Roster_Selection_Men!AF28&amp;" " &amp; "JV1 "</f>
        <v xml:space="preserve"> JV1 </v>
      </c>
      <c r="C30" s="1" t="str">
        <f>Roster_Selection_Men!AH28</f>
        <v/>
      </c>
      <c r="D30" s="1" t="str">
        <f>Roster_Selection_Men!AI28</f>
        <v/>
      </c>
      <c r="E30" s="23"/>
      <c r="F30" s="1" t="str">
        <f>IF(ISERROR(Baker_Scores_Men_JV!E30), " ", IF(Baker_Scores_Men_JV!E30 = "Yes", "Yes", "  "))</f>
        <v xml:space="preserve">  </v>
      </c>
      <c r="G30" s="44">
        <v>0</v>
      </c>
      <c r="H30" s="44">
        <v>0</v>
      </c>
      <c r="I30" s="44">
        <v>0</v>
      </c>
      <c r="J30" s="44">
        <v>0</v>
      </c>
      <c r="K30" s="44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</row>
    <row r="31" spans="1:37" s="1" customFormat="1" ht="13.9" customHeight="1">
      <c r="A31" s="24"/>
      <c r="B31" s="1" t="str">
        <f>Roster_Selection_Men!AF29&amp;" " &amp; "JV1 "</f>
        <v xml:space="preserve"> JV1 </v>
      </c>
      <c r="C31" s="1" t="str">
        <f>Roster_Selection_Men!AH29</f>
        <v/>
      </c>
      <c r="D31" s="1" t="str">
        <f>Roster_Selection_Men!AI29</f>
        <v/>
      </c>
      <c r="E31" s="23"/>
      <c r="F31" s="1" t="str">
        <f>IF(ISERROR(Baker_Scores_Men_JV!E31), " ", IF(Baker_Scores_Men_JV!E31 = "Yes", "Yes", "  "))</f>
        <v xml:space="preserve">  </v>
      </c>
      <c r="G31" s="44">
        <v>0</v>
      </c>
      <c r="H31" s="44">
        <v>0</v>
      </c>
      <c r="I31" s="44">
        <v>0</v>
      </c>
      <c r="J31" s="44">
        <v>0</v>
      </c>
      <c r="K31" s="44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</row>
    <row r="32" spans="1:37" s="1" customFormat="1" ht="13.9" customHeight="1">
      <c r="A32" s="24"/>
      <c r="B32" s="1" t="str">
        <f>Roster_Selection_Men!AF30&amp;" " &amp; "JV1 "</f>
        <v xml:space="preserve"> JV1 </v>
      </c>
      <c r="C32" s="1" t="str">
        <f>Roster_Selection_Men!AH30</f>
        <v/>
      </c>
      <c r="D32" s="1" t="str">
        <f>Roster_Selection_Men!AI30</f>
        <v/>
      </c>
      <c r="E32" s="23"/>
      <c r="F32" s="1" t="str">
        <f>IF(ISERROR(Baker_Scores_Men_JV!E32), " ", IF(Baker_Scores_Men_JV!E32 = "Yes", "Yes", "  "))</f>
        <v xml:space="preserve">  </v>
      </c>
      <c r="G32" s="44">
        <v>0</v>
      </c>
      <c r="H32" s="44">
        <v>0</v>
      </c>
      <c r="I32" s="44">
        <v>0</v>
      </c>
      <c r="J32" s="44">
        <v>0</v>
      </c>
      <c r="K32" s="44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</row>
    <row r="33" spans="1:37" s="1" customFormat="1" ht="13.9" customHeight="1">
      <c r="A33" s="24"/>
      <c r="B33" s="1" t="s">
        <v>706</v>
      </c>
      <c r="C33" s="28" t="s">
        <v>230</v>
      </c>
      <c r="D33" s="23" t="s">
        <v>230</v>
      </c>
      <c r="E33" s="23"/>
      <c r="F33" s="23"/>
      <c r="G33" s="44"/>
      <c r="H33" s="44"/>
      <c r="I33" s="44"/>
      <c r="J33" s="44"/>
      <c r="K33" s="44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</row>
    <row r="34" spans="1:37" s="1" customFormat="1" ht="13.9" customHeight="1">
      <c r="A34" s="24"/>
      <c r="B34" s="1" t="s">
        <v>706</v>
      </c>
      <c r="C34" s="28" t="s">
        <v>230</v>
      </c>
      <c r="D34" s="23" t="s">
        <v>230</v>
      </c>
      <c r="E34" s="23"/>
      <c r="F34" s="23"/>
      <c r="G34" s="44"/>
      <c r="H34" s="44"/>
      <c r="I34" s="44"/>
      <c r="J34" s="44"/>
      <c r="K34" s="44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</row>
    <row r="35" spans="1:37" s="1" customFormat="1" ht="13.9" customHeight="1">
      <c r="A35" s="24"/>
      <c r="B35" s="1" t="s">
        <v>706</v>
      </c>
      <c r="C35" s="28" t="s">
        <v>230</v>
      </c>
      <c r="D35" s="23" t="s">
        <v>230</v>
      </c>
      <c r="E35" s="23"/>
      <c r="F35" s="23"/>
      <c r="G35" s="47"/>
      <c r="H35" s="47"/>
      <c r="I35" s="47"/>
      <c r="J35" s="47"/>
      <c r="K35" s="47"/>
      <c r="L35" s="48">
        <f t="shared" si="4"/>
        <v>0</v>
      </c>
      <c r="M35" s="48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</row>
    <row r="36" spans="1:37" s="1" customFormat="1" ht="13.9" customHeight="1">
      <c r="A36" s="24"/>
      <c r="B36" s="33"/>
      <c r="G36" s="19">
        <f t="shared" ref="G36:M36" si="7">SUM(G25:G35)</f>
        <v>0</v>
      </c>
      <c r="H36" s="19">
        <f t="shared" si="7"/>
        <v>0</v>
      </c>
      <c r="I36" s="19">
        <f t="shared" si="7"/>
        <v>0</v>
      </c>
      <c r="J36" s="19">
        <f t="shared" si="7"/>
        <v>0</v>
      </c>
      <c r="K36" s="19">
        <f t="shared" si="7"/>
        <v>0</v>
      </c>
      <c r="L36" s="49">
        <f t="shared" si="7"/>
        <v>0</v>
      </c>
      <c r="M36" s="49">
        <f t="shared" si="7"/>
        <v>0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37" s="1" customFormat="1" ht="13.9" customHeight="1">
      <c r="A38" s="24"/>
      <c r="B38" s="1" t="str">
        <f>Roster_Selection_Men!AF34&amp;" " &amp; "JV1 "</f>
        <v xml:space="preserve">Campbellsville University JV1 </v>
      </c>
      <c r="C38" s="1" t="str">
        <f>Roster_Selection_Men!AH34</f>
        <v>16-42449</v>
      </c>
      <c r="D38" s="1" t="str">
        <f>Roster_Selection_Men!AI34</f>
        <v>Kiel Mayer</v>
      </c>
      <c r="E38" s="23" t="s">
        <v>1022</v>
      </c>
      <c r="F38" s="1" t="str">
        <f>IF(ISERROR(Baker_Scores_Men_JV!E38), " ", IF(Baker_Scores_Men_JV!E38 = "Yes", "Yes", "  "))</f>
        <v>Yes</v>
      </c>
      <c r="G38" s="44">
        <v>186</v>
      </c>
      <c r="H38" s="44">
        <v>210</v>
      </c>
      <c r="I38" s="44">
        <v>186</v>
      </c>
      <c r="J38" s="44">
        <v>161</v>
      </c>
      <c r="K38" s="44">
        <v>192</v>
      </c>
      <c r="L38" s="19">
        <f t="shared" ref="L38:L48" si="8">SUM(G38:K38)</f>
        <v>935</v>
      </c>
      <c r="M38" s="19">
        <f t="shared" ref="M38:M48" si="9">COUNTIF(G38:K38, "&gt;0" )</f>
        <v>5</v>
      </c>
      <c r="N38" s="19">
        <f t="shared" ref="N38:N48" si="10">IF(M38=0,0,L38/M38)</f>
        <v>187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37" s="1" customFormat="1" ht="13.9" customHeight="1">
      <c r="A39" s="24"/>
      <c r="B39" s="1" t="str">
        <f>Roster_Selection_Men!AF35&amp;" " &amp; "JV1 "</f>
        <v xml:space="preserve">Campbellsville University JV1 </v>
      </c>
      <c r="C39" s="1" t="str">
        <f>Roster_Selection_Men!AH35</f>
        <v>15-181729</v>
      </c>
      <c r="D39" s="1" t="str">
        <f>Roster_Selection_Men!AI35</f>
        <v>Noah Mardis</v>
      </c>
      <c r="E39" s="23" t="s">
        <v>1022</v>
      </c>
      <c r="F39" s="1" t="str">
        <f>IF(ISERROR(Baker_Scores_Men_JV!E39), " ", IF(Baker_Scores_Men_JV!E39 = "Yes", "Yes", "  "))</f>
        <v>Yes</v>
      </c>
      <c r="G39" s="44">
        <v>151</v>
      </c>
      <c r="H39" s="44">
        <v>131</v>
      </c>
      <c r="I39" s="44">
        <v>166</v>
      </c>
      <c r="J39" s="44">
        <v>151</v>
      </c>
      <c r="K39" s="44">
        <v>146</v>
      </c>
      <c r="L39" s="19">
        <f t="shared" si="8"/>
        <v>745</v>
      </c>
      <c r="M39" s="19">
        <f t="shared" si="9"/>
        <v>5</v>
      </c>
      <c r="N39" s="19">
        <f t="shared" si="10"/>
        <v>149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37" s="1" customFormat="1" ht="13.9" customHeight="1">
      <c r="A40" s="24"/>
      <c r="B40" s="1" t="str">
        <f>Roster_Selection_Men!AF36&amp;" " &amp; "JV1 "</f>
        <v xml:space="preserve">Campbellsville University JV1 </v>
      </c>
      <c r="C40" s="1" t="str">
        <f>Roster_Selection_Men!AH36</f>
        <v>15-135768</v>
      </c>
      <c r="D40" s="1" t="str">
        <f>Roster_Selection_Men!AI36</f>
        <v>Zach Currie</v>
      </c>
      <c r="E40" s="23" t="s">
        <v>1022</v>
      </c>
      <c r="F40" s="1" t="str">
        <f>IF(ISERROR(Baker_Scores_Men_JV!E40), " ", IF(Baker_Scores_Men_JV!E40 = "Yes", "Yes", "  "))</f>
        <v>Yes</v>
      </c>
      <c r="G40" s="44">
        <v>162</v>
      </c>
      <c r="H40" s="44">
        <v>133</v>
      </c>
      <c r="I40" s="44">
        <v>79</v>
      </c>
      <c r="J40" s="44">
        <v>0</v>
      </c>
      <c r="K40" s="44">
        <v>0</v>
      </c>
      <c r="L40" s="19">
        <f t="shared" si="8"/>
        <v>374</v>
      </c>
      <c r="M40" s="19">
        <f t="shared" si="9"/>
        <v>3</v>
      </c>
      <c r="N40" s="19">
        <f t="shared" si="10"/>
        <v>124.66666666666667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37" s="1" customFormat="1" ht="13.9" customHeight="1">
      <c r="A41" s="24"/>
      <c r="B41" s="1" t="str">
        <f>Roster_Selection_Men!AF37&amp;" " &amp; "JV1 "</f>
        <v xml:space="preserve">Campbellsville University JV1 </v>
      </c>
      <c r="C41" s="1" t="str">
        <f>Roster_Selection_Men!AH37</f>
        <v>19-5596</v>
      </c>
      <c r="D41" s="1" t="str">
        <f>Roster_Selection_Men!AI37</f>
        <v>Zachary Budd</v>
      </c>
      <c r="E41" s="23" t="s">
        <v>1022</v>
      </c>
      <c r="F41" s="1" t="str">
        <f>IF(ISERROR(Baker_Scores_Men_JV!E41), " ", IF(Baker_Scores_Men_JV!E41 = "Yes", "Yes", "  "))</f>
        <v>Yes</v>
      </c>
      <c r="G41" s="44">
        <v>147</v>
      </c>
      <c r="H41" s="44">
        <v>124</v>
      </c>
      <c r="I41" s="44">
        <v>189</v>
      </c>
      <c r="J41" s="44">
        <v>203</v>
      </c>
      <c r="K41" s="44">
        <v>161</v>
      </c>
      <c r="L41" s="19">
        <f t="shared" si="8"/>
        <v>824</v>
      </c>
      <c r="M41" s="19">
        <f t="shared" si="9"/>
        <v>5</v>
      </c>
      <c r="N41" s="19">
        <f t="shared" si="10"/>
        <v>164.8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37" s="1" customFormat="1" ht="13.9" customHeight="1">
      <c r="A42" s="24"/>
      <c r="B42" s="1" t="str">
        <f>Roster_Selection_Men!AF38&amp;" " &amp; "JV1 "</f>
        <v xml:space="preserve">Campbellsville University JV1 </v>
      </c>
      <c r="C42" s="1" t="str">
        <f>Roster_Selection_Men!AH38</f>
        <v>11-689585</v>
      </c>
      <c r="D42" s="1" t="str">
        <f>Roster_Selection_Men!AI38</f>
        <v>Zachery McCoy</v>
      </c>
      <c r="E42" s="23" t="s">
        <v>1022</v>
      </c>
      <c r="F42" s="1" t="str">
        <f>IF(ISERROR(Baker_Scores_Men_JV!E42), " ", IF(Baker_Scores_Men_JV!E42 = "Yes", "Yes", "  "))</f>
        <v>Yes</v>
      </c>
      <c r="G42" s="44">
        <v>181</v>
      </c>
      <c r="H42" s="44">
        <v>166</v>
      </c>
      <c r="I42" s="44">
        <v>167</v>
      </c>
      <c r="J42" s="44">
        <v>220</v>
      </c>
      <c r="K42" s="44">
        <v>221</v>
      </c>
      <c r="L42" s="19">
        <f t="shared" si="8"/>
        <v>955</v>
      </c>
      <c r="M42" s="19">
        <f t="shared" si="9"/>
        <v>5</v>
      </c>
      <c r="N42" s="19">
        <f t="shared" si="10"/>
        <v>191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37" s="1" customFormat="1" ht="13.9" customHeight="1">
      <c r="A43" s="24"/>
      <c r="B43" s="1" t="str">
        <f>Roster_Selection_Men!AF39&amp;" " &amp; "JV1 "</f>
        <v xml:space="preserve"> JV1 </v>
      </c>
      <c r="C43" s="1" t="str">
        <f>Roster_Selection_Men!AH39</f>
        <v/>
      </c>
      <c r="D43" s="1" t="str">
        <f>Roster_Selection_Men!AI39</f>
        <v/>
      </c>
      <c r="E43" s="23"/>
      <c r="F43" s="1" t="str">
        <f>IF(ISERROR(Baker_Scores_Men_JV!E43), " ", IF(Baker_Scores_Men_JV!E43 = "Yes", "Yes", "  "))</f>
        <v xml:space="preserve">  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19">
        <f t="shared" si="8"/>
        <v>0</v>
      </c>
      <c r="M43" s="19">
        <f t="shared" si="9"/>
        <v>0</v>
      </c>
      <c r="N43" s="19">
        <f t="shared" si="10"/>
        <v>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37" s="1" customFormat="1" ht="13.9" customHeight="1">
      <c r="A44" s="24"/>
      <c r="B44" s="1" t="str">
        <f>Roster_Selection_Men!AF40&amp;" " &amp; "JV1 "</f>
        <v xml:space="preserve"> JV1 </v>
      </c>
      <c r="C44" s="1" t="str">
        <f>Roster_Selection_Men!AH40</f>
        <v/>
      </c>
      <c r="D44" s="1" t="str">
        <f>Roster_Selection_Men!AI40</f>
        <v/>
      </c>
      <c r="E44" s="23"/>
      <c r="F44" s="1" t="str">
        <f>IF(ISERROR(Baker_Scores_Men_JV!E44), " ", IF(Baker_Scores_Men_JV!E44 = "Yes", "Yes", "  "))</f>
        <v xml:space="preserve">  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37" s="1" customFormat="1" ht="13.9" customHeight="1">
      <c r="A45" s="24"/>
      <c r="B45" s="1" t="str">
        <f>Roster_Selection_Men!AF41&amp;" " &amp; "JV1 "</f>
        <v xml:space="preserve"> JV1 </v>
      </c>
      <c r="C45" s="1" t="str">
        <f>Roster_Selection_Men!AH41</f>
        <v/>
      </c>
      <c r="D45" s="1" t="str">
        <f>Roster_Selection_Men!AI41</f>
        <v/>
      </c>
      <c r="E45" s="23"/>
      <c r="F45" s="1" t="str">
        <f>IF(ISERROR(Baker_Scores_Men_JV!E45), " ", IF(Baker_Scores_Men_JV!E45 = "Yes", "Yes", "  "))</f>
        <v xml:space="preserve">  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37" s="1" customFormat="1" ht="13.9" customHeight="1">
      <c r="A46" s="24"/>
      <c r="B46" s="1" t="s">
        <v>707</v>
      </c>
      <c r="C46" s="28" t="s">
        <v>230</v>
      </c>
      <c r="D46" s="23" t="s">
        <v>230</v>
      </c>
      <c r="E46" s="23"/>
      <c r="F46" s="23"/>
      <c r="G46" s="44"/>
      <c r="H46" s="44"/>
      <c r="I46" s="44"/>
      <c r="J46" s="44"/>
      <c r="K46" s="44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37" s="1" customFormat="1" ht="13.9" customHeight="1">
      <c r="A47" s="24"/>
      <c r="B47" s="1" t="s">
        <v>707</v>
      </c>
      <c r="C47" s="28" t="s">
        <v>230</v>
      </c>
      <c r="D47" s="23" t="s">
        <v>230</v>
      </c>
      <c r="E47" s="23"/>
      <c r="F47" s="23"/>
      <c r="G47" s="44"/>
      <c r="H47" s="44"/>
      <c r="I47" s="44"/>
      <c r="J47" s="44"/>
      <c r="K47" s="44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37" s="1" customFormat="1" ht="13.9" customHeight="1">
      <c r="A48" s="24"/>
      <c r="B48" s="1" t="s">
        <v>707</v>
      </c>
      <c r="C48" s="28" t="s">
        <v>230</v>
      </c>
      <c r="D48" s="23" t="s">
        <v>230</v>
      </c>
      <c r="E48" s="23"/>
      <c r="F48" s="23"/>
      <c r="G48" s="47"/>
      <c r="H48" s="47"/>
      <c r="I48" s="47"/>
      <c r="J48" s="47"/>
      <c r="K48" s="47"/>
      <c r="L48" s="48">
        <f t="shared" si="8"/>
        <v>0</v>
      </c>
      <c r="M48" s="48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/>
      <c r="B49" s="33"/>
      <c r="G49" s="19">
        <f t="shared" ref="G49:M49" si="11">SUM(G38:G48)</f>
        <v>827</v>
      </c>
      <c r="H49" s="19">
        <f t="shared" si="11"/>
        <v>764</v>
      </c>
      <c r="I49" s="19">
        <f t="shared" si="11"/>
        <v>787</v>
      </c>
      <c r="J49" s="19">
        <f t="shared" si="11"/>
        <v>735</v>
      </c>
      <c r="K49" s="19">
        <f t="shared" si="11"/>
        <v>720</v>
      </c>
      <c r="L49" s="49">
        <f t="shared" si="11"/>
        <v>3833</v>
      </c>
      <c r="M49" s="49">
        <f t="shared" si="11"/>
        <v>23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/>
      <c r="B51" s="1" t="str">
        <f>Roster_Selection_Men!AF47&amp;" " &amp; "JV1 "</f>
        <v xml:space="preserve">Cumberland University JV1 </v>
      </c>
      <c r="C51" s="1" t="str">
        <f>Roster_Selection_Men!AH47</f>
        <v>6684-301</v>
      </c>
      <c r="D51" s="1" t="str">
        <f>Roster_Selection_Men!AI47</f>
        <v>Andrew Scantland</v>
      </c>
      <c r="E51" s="23" t="s">
        <v>1022</v>
      </c>
      <c r="F51" s="1" t="str">
        <f>IF(ISERROR(Baker_Scores_Men_JV!E51), " ", IF(Baker_Scores_Men_JV!E51 = "Yes", "Yes", "  "))</f>
        <v>Yes</v>
      </c>
      <c r="G51" s="44">
        <v>189</v>
      </c>
      <c r="H51" s="44">
        <v>179</v>
      </c>
      <c r="I51" s="44">
        <v>127</v>
      </c>
      <c r="J51" s="44">
        <v>203</v>
      </c>
      <c r="K51" s="44">
        <v>175</v>
      </c>
      <c r="L51" s="19">
        <f t="shared" ref="L51:L61" si="12">SUM(G51:K51)</f>
        <v>873</v>
      </c>
      <c r="M51" s="19">
        <f t="shared" ref="M51:M61" si="13">COUNTIF(G51:K51, "&gt;0" )</f>
        <v>5</v>
      </c>
      <c r="N51" s="19">
        <f t="shared" ref="N51:N61" si="14">IF(M51=0,0,L51/M51)</f>
        <v>174.6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/>
      <c r="B52" s="1" t="str">
        <f>Roster_Selection_Men!AF48&amp;" " &amp; "JV1 "</f>
        <v xml:space="preserve">Cumberland University JV1 </v>
      </c>
      <c r="C52" s="1" t="str">
        <f>Roster_Selection_Men!AH48</f>
        <v>8546-1764</v>
      </c>
      <c r="D52" s="1" t="str">
        <f>Roster_Selection_Men!AI48</f>
        <v>Caleb Gregory</v>
      </c>
      <c r="E52" s="23" t="s">
        <v>1022</v>
      </c>
      <c r="F52" s="1" t="str">
        <f>IF(ISERROR(Baker_Scores_Men_JV!E52), " ", IF(Baker_Scores_Men_JV!E52 = "Yes", "Yes", "  "))</f>
        <v>Yes</v>
      </c>
      <c r="G52" s="44">
        <v>182</v>
      </c>
      <c r="H52" s="44">
        <v>162</v>
      </c>
      <c r="I52" s="44">
        <v>176</v>
      </c>
      <c r="J52" s="44">
        <v>203</v>
      </c>
      <c r="K52" s="44">
        <v>179</v>
      </c>
      <c r="L52" s="19">
        <f t="shared" si="12"/>
        <v>902</v>
      </c>
      <c r="M52" s="19">
        <f t="shared" si="13"/>
        <v>5</v>
      </c>
      <c r="N52" s="19">
        <f t="shared" si="14"/>
        <v>180.4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/>
      <c r="B53" s="1" t="str">
        <f>Roster_Selection_Men!AF49&amp;" " &amp; "JV1 "</f>
        <v xml:space="preserve">Cumberland University JV1 </v>
      </c>
      <c r="C53" s="1" t="str">
        <f>Roster_Selection_Men!AH49</f>
        <v>11-359781</v>
      </c>
      <c r="D53" s="1" t="str">
        <f>Roster_Selection_Men!AI49</f>
        <v>Casey Estep</v>
      </c>
      <c r="E53" s="23" t="s">
        <v>1022</v>
      </c>
      <c r="F53" s="1" t="str">
        <f>IF(ISERROR(Baker_Scores_Men_JV!E53), " ", IF(Baker_Scores_Men_JV!E53 = "Yes", "Yes", "  "))</f>
        <v>Yes</v>
      </c>
      <c r="G53" s="44">
        <v>184</v>
      </c>
      <c r="H53" s="44">
        <v>169</v>
      </c>
      <c r="I53" s="44">
        <v>205</v>
      </c>
      <c r="J53" s="44">
        <v>195</v>
      </c>
      <c r="K53" s="44">
        <v>171</v>
      </c>
      <c r="L53" s="19">
        <f t="shared" si="12"/>
        <v>924</v>
      </c>
      <c r="M53" s="19">
        <f t="shared" si="13"/>
        <v>5</v>
      </c>
      <c r="N53" s="19">
        <f t="shared" si="14"/>
        <v>184.8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/>
      <c r="B54" s="1" t="str">
        <f>Roster_Selection_Men!AF50&amp;" " &amp; "JV1 "</f>
        <v xml:space="preserve">Cumberland University JV1 </v>
      </c>
      <c r="C54" s="1" t="str">
        <f>Roster_Selection_Men!AH50</f>
        <v>20-33136</v>
      </c>
      <c r="D54" s="1" t="str">
        <f>Roster_Selection_Men!AI50</f>
        <v>Mason Adcok</v>
      </c>
      <c r="E54" s="23" t="s">
        <v>1022</v>
      </c>
      <c r="F54" s="1" t="str">
        <f>IF(ISERROR(Baker_Scores_Men_JV!E54), " ", IF(Baker_Scores_Men_JV!E54 = "Yes", "Yes", "  "))</f>
        <v>Yes</v>
      </c>
      <c r="G54" s="44">
        <v>143</v>
      </c>
      <c r="H54" s="44">
        <v>210</v>
      </c>
      <c r="I54" s="44">
        <v>175</v>
      </c>
      <c r="J54" s="44">
        <v>154</v>
      </c>
      <c r="K54" s="44">
        <v>133</v>
      </c>
      <c r="L54" s="19">
        <f t="shared" si="12"/>
        <v>815</v>
      </c>
      <c r="M54" s="19">
        <f t="shared" si="13"/>
        <v>5</v>
      </c>
      <c r="N54" s="19">
        <f t="shared" si="14"/>
        <v>163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/>
      <c r="B55" s="1" t="str">
        <f>Roster_Selection_Men!AF51&amp;" " &amp; "JV1 "</f>
        <v xml:space="preserve">Cumberland University JV1 </v>
      </c>
      <c r="C55" s="1" t="str">
        <f>Roster_Selection_Men!AH51</f>
        <v>11-360522</v>
      </c>
      <c r="D55" s="1" t="str">
        <f>Roster_Selection_Men!AI51</f>
        <v>Wesley Estep</v>
      </c>
      <c r="E55" s="23" t="s">
        <v>1022</v>
      </c>
      <c r="F55" s="1" t="str">
        <f>IF(ISERROR(Baker_Scores_Men_JV!E55), " ", IF(Baker_Scores_Men_JV!E55 = "Yes", "Yes", "  "))</f>
        <v>Yes</v>
      </c>
      <c r="G55" s="44">
        <v>179</v>
      </c>
      <c r="H55" s="44">
        <v>171</v>
      </c>
      <c r="I55" s="44">
        <v>160</v>
      </c>
      <c r="J55" s="44">
        <v>184</v>
      </c>
      <c r="K55" s="44">
        <v>154</v>
      </c>
      <c r="L55" s="19">
        <f t="shared" si="12"/>
        <v>848</v>
      </c>
      <c r="M55" s="19">
        <f t="shared" si="13"/>
        <v>5</v>
      </c>
      <c r="N55" s="19">
        <f t="shared" si="14"/>
        <v>169.6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/>
      <c r="B56" s="1" t="str">
        <f>Roster_Selection_Men!AF52&amp;" " &amp; "JV1 "</f>
        <v xml:space="preserve"> JV1 </v>
      </c>
      <c r="C56" s="1" t="str">
        <f>Roster_Selection_Men!AH52</f>
        <v/>
      </c>
      <c r="D56" s="1" t="str">
        <f>Roster_Selection_Men!AI52</f>
        <v/>
      </c>
      <c r="E56" s="23"/>
      <c r="F56" s="1" t="str">
        <f>IF(ISERROR(Baker_Scores_Men_JV!E56), " ", IF(Baker_Scores_Men_JV!E56 = "Yes", "Yes", "  "))</f>
        <v xml:space="preserve">  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19">
        <f t="shared" si="12"/>
        <v>0</v>
      </c>
      <c r="M56" s="19">
        <f t="shared" si="13"/>
        <v>0</v>
      </c>
      <c r="N56" s="19">
        <f t="shared" si="14"/>
        <v>0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/>
      <c r="B57" s="1" t="str">
        <f>Roster_Selection_Men!AF53&amp;" " &amp; "JV1 "</f>
        <v xml:space="preserve"> JV1 </v>
      </c>
      <c r="C57" s="1" t="str">
        <f>Roster_Selection_Men!AH53</f>
        <v/>
      </c>
      <c r="D57" s="1" t="str">
        <f>Roster_Selection_Men!AI53</f>
        <v/>
      </c>
      <c r="E57" s="23"/>
      <c r="F57" s="1" t="str">
        <f>IF(ISERROR(Baker_Scores_Men_JV!E57), " ", IF(Baker_Scores_Men_JV!E57 = "Yes", "Yes", "  "))</f>
        <v xml:space="preserve">  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19">
        <f t="shared" si="12"/>
        <v>0</v>
      </c>
      <c r="M57" s="19">
        <f t="shared" si="13"/>
        <v>0</v>
      </c>
      <c r="N57" s="19">
        <f t="shared" si="14"/>
        <v>0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/>
      <c r="B58" s="1" t="str">
        <f>Roster_Selection_Men!AF54&amp;" " &amp; "JV1 "</f>
        <v xml:space="preserve"> JV1 </v>
      </c>
      <c r="C58" s="1" t="str">
        <f>Roster_Selection_Men!AH54</f>
        <v/>
      </c>
      <c r="D58" s="1" t="str">
        <f>Roster_Selection_Men!AI54</f>
        <v/>
      </c>
      <c r="E58" s="23"/>
      <c r="F58" s="1" t="str">
        <f>IF(ISERROR(Baker_Scores_Men_JV!E58), " ", IF(Baker_Scores_Men_JV!E58 = "Yes", "Yes", "  "))</f>
        <v xml:space="preserve">  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/>
      <c r="B59" s="1" t="s">
        <v>708</v>
      </c>
      <c r="C59" s="28" t="s">
        <v>230</v>
      </c>
      <c r="D59" s="23" t="s">
        <v>230</v>
      </c>
      <c r="E59" s="23"/>
      <c r="F59" s="23"/>
      <c r="G59" s="44"/>
      <c r="H59" s="44"/>
      <c r="I59" s="44"/>
      <c r="J59" s="44"/>
      <c r="K59" s="44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/>
      <c r="B60" s="1" t="s">
        <v>708</v>
      </c>
      <c r="C60" s="28" t="s">
        <v>230</v>
      </c>
      <c r="D60" s="23" t="s">
        <v>230</v>
      </c>
      <c r="E60" s="23"/>
      <c r="F60" s="23"/>
      <c r="G60" s="44"/>
      <c r="H60" s="44"/>
      <c r="I60" s="44"/>
      <c r="J60" s="44"/>
      <c r="K60" s="44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B61" s="1" t="s">
        <v>708</v>
      </c>
      <c r="C61" s="28" t="s">
        <v>230</v>
      </c>
      <c r="D61" s="23" t="s">
        <v>230</v>
      </c>
      <c r="E61" s="23"/>
      <c r="F61" s="23"/>
      <c r="G61" s="31"/>
      <c r="H61" s="31"/>
      <c r="I61" s="31"/>
      <c r="J61" s="31"/>
      <c r="K61" s="31"/>
      <c r="L61" s="32">
        <f t="shared" si="12"/>
        <v>0</v>
      </c>
      <c r="M61" s="32">
        <f t="shared" si="13"/>
        <v>0</v>
      </c>
      <c r="N61" s="30">
        <f t="shared" si="14"/>
        <v>0</v>
      </c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</row>
    <row r="62" spans="1:37" s="1" customFormat="1" ht="13.9" customHeight="1">
      <c r="B62" s="33"/>
      <c r="G62" s="30">
        <f t="shared" ref="G62:M62" si="15">SUM(G51:G61)</f>
        <v>877</v>
      </c>
      <c r="H62" s="30">
        <f t="shared" si="15"/>
        <v>891</v>
      </c>
      <c r="I62" s="30">
        <f t="shared" si="15"/>
        <v>843</v>
      </c>
      <c r="J62" s="30">
        <f t="shared" si="15"/>
        <v>939</v>
      </c>
      <c r="K62" s="30">
        <f t="shared" si="15"/>
        <v>812</v>
      </c>
      <c r="L62" s="34">
        <f t="shared" si="15"/>
        <v>4362</v>
      </c>
      <c r="M62" s="34">
        <f t="shared" si="15"/>
        <v>25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B64" s="1" t="str">
        <f>Roster_Selection_Men!AF59&amp;" " &amp; "JV1 "</f>
        <v xml:space="preserve">Emmanuel College JV1 </v>
      </c>
      <c r="C64" s="1" t="str">
        <f>Roster_Selection_Men!AH59</f>
        <v>17-17797</v>
      </c>
      <c r="D64" s="1" t="str">
        <f>Roster_Selection_Men!AI59</f>
        <v>Dustin Markland</v>
      </c>
      <c r="E64" s="23" t="s">
        <v>1023</v>
      </c>
      <c r="F64" s="1" t="str">
        <f>IF(ISERROR(Baker_Scores_Men_JV!E64), " ", IF(Baker_Scores_Men_JV!E64 = "Yes", "Yes", "  "))</f>
        <v xml:space="preserve">  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30">
        <f t="shared" ref="L64:L74" si="16">SUM(G64:K64)</f>
        <v>0</v>
      </c>
      <c r="M64" s="30">
        <f t="shared" ref="M64:M74" si="17">COUNTIF(G64:K64, "&gt;0" )</f>
        <v>0</v>
      </c>
      <c r="N64" s="30">
        <f t="shared" ref="N64:N74" si="18">IF(M64=0,0,L64/M64)</f>
        <v>0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2:37" s="1" customFormat="1" ht="13.9" customHeight="1">
      <c r="B65" s="1" t="str">
        <f>Roster_Selection_Men!AF60&amp;" " &amp; "JV1 "</f>
        <v xml:space="preserve">Emmanuel College JV1 </v>
      </c>
      <c r="C65" s="1" t="str">
        <f>Roster_Selection_Men!AH60</f>
        <v>6701-3818</v>
      </c>
      <c r="D65" s="1" t="str">
        <f>Roster_Selection_Men!AI60</f>
        <v>Logan Mathis</v>
      </c>
      <c r="E65" s="23" t="s">
        <v>1022</v>
      </c>
      <c r="F65" s="1" t="str">
        <f>IF(ISERROR(Baker_Scores_Men_JV!E65), " ", IF(Baker_Scores_Men_JV!E65 = "Yes", "Yes", "  "))</f>
        <v>Yes</v>
      </c>
      <c r="G65" s="29">
        <v>212</v>
      </c>
      <c r="H65" s="29">
        <v>181</v>
      </c>
      <c r="I65" s="29">
        <v>230</v>
      </c>
      <c r="J65" s="29">
        <v>221</v>
      </c>
      <c r="K65" s="29">
        <v>181</v>
      </c>
      <c r="L65" s="30">
        <f t="shared" si="16"/>
        <v>1025</v>
      </c>
      <c r="M65" s="30">
        <f t="shared" si="17"/>
        <v>5</v>
      </c>
      <c r="N65" s="30">
        <f t="shared" si="18"/>
        <v>205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2:37" s="1" customFormat="1" ht="13.9" customHeight="1">
      <c r="B66" s="1" t="str">
        <f>Roster_Selection_Men!AF61&amp;" " &amp; "JV1 "</f>
        <v xml:space="preserve">Emmanuel College JV1 </v>
      </c>
      <c r="C66" s="1" t="str">
        <f>Roster_Selection_Men!AH61</f>
        <v>11-469992</v>
      </c>
      <c r="D66" s="1" t="str">
        <f>Roster_Selection_Men!AI61</f>
        <v>Markus Anzola</v>
      </c>
      <c r="E66" s="23" t="s">
        <v>1022</v>
      </c>
      <c r="F66" s="1" t="str">
        <f>IF(ISERROR(Baker_Scores_Men_JV!E66), " ", IF(Baker_Scores_Men_JV!E66 = "Yes", "Yes", "  "))</f>
        <v>Yes</v>
      </c>
      <c r="G66" s="29">
        <v>137</v>
      </c>
      <c r="H66" s="29">
        <v>132</v>
      </c>
      <c r="I66" s="29">
        <v>204</v>
      </c>
      <c r="J66" s="29">
        <v>175</v>
      </c>
      <c r="K66" s="29">
        <v>155</v>
      </c>
      <c r="L66" s="30">
        <f t="shared" si="16"/>
        <v>803</v>
      </c>
      <c r="M66" s="30">
        <f t="shared" si="17"/>
        <v>5</v>
      </c>
      <c r="N66" s="30">
        <f t="shared" si="18"/>
        <v>160.6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2:37" s="1" customFormat="1" ht="13.9" customHeight="1">
      <c r="B67" s="1" t="str">
        <f>Roster_Selection_Men!AF62&amp;" " &amp; "JV1 "</f>
        <v xml:space="preserve">Emmanuel College JV1 </v>
      </c>
      <c r="C67" s="1" t="str">
        <f>Roster_Selection_Men!AH62</f>
        <v>11-132590</v>
      </c>
      <c r="D67" s="1" t="str">
        <f>Roster_Selection_Men!AI62</f>
        <v>Tristin Davis</v>
      </c>
      <c r="E67" s="23" t="s">
        <v>1022</v>
      </c>
      <c r="F67" s="1" t="str">
        <f>IF(ISERROR(Baker_Scores_Men_JV!E67), " ", IF(Baker_Scores_Men_JV!E67 = "Yes", "Yes", "  "))</f>
        <v>Yes</v>
      </c>
      <c r="G67" s="29">
        <v>130</v>
      </c>
      <c r="H67" s="29">
        <v>183</v>
      </c>
      <c r="I67" s="29">
        <v>245</v>
      </c>
      <c r="J67" s="29">
        <v>198</v>
      </c>
      <c r="K67" s="29">
        <v>167</v>
      </c>
      <c r="L67" s="30">
        <f t="shared" si="16"/>
        <v>923</v>
      </c>
      <c r="M67" s="30">
        <f t="shared" si="17"/>
        <v>5</v>
      </c>
      <c r="N67" s="30">
        <f t="shared" si="18"/>
        <v>184.6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2:37" s="1" customFormat="1" ht="13.9" customHeight="1">
      <c r="B68" s="1" t="str">
        <f>Roster_Selection_Men!AF63&amp;" " &amp; "JV1 "</f>
        <v xml:space="preserve">Emmanuel College JV1 </v>
      </c>
      <c r="C68" s="1" t="str">
        <f>Roster_Selection_Men!AH63</f>
        <v>8190-4737</v>
      </c>
      <c r="D68" s="1" t="str">
        <f>Roster_Selection_Men!AI63</f>
        <v>William (Austin) Smith</v>
      </c>
      <c r="E68" s="23" t="s">
        <v>1022</v>
      </c>
      <c r="F68" s="1" t="str">
        <f>IF(ISERROR(Baker_Scores_Men_JV!E68), " ", IF(Baker_Scores_Men_JV!E68 = "Yes", "Yes", "  "))</f>
        <v>Yes</v>
      </c>
      <c r="G68" s="29">
        <v>156</v>
      </c>
      <c r="H68" s="29">
        <v>157</v>
      </c>
      <c r="I68" s="29">
        <v>174</v>
      </c>
      <c r="J68" s="29">
        <v>147</v>
      </c>
      <c r="K68" s="29">
        <v>190</v>
      </c>
      <c r="L68" s="30">
        <f t="shared" si="16"/>
        <v>824</v>
      </c>
      <c r="M68" s="30">
        <f t="shared" si="17"/>
        <v>5</v>
      </c>
      <c r="N68" s="30">
        <f t="shared" si="18"/>
        <v>164.8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2:37" s="1" customFormat="1" ht="13.9" customHeight="1">
      <c r="B69" s="1" t="str">
        <f>Roster_Selection_Men!AF64&amp;" " &amp; "JV1 "</f>
        <v xml:space="preserve"> JV1 </v>
      </c>
      <c r="C69" s="1" t="str">
        <f>Roster_Selection_Men!AH64</f>
        <v/>
      </c>
      <c r="D69" s="1" t="str">
        <f>Roster_Selection_Men!AI64</f>
        <v/>
      </c>
      <c r="E69" s="23"/>
      <c r="F69" s="1" t="str">
        <f>IF(ISERROR(Baker_Scores_Men_JV!E69), " ", IF(Baker_Scores_Men_JV!E69 = "Yes", "Yes", "  "))</f>
        <v xml:space="preserve">  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30">
        <f t="shared" si="16"/>
        <v>0</v>
      </c>
      <c r="M69" s="30">
        <f t="shared" si="17"/>
        <v>0</v>
      </c>
      <c r="N69" s="30">
        <f t="shared" si="18"/>
        <v>0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2:37" s="1" customFormat="1" ht="13.9" customHeight="1">
      <c r="B70" s="1" t="str">
        <f>Roster_Selection_Men!AF65&amp;" " &amp; "JV1 "</f>
        <v xml:space="preserve"> JV1 </v>
      </c>
      <c r="C70" s="1" t="str">
        <f>Roster_Selection_Men!AH65</f>
        <v/>
      </c>
      <c r="D70" s="1" t="str">
        <f>Roster_Selection_Men!AI65</f>
        <v/>
      </c>
      <c r="E70" s="23"/>
      <c r="F70" s="1" t="str">
        <f>IF(ISERROR(Baker_Scores_Men_JV!E70), " ", IF(Baker_Scores_Men_JV!E70 = "Yes", "Yes", "  "))</f>
        <v xml:space="preserve">  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30">
        <f t="shared" si="16"/>
        <v>0</v>
      </c>
      <c r="M70" s="30">
        <f t="shared" si="17"/>
        <v>0</v>
      </c>
      <c r="N70" s="30">
        <f t="shared" si="18"/>
        <v>0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2:37" s="1" customFormat="1" ht="13.9" customHeight="1">
      <c r="B71" s="1" t="str">
        <f>Roster_Selection_Men!AF66&amp;" " &amp; "JV1 "</f>
        <v xml:space="preserve"> JV1 </v>
      </c>
      <c r="C71" s="1" t="str">
        <f>Roster_Selection_Men!AH66</f>
        <v/>
      </c>
      <c r="D71" s="1" t="str">
        <f>Roster_Selection_Men!AI66</f>
        <v/>
      </c>
      <c r="E71" s="23"/>
      <c r="F71" s="1" t="str">
        <f>IF(ISERROR(Baker_Scores_Men_JV!E71), " ", IF(Baker_Scores_Men_JV!E71 = "Yes", "Yes", "  "))</f>
        <v xml:space="preserve">  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30">
        <f t="shared" si="16"/>
        <v>0</v>
      </c>
      <c r="M71" s="30">
        <f t="shared" si="17"/>
        <v>0</v>
      </c>
      <c r="N71" s="30">
        <f t="shared" si="18"/>
        <v>0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2:37" s="1" customFormat="1" ht="13.9" customHeight="1">
      <c r="B72" s="1" t="s">
        <v>709</v>
      </c>
      <c r="C72" s="28" t="s">
        <v>230</v>
      </c>
      <c r="D72" s="23" t="s">
        <v>230</v>
      </c>
      <c r="E72" s="23"/>
      <c r="F72" s="23"/>
      <c r="G72" s="29"/>
      <c r="H72" s="29"/>
      <c r="I72" s="29"/>
      <c r="J72" s="29"/>
      <c r="K72" s="29"/>
      <c r="L72" s="30">
        <f t="shared" si="16"/>
        <v>0</v>
      </c>
      <c r="M72" s="30">
        <f t="shared" si="17"/>
        <v>0</v>
      </c>
      <c r="N72" s="30">
        <f t="shared" si="18"/>
        <v>0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2:37" s="1" customFormat="1" ht="13.9" customHeight="1">
      <c r="B73" s="1" t="s">
        <v>709</v>
      </c>
      <c r="C73" s="28" t="s">
        <v>230</v>
      </c>
      <c r="D73" s="23" t="s">
        <v>230</v>
      </c>
      <c r="E73" s="23"/>
      <c r="F73" s="23"/>
      <c r="G73" s="29"/>
      <c r="H73" s="29"/>
      <c r="I73" s="29"/>
      <c r="J73" s="29"/>
      <c r="K73" s="29"/>
      <c r="L73" s="30">
        <f t="shared" si="16"/>
        <v>0</v>
      </c>
      <c r="M73" s="30">
        <f t="shared" si="17"/>
        <v>0</v>
      </c>
      <c r="N73" s="30">
        <f t="shared" si="18"/>
        <v>0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2:37" s="1" customFormat="1" ht="13.9" customHeight="1">
      <c r="B74" s="1" t="s">
        <v>709</v>
      </c>
      <c r="C74" s="28" t="s">
        <v>230</v>
      </c>
      <c r="D74" s="23" t="s">
        <v>230</v>
      </c>
      <c r="E74" s="23"/>
      <c r="F74" s="23"/>
      <c r="G74" s="31"/>
      <c r="H74" s="31"/>
      <c r="I74" s="31"/>
      <c r="J74" s="31"/>
      <c r="K74" s="31"/>
      <c r="L74" s="32">
        <f t="shared" si="16"/>
        <v>0</v>
      </c>
      <c r="M74" s="32">
        <f t="shared" si="17"/>
        <v>0</v>
      </c>
      <c r="N74" s="30">
        <f t="shared" si="18"/>
        <v>0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2:37" s="1" customFormat="1" ht="13.9" customHeight="1">
      <c r="B75" s="33"/>
      <c r="G75" s="30">
        <f t="shared" ref="G75:M75" si="19">SUM(G64:G74)</f>
        <v>635</v>
      </c>
      <c r="H75" s="30">
        <f t="shared" si="19"/>
        <v>653</v>
      </c>
      <c r="I75" s="30">
        <f t="shared" si="19"/>
        <v>853</v>
      </c>
      <c r="J75" s="30">
        <f t="shared" si="19"/>
        <v>741</v>
      </c>
      <c r="K75" s="30">
        <f t="shared" si="19"/>
        <v>693</v>
      </c>
      <c r="L75" s="34">
        <f t="shared" si="19"/>
        <v>3575</v>
      </c>
      <c r="M75" s="34">
        <f t="shared" si="19"/>
        <v>20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2:37" s="1" customFormat="1" ht="13.9" customHeight="1"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2:37" s="1" customFormat="1" ht="13.9" customHeight="1">
      <c r="B77" s="1" t="str">
        <f>Roster_Selection_Men!AF90&amp;" " &amp; "JV1 "</f>
        <v xml:space="preserve">Midway University JV1 </v>
      </c>
      <c r="C77" s="1" t="str">
        <f>Roster_Selection_Men!AH90</f>
        <v>17-25988</v>
      </c>
      <c r="D77" s="1" t="str">
        <f>Roster_Selection_Men!AI90</f>
        <v>Daekwon Christopher</v>
      </c>
      <c r="E77" s="23" t="s">
        <v>1022</v>
      </c>
      <c r="F77" s="1" t="str">
        <f>IF(ISERROR(Baker_Scores_Men_JV!E77), " ", IF(Baker_Scores_Men_JV!E77 = "Yes", "Yes", "  "))</f>
        <v>Yes</v>
      </c>
      <c r="G77" s="29">
        <v>0</v>
      </c>
      <c r="H77" s="29">
        <v>0</v>
      </c>
      <c r="I77" s="29">
        <v>167</v>
      </c>
      <c r="J77" s="29">
        <v>148</v>
      </c>
      <c r="K77" s="29">
        <v>0</v>
      </c>
      <c r="L77" s="30">
        <f t="shared" ref="L77:L87" si="20">SUM(G77:K77)</f>
        <v>315</v>
      </c>
      <c r="M77" s="30">
        <f t="shared" ref="M77:M87" si="21">COUNTIF(G77:K77, "&gt;0" )</f>
        <v>2</v>
      </c>
      <c r="N77" s="30">
        <f t="shared" ref="N77:N87" si="22">IF(M77=0,0,L77/M77)</f>
        <v>157.5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2:37" s="1" customFormat="1" ht="13.9" customHeight="1">
      <c r="B78" s="1" t="str">
        <f>Roster_Selection_Men!AF91&amp;" " &amp; "JV1 "</f>
        <v xml:space="preserve">Midway University JV1 </v>
      </c>
      <c r="C78" s="1" t="str">
        <f>Roster_Selection_Men!AH91</f>
        <v>19-80552</v>
      </c>
      <c r="D78" s="1" t="str">
        <f>Roster_Selection_Men!AI91</f>
        <v>Durbin Boggs</v>
      </c>
      <c r="E78" s="23" t="s">
        <v>1022</v>
      </c>
      <c r="F78" s="1" t="str">
        <f>IF(ISERROR(Baker_Scores_Men_JV!E78), " ", IF(Baker_Scores_Men_JV!E78 = "Yes", "Yes", "  "))</f>
        <v>Yes</v>
      </c>
      <c r="G78" s="29">
        <v>179</v>
      </c>
      <c r="H78" s="29">
        <v>194</v>
      </c>
      <c r="I78" s="29">
        <v>142</v>
      </c>
      <c r="J78" s="29">
        <v>0</v>
      </c>
      <c r="K78" s="29">
        <v>211</v>
      </c>
      <c r="L78" s="30">
        <f t="shared" si="20"/>
        <v>726</v>
      </c>
      <c r="M78" s="30">
        <f t="shared" si="21"/>
        <v>4</v>
      </c>
      <c r="N78" s="30">
        <f t="shared" si="22"/>
        <v>181.5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2:37" s="1" customFormat="1" ht="13.9" customHeight="1">
      <c r="B79" s="1" t="str">
        <f>Roster_Selection_Men!AF92&amp;" " &amp; "JV1 "</f>
        <v xml:space="preserve">Midway University JV1 </v>
      </c>
      <c r="C79" s="1" t="str">
        <f>Roster_Selection_Men!AH92</f>
        <v>18-30569</v>
      </c>
      <c r="D79" s="1" t="str">
        <f>Roster_Selection_Men!AI92</f>
        <v>Isiah Gordon</v>
      </c>
      <c r="E79" s="23" t="s">
        <v>1022</v>
      </c>
      <c r="F79" s="1" t="str">
        <f>IF(ISERROR(Baker_Scores_Men_JV!E79), " ", IF(Baker_Scores_Men_JV!E79 = "Yes", "Yes", "  "))</f>
        <v>Yes</v>
      </c>
      <c r="G79" s="29">
        <v>171</v>
      </c>
      <c r="H79" s="29">
        <v>164</v>
      </c>
      <c r="I79" s="29">
        <v>0</v>
      </c>
      <c r="J79" s="29">
        <v>169</v>
      </c>
      <c r="K79" s="29">
        <v>178</v>
      </c>
      <c r="L79" s="30">
        <f t="shared" si="20"/>
        <v>682</v>
      </c>
      <c r="M79" s="30">
        <f t="shared" si="21"/>
        <v>4</v>
      </c>
      <c r="N79" s="30">
        <f t="shared" si="22"/>
        <v>170.5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2:37" s="1" customFormat="1" ht="13.9" customHeight="1">
      <c r="B80" s="1" t="str">
        <f>Roster_Selection_Men!AF93&amp;" " &amp; "JV1 "</f>
        <v xml:space="preserve">Midway University JV1 </v>
      </c>
      <c r="C80" s="1" t="str">
        <f>Roster_Selection_Men!AH93</f>
        <v>9615-47699</v>
      </c>
      <c r="D80" s="1" t="str">
        <f>Roster_Selection_Men!AI93</f>
        <v>Judson Tabor</v>
      </c>
      <c r="E80" s="23" t="s">
        <v>1022</v>
      </c>
      <c r="F80" s="1" t="str">
        <f>IF(ISERROR(Baker_Scores_Men_JV!E80), " ", IF(Baker_Scores_Men_JV!E80 = "Yes", "Yes", "  "))</f>
        <v>Yes</v>
      </c>
      <c r="G80" s="29">
        <v>0</v>
      </c>
      <c r="H80" s="29">
        <v>0</v>
      </c>
      <c r="I80" s="29">
        <v>146</v>
      </c>
      <c r="J80" s="29">
        <v>0</v>
      </c>
      <c r="K80" s="29">
        <v>0</v>
      </c>
      <c r="L80" s="30">
        <f t="shared" si="20"/>
        <v>146</v>
      </c>
      <c r="M80" s="30">
        <f t="shared" si="21"/>
        <v>1</v>
      </c>
      <c r="N80" s="30">
        <f t="shared" si="22"/>
        <v>146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2:37" s="1" customFormat="1" ht="13.9" customHeight="1">
      <c r="B81" s="1" t="str">
        <f>Roster_Selection_Men!AF94&amp;" " &amp; "JV1 "</f>
        <v xml:space="preserve">Midway University JV1 </v>
      </c>
      <c r="C81" s="1" t="str">
        <f>Roster_Selection_Men!AH94</f>
        <v>11-600526</v>
      </c>
      <c r="D81" s="1" t="str">
        <f>Roster_Selection_Men!AI94</f>
        <v>Kevin Allen</v>
      </c>
      <c r="E81" s="23" t="s">
        <v>1022</v>
      </c>
      <c r="F81" s="1" t="str">
        <f>IF(ISERROR(Baker_Scores_Men_JV!E81), " ", IF(Baker_Scores_Men_JV!E81 = "Yes", "Yes", "  "))</f>
        <v xml:space="preserve">  </v>
      </c>
      <c r="G81" s="29">
        <v>0</v>
      </c>
      <c r="H81" s="29">
        <v>0</v>
      </c>
      <c r="I81" s="29">
        <v>0</v>
      </c>
      <c r="J81" s="29">
        <v>153</v>
      </c>
      <c r="K81" s="29">
        <v>155</v>
      </c>
      <c r="L81" s="30">
        <f t="shared" si="20"/>
        <v>308</v>
      </c>
      <c r="M81" s="30">
        <f t="shared" si="21"/>
        <v>2</v>
      </c>
      <c r="N81" s="30">
        <f t="shared" si="22"/>
        <v>154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2:37" s="1" customFormat="1" ht="13.9" customHeight="1">
      <c r="B82" s="1" t="str">
        <f>Roster_Selection_Men!AF95&amp;" " &amp; "JV1 "</f>
        <v xml:space="preserve">Midway University JV1 </v>
      </c>
      <c r="C82" s="1" t="str">
        <f>Roster_Selection_Men!AH95</f>
        <v>18-40396</v>
      </c>
      <c r="D82" s="1" t="str">
        <f>Roster_Selection_Men!AI95</f>
        <v>Lewis Vice</v>
      </c>
      <c r="E82" s="23" t="s">
        <v>1022</v>
      </c>
      <c r="F82" s="1" t="str">
        <f>IF(ISERROR(Baker_Scores_Men_JV!E82), " ", IF(Baker_Scores_Men_JV!E82 = "Yes", "Yes", "  "))</f>
        <v>Yes</v>
      </c>
      <c r="G82" s="29">
        <v>191</v>
      </c>
      <c r="H82" s="29">
        <v>157</v>
      </c>
      <c r="I82" s="29">
        <v>179</v>
      </c>
      <c r="J82" s="29">
        <v>203</v>
      </c>
      <c r="K82" s="29">
        <v>201</v>
      </c>
      <c r="L82" s="30">
        <f t="shared" si="20"/>
        <v>931</v>
      </c>
      <c r="M82" s="30">
        <f t="shared" si="21"/>
        <v>5</v>
      </c>
      <c r="N82" s="30">
        <f t="shared" si="22"/>
        <v>186.2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2:37" s="1" customFormat="1" ht="13.9" customHeight="1">
      <c r="B83" s="1" t="str">
        <f>Roster_Selection_Men!AF96&amp;" " &amp; "JV1 "</f>
        <v xml:space="preserve">Midway University JV1 </v>
      </c>
      <c r="C83" s="1" t="str">
        <f>Roster_Selection_Men!AH96</f>
        <v>19-6260</v>
      </c>
      <c r="D83" s="1" t="str">
        <f>Roster_Selection_Men!AI96</f>
        <v>Ryan Meyers</v>
      </c>
      <c r="E83" s="23" t="s">
        <v>1022</v>
      </c>
      <c r="F83" s="1" t="str">
        <f>IF(ISERROR(Baker_Scores_Men_JV!E83), " ", IF(Baker_Scores_Men_JV!E83 = "Yes", "Yes", "  "))</f>
        <v>Yes</v>
      </c>
      <c r="G83" s="29">
        <v>195</v>
      </c>
      <c r="H83" s="29">
        <v>147</v>
      </c>
      <c r="I83" s="29">
        <v>0</v>
      </c>
      <c r="J83" s="29">
        <v>137</v>
      </c>
      <c r="K83" s="29">
        <v>0</v>
      </c>
      <c r="L83" s="30">
        <f t="shared" si="20"/>
        <v>479</v>
      </c>
      <c r="M83" s="30">
        <f t="shared" si="21"/>
        <v>3</v>
      </c>
      <c r="N83" s="30">
        <f t="shared" si="22"/>
        <v>159.66666666666666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2:37" s="1" customFormat="1" ht="13.9" customHeight="1">
      <c r="B84" s="1" t="str">
        <f>Roster_Selection_Men!AF97&amp;" " &amp; "JV1 "</f>
        <v xml:space="preserve">Midway University JV1 </v>
      </c>
      <c r="C84" s="1" t="str">
        <f>Roster_Selection_Men!AH97</f>
        <v>11-304847</v>
      </c>
      <c r="D84" s="1" t="str">
        <f>Roster_Selection_Men!AI97</f>
        <v>Troy Lund</v>
      </c>
      <c r="E84" s="23" t="s">
        <v>1022</v>
      </c>
      <c r="F84" s="1" t="str">
        <f>IF(ISERROR(Baker_Scores_Men_JV!E84), " ", IF(Baker_Scores_Men_JV!E84 = "Yes", "Yes", "  "))</f>
        <v>Yes</v>
      </c>
      <c r="G84" s="29">
        <v>157</v>
      </c>
      <c r="H84" s="29">
        <v>168</v>
      </c>
      <c r="I84" s="29">
        <v>165</v>
      </c>
      <c r="J84" s="29">
        <v>0</v>
      </c>
      <c r="K84" s="29">
        <v>159</v>
      </c>
      <c r="L84" s="30">
        <f t="shared" si="20"/>
        <v>649</v>
      </c>
      <c r="M84" s="30">
        <f t="shared" si="21"/>
        <v>4</v>
      </c>
      <c r="N84" s="30">
        <f t="shared" si="22"/>
        <v>162.25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2:37" s="1" customFormat="1" ht="13.9" customHeight="1">
      <c r="B85" s="1" t="s">
        <v>710</v>
      </c>
      <c r="C85" s="28" t="s">
        <v>230</v>
      </c>
      <c r="D85" s="23" t="s">
        <v>230</v>
      </c>
      <c r="E85" s="23"/>
      <c r="F85" s="23"/>
      <c r="G85" s="29"/>
      <c r="H85" s="29"/>
      <c r="I85" s="29"/>
      <c r="J85" s="29"/>
      <c r="K85" s="29"/>
      <c r="L85" s="30">
        <f t="shared" si="20"/>
        <v>0</v>
      </c>
      <c r="M85" s="30">
        <f t="shared" si="21"/>
        <v>0</v>
      </c>
      <c r="N85" s="30">
        <f t="shared" si="22"/>
        <v>0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2:37" s="1" customFormat="1" ht="13.9" customHeight="1">
      <c r="B86" s="1" t="s">
        <v>710</v>
      </c>
      <c r="C86" s="28" t="s">
        <v>230</v>
      </c>
      <c r="D86" s="23" t="s">
        <v>230</v>
      </c>
      <c r="E86" s="23"/>
      <c r="F86" s="23"/>
      <c r="G86" s="29"/>
      <c r="H86" s="29"/>
      <c r="I86" s="29"/>
      <c r="J86" s="29"/>
      <c r="K86" s="29"/>
      <c r="L86" s="30">
        <f t="shared" si="20"/>
        <v>0</v>
      </c>
      <c r="M86" s="30">
        <f t="shared" si="21"/>
        <v>0</v>
      </c>
      <c r="N86" s="30">
        <f t="shared" si="22"/>
        <v>0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2:37" s="1" customFormat="1" ht="13.9" customHeight="1">
      <c r="B87" s="1" t="s">
        <v>710</v>
      </c>
      <c r="C87" s="28" t="s">
        <v>230</v>
      </c>
      <c r="D87" s="23" t="s">
        <v>230</v>
      </c>
      <c r="E87" s="23"/>
      <c r="F87" s="23"/>
      <c r="G87" s="31"/>
      <c r="H87" s="31"/>
      <c r="I87" s="31"/>
      <c r="J87" s="31"/>
      <c r="K87" s="31"/>
      <c r="L87" s="32">
        <f t="shared" si="20"/>
        <v>0</v>
      </c>
      <c r="M87" s="32">
        <f t="shared" si="21"/>
        <v>0</v>
      </c>
      <c r="N87" s="30">
        <f t="shared" si="22"/>
        <v>0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2:37" s="1" customFormat="1" ht="13.9" customHeight="1">
      <c r="B88" s="33"/>
      <c r="G88" s="30">
        <f t="shared" ref="G88:M88" si="23">SUM(G77:G87)</f>
        <v>893</v>
      </c>
      <c r="H88" s="30">
        <f t="shared" si="23"/>
        <v>830</v>
      </c>
      <c r="I88" s="30">
        <f t="shared" si="23"/>
        <v>799</v>
      </c>
      <c r="J88" s="30">
        <f t="shared" si="23"/>
        <v>810</v>
      </c>
      <c r="K88" s="30">
        <f t="shared" si="23"/>
        <v>904</v>
      </c>
      <c r="L88" s="34">
        <f t="shared" si="23"/>
        <v>4236</v>
      </c>
      <c r="M88" s="34">
        <f t="shared" si="23"/>
        <v>25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2:37" s="1" customFormat="1" ht="13.9" customHeight="1"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2:37" s="1" customFormat="1" ht="13.9" customHeight="1">
      <c r="B90" s="1" t="str">
        <f>Roster_Selection_Men!AF124&amp;" " &amp; "JV1 "</f>
        <v xml:space="preserve">Pikeville ,University Of JV1 </v>
      </c>
      <c r="C90" s="1" t="str">
        <f>Roster_Selection_Men!AH124</f>
        <v>18-93372</v>
      </c>
      <c r="D90" s="1" t="str">
        <f>Roster_Selection_Men!AI124</f>
        <v>Blake Hisle</v>
      </c>
      <c r="E90" s="23" t="s">
        <v>1022</v>
      </c>
      <c r="F90" s="1" t="str">
        <f>IF(ISERROR(Baker_Scores_Men_JV!E90), " ", IF(Baker_Scores_Men_JV!E90 = "Yes", "Yes", "  "))</f>
        <v>Yes</v>
      </c>
      <c r="G90" s="29">
        <v>180</v>
      </c>
      <c r="H90" s="29">
        <v>167</v>
      </c>
      <c r="I90" s="29">
        <v>183</v>
      </c>
      <c r="J90" s="29">
        <v>154</v>
      </c>
      <c r="K90" s="29">
        <v>0</v>
      </c>
      <c r="L90" s="30">
        <f t="shared" ref="L90:L100" si="24">SUM(G90:K90)</f>
        <v>684</v>
      </c>
      <c r="M90" s="30">
        <f t="shared" ref="M90:M100" si="25">COUNTIF(G90:K90, "&gt;0" )</f>
        <v>4</v>
      </c>
      <c r="N90" s="30">
        <f t="shared" ref="N90:N100" si="26">IF(M90=0,0,L90/M90)</f>
        <v>171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2:37" s="1" customFormat="1" ht="13.9" customHeight="1">
      <c r="B91" s="1" t="str">
        <f>Roster_Selection_Men!AF125&amp;" " &amp; "JV1 "</f>
        <v xml:space="preserve">Pikeville ,University Of JV1 </v>
      </c>
      <c r="C91" s="1" t="str">
        <f>Roster_Selection_Men!AH125</f>
        <v>15-168085</v>
      </c>
      <c r="D91" s="1" t="str">
        <f>Roster_Selection_Men!AI125</f>
        <v>Chris LeSueur</v>
      </c>
      <c r="E91" s="23" t="s">
        <v>1022</v>
      </c>
      <c r="F91" s="1" t="str">
        <f>IF(ISERROR(Baker_Scores_Men_JV!E91), " ", IF(Baker_Scores_Men_JV!E91 = "Yes", "Yes", "  "))</f>
        <v>Yes</v>
      </c>
      <c r="G91" s="29">
        <v>215</v>
      </c>
      <c r="H91" s="29">
        <v>245</v>
      </c>
      <c r="I91" s="29">
        <v>229</v>
      </c>
      <c r="J91" s="29">
        <v>181</v>
      </c>
      <c r="K91" s="29">
        <v>215</v>
      </c>
      <c r="L91" s="30">
        <f t="shared" si="24"/>
        <v>1085</v>
      </c>
      <c r="M91" s="30">
        <f t="shared" si="25"/>
        <v>5</v>
      </c>
      <c r="N91" s="30">
        <f t="shared" si="26"/>
        <v>217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2:37" s="1" customFormat="1" ht="13.9" customHeight="1">
      <c r="B92" s="1" t="str">
        <f>Roster_Selection_Men!AF126&amp;" " &amp; "JV1 "</f>
        <v xml:space="preserve">Pikeville ,University Of JV1 </v>
      </c>
      <c r="C92" s="1" t="str">
        <f>Roster_Selection_Men!AH126</f>
        <v>6473-1569</v>
      </c>
      <c r="D92" s="1" t="str">
        <f>Roster_Selection_Men!AI126</f>
        <v>Dylan Mishak</v>
      </c>
      <c r="E92" s="23" t="s">
        <v>1022</v>
      </c>
      <c r="F92" s="1" t="str">
        <f>IF(ISERROR(Baker_Scores_Men_JV!E92), " ", IF(Baker_Scores_Men_JV!E92 = "Yes", "Yes", "  "))</f>
        <v>Yes</v>
      </c>
      <c r="G92" s="29">
        <v>225</v>
      </c>
      <c r="H92" s="29">
        <v>211</v>
      </c>
      <c r="I92" s="29">
        <v>182</v>
      </c>
      <c r="J92" s="29">
        <v>146</v>
      </c>
      <c r="K92" s="29">
        <v>226</v>
      </c>
      <c r="L92" s="30">
        <f t="shared" si="24"/>
        <v>990</v>
      </c>
      <c r="M92" s="30">
        <f t="shared" si="25"/>
        <v>5</v>
      </c>
      <c r="N92" s="30">
        <f t="shared" si="26"/>
        <v>198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2:37" s="1" customFormat="1" ht="13.9" customHeight="1">
      <c r="B93" s="1" t="str">
        <f>Roster_Selection_Men!AF127&amp;" " &amp; "JV1 "</f>
        <v xml:space="preserve">Pikeville ,University Of JV1 </v>
      </c>
      <c r="C93" s="1" t="str">
        <f>Roster_Selection_Men!AH127</f>
        <v>11-586931</v>
      </c>
      <c r="D93" s="1" t="str">
        <f>Roster_Selection_Men!AI127</f>
        <v>Jacob Schrock</v>
      </c>
      <c r="E93" s="23" t="s">
        <v>1022</v>
      </c>
      <c r="F93" s="1" t="str">
        <f>IF(ISERROR(Baker_Scores_Men_JV!E93), " ", IF(Baker_Scores_Men_JV!E93 = "Yes", "Yes", "  "))</f>
        <v>Yes</v>
      </c>
      <c r="G93" s="29">
        <v>0</v>
      </c>
      <c r="H93" s="29">
        <v>0</v>
      </c>
      <c r="I93" s="29">
        <v>0</v>
      </c>
      <c r="J93" s="29">
        <v>0</v>
      </c>
      <c r="K93" s="29">
        <v>178</v>
      </c>
      <c r="L93" s="30">
        <f t="shared" si="24"/>
        <v>178</v>
      </c>
      <c r="M93" s="30">
        <f t="shared" si="25"/>
        <v>1</v>
      </c>
      <c r="N93" s="30">
        <f t="shared" si="26"/>
        <v>178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2:37" s="1" customFormat="1" ht="13.9" customHeight="1">
      <c r="B94" s="1" t="str">
        <f>Roster_Selection_Men!AF128&amp;" " &amp; "JV1 "</f>
        <v xml:space="preserve">Pikeville ,University Of JV1 </v>
      </c>
      <c r="C94" s="1" t="str">
        <f>Roster_Selection_Men!AH128</f>
        <v>11-106778</v>
      </c>
      <c r="D94" s="1" t="str">
        <f>Roster_Selection_Men!AI128</f>
        <v>Larry Iagulli</v>
      </c>
      <c r="E94" s="23" t="s">
        <v>1022</v>
      </c>
      <c r="F94" s="1" t="str">
        <f>IF(ISERROR(Baker_Scores_Men_JV!E94), " ", IF(Baker_Scores_Men_JV!E94 = "Yes", "Yes", "  "))</f>
        <v xml:space="preserve">  </v>
      </c>
      <c r="G94" s="29">
        <v>179</v>
      </c>
      <c r="H94" s="29">
        <v>0</v>
      </c>
      <c r="I94" s="29">
        <v>0</v>
      </c>
      <c r="J94" s="29">
        <v>0</v>
      </c>
      <c r="K94" s="29">
        <v>158</v>
      </c>
      <c r="L94" s="30">
        <f t="shared" si="24"/>
        <v>337</v>
      </c>
      <c r="M94" s="30">
        <f t="shared" si="25"/>
        <v>2</v>
      </c>
      <c r="N94" s="30">
        <f t="shared" si="26"/>
        <v>168.5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2:37" s="1" customFormat="1" ht="13.9" customHeight="1">
      <c r="B95" s="1" t="str">
        <f>Roster_Selection_Men!AF129&amp;" " &amp; "JV1 "</f>
        <v xml:space="preserve">Pikeville ,University Of JV1 </v>
      </c>
      <c r="C95" s="1" t="str">
        <f>Roster_Selection_Men!AH129</f>
        <v>21-4318</v>
      </c>
      <c r="D95" s="1" t="str">
        <f>Roster_Selection_Men!AI129</f>
        <v>Lukas Lehmann</v>
      </c>
      <c r="E95" s="23" t="s">
        <v>1022</v>
      </c>
      <c r="F95" s="1" t="str">
        <f>IF(ISERROR(Baker_Scores_Men_JV!E95), " ", IF(Baker_Scores_Men_JV!E95 = "Yes", "Yes", "  "))</f>
        <v>Yes</v>
      </c>
      <c r="G95" s="29">
        <v>0</v>
      </c>
      <c r="H95" s="29">
        <v>267</v>
      </c>
      <c r="I95" s="29">
        <v>183</v>
      </c>
      <c r="J95" s="29">
        <v>221</v>
      </c>
      <c r="K95" s="29">
        <v>200</v>
      </c>
      <c r="L95" s="30">
        <f t="shared" si="24"/>
        <v>871</v>
      </c>
      <c r="M95" s="30">
        <f t="shared" si="25"/>
        <v>4</v>
      </c>
      <c r="N95" s="30">
        <f t="shared" si="26"/>
        <v>217.75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2:37" s="1" customFormat="1" ht="13.9" customHeight="1">
      <c r="B96" s="1" t="str">
        <f>Roster_Selection_Men!AF130&amp;" " &amp; "JV1 "</f>
        <v xml:space="preserve">Pikeville ,University Of JV1 </v>
      </c>
      <c r="C96" s="1" t="str">
        <f>Roster_Selection_Men!AH130</f>
        <v>11-703329</v>
      </c>
      <c r="D96" s="1" t="str">
        <f>Roster_Selection_Men!AI130</f>
        <v>Marchello Carrossellia</v>
      </c>
      <c r="E96" s="23" t="s">
        <v>1022</v>
      </c>
      <c r="F96" s="1" t="str">
        <f>IF(ISERROR(Baker_Scores_Men_JV!E96), " ", IF(Baker_Scores_Men_JV!E96 = "Yes", "Yes", "  "))</f>
        <v xml:space="preserve">  </v>
      </c>
      <c r="G96" s="29">
        <v>183</v>
      </c>
      <c r="H96" s="29">
        <v>235</v>
      </c>
      <c r="I96" s="29">
        <v>182</v>
      </c>
      <c r="J96" s="29">
        <v>148</v>
      </c>
      <c r="K96" s="29">
        <v>0</v>
      </c>
      <c r="L96" s="30">
        <f t="shared" si="24"/>
        <v>748</v>
      </c>
      <c r="M96" s="30">
        <f t="shared" si="25"/>
        <v>4</v>
      </c>
      <c r="N96" s="30">
        <f t="shared" si="26"/>
        <v>187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2:37" s="1" customFormat="1" ht="13.9" customHeight="1">
      <c r="B97" s="1" t="str">
        <f>Roster_Selection_Men!AF131&amp;" " &amp; "JV1 "</f>
        <v xml:space="preserve"> JV1 </v>
      </c>
      <c r="C97" s="1" t="str">
        <f>Roster_Selection_Men!AH131</f>
        <v/>
      </c>
      <c r="D97" s="1" t="str">
        <f>Roster_Selection_Men!AI131</f>
        <v/>
      </c>
      <c r="E97" s="23"/>
      <c r="F97" s="1" t="str">
        <f>IF(ISERROR(Baker_Scores_Men_JV!E97), " ", IF(Baker_Scores_Men_JV!E97 = "Yes", "Yes", "  "))</f>
        <v xml:space="preserve">  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30">
        <f t="shared" si="24"/>
        <v>0</v>
      </c>
      <c r="M97" s="30">
        <f t="shared" si="25"/>
        <v>0</v>
      </c>
      <c r="N97" s="30">
        <f t="shared" si="26"/>
        <v>0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2:37" s="1" customFormat="1" ht="13.9" customHeight="1">
      <c r="B98" s="1" t="s">
        <v>711</v>
      </c>
      <c r="C98" s="28" t="s">
        <v>230</v>
      </c>
      <c r="D98" s="23" t="s">
        <v>230</v>
      </c>
      <c r="E98" s="23"/>
      <c r="F98" s="23"/>
      <c r="G98" s="29"/>
      <c r="H98" s="29"/>
      <c r="I98" s="29"/>
      <c r="J98" s="29"/>
      <c r="K98" s="29"/>
      <c r="L98" s="30">
        <f t="shared" si="24"/>
        <v>0</v>
      </c>
      <c r="M98" s="30">
        <f t="shared" si="25"/>
        <v>0</v>
      </c>
      <c r="N98" s="30">
        <f t="shared" si="26"/>
        <v>0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2:37" s="1" customFormat="1" ht="13.9" customHeight="1">
      <c r="B99" s="1" t="s">
        <v>711</v>
      </c>
      <c r="C99" s="28" t="s">
        <v>230</v>
      </c>
      <c r="D99" s="23" t="s">
        <v>230</v>
      </c>
      <c r="E99" s="23"/>
      <c r="F99" s="23"/>
      <c r="G99" s="29"/>
      <c r="H99" s="29"/>
      <c r="I99" s="29"/>
      <c r="J99" s="29"/>
      <c r="K99" s="29"/>
      <c r="L99" s="30">
        <f t="shared" si="24"/>
        <v>0</v>
      </c>
      <c r="M99" s="30">
        <f t="shared" si="25"/>
        <v>0</v>
      </c>
      <c r="N99" s="30">
        <f t="shared" si="26"/>
        <v>0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2:37" s="1" customFormat="1" ht="13.9" customHeight="1">
      <c r="B100" s="1" t="s">
        <v>711</v>
      </c>
      <c r="C100" s="28" t="s">
        <v>230</v>
      </c>
      <c r="D100" s="23" t="s">
        <v>230</v>
      </c>
      <c r="E100" s="23"/>
      <c r="F100" s="23"/>
      <c r="G100" s="31"/>
      <c r="H100" s="31"/>
      <c r="I100" s="31"/>
      <c r="J100" s="31"/>
      <c r="K100" s="31"/>
      <c r="L100" s="32">
        <f t="shared" si="24"/>
        <v>0</v>
      </c>
      <c r="M100" s="32">
        <f t="shared" si="25"/>
        <v>0</v>
      </c>
      <c r="N100" s="30">
        <f t="shared" si="26"/>
        <v>0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2:37" s="1" customFormat="1" ht="13.9" customHeight="1">
      <c r="B101" s="33"/>
      <c r="G101" s="30">
        <f t="shared" ref="G101:M101" si="27">SUM(G90:G100)</f>
        <v>982</v>
      </c>
      <c r="H101" s="30">
        <f t="shared" si="27"/>
        <v>1125</v>
      </c>
      <c r="I101" s="30">
        <f t="shared" si="27"/>
        <v>959</v>
      </c>
      <c r="J101" s="30">
        <f t="shared" si="27"/>
        <v>850</v>
      </c>
      <c r="K101" s="30">
        <f t="shared" si="27"/>
        <v>977</v>
      </c>
      <c r="L101" s="34">
        <f t="shared" si="27"/>
        <v>4893</v>
      </c>
      <c r="M101" s="34">
        <f t="shared" si="27"/>
        <v>25</v>
      </c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2:37" s="1" customFormat="1" ht="13.9" customHeight="1"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2:37" s="1" customFormat="1" ht="13.9" customHeight="1">
      <c r="B103" s="1" t="str">
        <f>Roster_Selection_Men!AJ124&amp;" " &amp; "JV2 "</f>
        <v xml:space="preserve">Pikeville ,University Of JV2 </v>
      </c>
      <c r="C103" s="1" t="str">
        <f>Roster_Selection_Men!AL124</f>
        <v>11-144954</v>
      </c>
      <c r="D103" s="1" t="str">
        <f>Roster_Selection_Men!AM124</f>
        <v>Jeffery Dovenbarger</v>
      </c>
      <c r="E103" s="23" t="s">
        <v>669</v>
      </c>
      <c r="F103" s="1" t="str">
        <f>IF(ISERROR(Baker_Scores_Men_JV!E103), " ", IF(Baker_Scores_Men_JV!E103 = "Yes", "Yes", "  "))</f>
        <v xml:space="preserve">  </v>
      </c>
      <c r="G103" s="29">
        <v>187</v>
      </c>
      <c r="H103" s="29">
        <v>201</v>
      </c>
      <c r="I103" s="29">
        <v>200</v>
      </c>
      <c r="J103" s="29">
        <v>197</v>
      </c>
      <c r="K103" s="29">
        <v>163</v>
      </c>
      <c r="L103" s="30">
        <f t="shared" ref="L103:L113" si="28">SUM(G103:K103)</f>
        <v>948</v>
      </c>
      <c r="M103" s="30">
        <f t="shared" ref="M103:M113" si="29">COUNTIF(G103:K103, "&gt;0" )</f>
        <v>5</v>
      </c>
      <c r="N103" s="30">
        <f t="shared" ref="N103:N113" si="30">IF(M103=0,0,L103/M103)</f>
        <v>189.6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2:37" s="1" customFormat="1" ht="13.9" customHeight="1">
      <c r="B104" s="1" t="str">
        <f>Roster_Selection_Men!AJ125&amp;" " &amp; "JV2 "</f>
        <v xml:space="preserve">Pikeville ,University Of JV2 </v>
      </c>
      <c r="C104" s="1" t="str">
        <f>Roster_Selection_Men!AL125</f>
        <v>18-68167</v>
      </c>
      <c r="D104" s="1" t="str">
        <f>Roster_Selection_Men!AM125</f>
        <v>John Holyfield</v>
      </c>
      <c r="E104" s="23" t="s">
        <v>669</v>
      </c>
      <c r="F104" s="1" t="str">
        <f>IF(ISERROR(Baker_Scores_Men_JV!E104), " ", IF(Baker_Scores_Men_JV!E104 = "Yes", "Yes", "  "))</f>
        <v>Yes</v>
      </c>
      <c r="G104" s="29">
        <v>0</v>
      </c>
      <c r="H104" s="29">
        <v>0</v>
      </c>
      <c r="I104" s="29">
        <v>192</v>
      </c>
      <c r="J104" s="29">
        <v>191</v>
      </c>
      <c r="K104" s="29">
        <v>208</v>
      </c>
      <c r="L104" s="30">
        <f t="shared" si="28"/>
        <v>591</v>
      </c>
      <c r="M104" s="30">
        <f t="shared" si="29"/>
        <v>3</v>
      </c>
      <c r="N104" s="30">
        <f t="shared" si="30"/>
        <v>197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2:37" s="1" customFormat="1" ht="13.9" customHeight="1">
      <c r="B105" s="1" t="str">
        <f>Roster_Selection_Men!AJ126&amp;" " &amp; "JV2 "</f>
        <v xml:space="preserve">Pikeville ,University Of JV2 </v>
      </c>
      <c r="C105" s="1" t="str">
        <f>Roster_Selection_Men!AL126</f>
        <v>15-41882</v>
      </c>
      <c r="D105" s="1" t="str">
        <f>Roster_Selection_Men!AM126</f>
        <v>Joshua Seymore</v>
      </c>
      <c r="E105" s="23" t="s">
        <v>669</v>
      </c>
      <c r="F105" s="1" t="str">
        <f>IF(ISERROR(Baker_Scores_Men_JV!E105), " ", IF(Baker_Scores_Men_JV!E105 = "Yes", "Yes", "  "))</f>
        <v>Yes</v>
      </c>
      <c r="G105" s="29">
        <v>154</v>
      </c>
      <c r="H105" s="29">
        <v>130</v>
      </c>
      <c r="I105" s="29">
        <v>0</v>
      </c>
      <c r="J105" s="29">
        <v>0</v>
      </c>
      <c r="K105" s="29">
        <v>0</v>
      </c>
      <c r="L105" s="30">
        <f t="shared" si="28"/>
        <v>284</v>
      </c>
      <c r="M105" s="30">
        <f t="shared" si="29"/>
        <v>2</v>
      </c>
      <c r="N105" s="30">
        <f t="shared" si="30"/>
        <v>142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2:37" s="1" customFormat="1" ht="13.9" customHeight="1">
      <c r="B106" s="1" t="str">
        <f>Roster_Selection_Men!AJ127&amp;" " &amp; "JV2 "</f>
        <v xml:space="preserve">Pikeville ,University Of JV2 </v>
      </c>
      <c r="C106" s="1" t="str">
        <f>Roster_Selection_Men!AL127</f>
        <v>9024-106646</v>
      </c>
      <c r="D106" s="1" t="str">
        <f>Roster_Selection_Men!AM127</f>
        <v>Kesean Waldon</v>
      </c>
      <c r="E106" s="23" t="s">
        <v>669</v>
      </c>
      <c r="F106" s="1" t="str">
        <f>IF(ISERROR(Baker_Scores_Men_JV!E106), " ", IF(Baker_Scores_Men_JV!E106 = "Yes", "Yes", "  "))</f>
        <v>Yes</v>
      </c>
      <c r="G106" s="29">
        <v>153</v>
      </c>
      <c r="H106" s="29">
        <v>164</v>
      </c>
      <c r="I106" s="29">
        <v>155</v>
      </c>
      <c r="J106" s="29">
        <v>168</v>
      </c>
      <c r="K106" s="29">
        <v>211</v>
      </c>
      <c r="L106" s="30">
        <f t="shared" si="28"/>
        <v>851</v>
      </c>
      <c r="M106" s="30">
        <f t="shared" si="29"/>
        <v>5</v>
      </c>
      <c r="N106" s="30">
        <f t="shared" si="30"/>
        <v>170.2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2:37" s="1" customFormat="1" ht="13.9" customHeight="1">
      <c r="B107" s="1" t="str">
        <f>Roster_Selection_Men!AJ128&amp;" " &amp; "JV2 "</f>
        <v xml:space="preserve">Pikeville ,University Of JV2 </v>
      </c>
      <c r="C107" s="1" t="str">
        <f>Roster_Selection_Men!AL128</f>
        <v>20-32960</v>
      </c>
      <c r="D107" s="1" t="str">
        <f>Roster_Selection_Men!AM128</f>
        <v>Matthew Mayhue</v>
      </c>
      <c r="E107" s="23" t="s">
        <v>669</v>
      </c>
      <c r="F107" s="1" t="str">
        <f>IF(ISERROR(Baker_Scores_Men_JV!E107), " ", IF(Baker_Scores_Men_JV!E107 = "Yes", "Yes", "  "))</f>
        <v xml:space="preserve">  </v>
      </c>
      <c r="G107" s="29">
        <v>0</v>
      </c>
      <c r="H107" s="29">
        <v>152</v>
      </c>
      <c r="I107" s="29">
        <v>0</v>
      </c>
      <c r="J107" s="29">
        <v>0</v>
      </c>
      <c r="K107" s="29">
        <v>0</v>
      </c>
      <c r="L107" s="30">
        <f t="shared" si="28"/>
        <v>152</v>
      </c>
      <c r="M107" s="30">
        <f t="shared" si="29"/>
        <v>1</v>
      </c>
      <c r="N107" s="30">
        <f t="shared" si="30"/>
        <v>152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2:37" s="1" customFormat="1" ht="13.9" customHeight="1">
      <c r="B108" s="1" t="str">
        <f>Roster_Selection_Men!AJ129&amp;" " &amp; "JV2 "</f>
        <v xml:space="preserve">Pikeville ,University Of JV2 </v>
      </c>
      <c r="C108" s="1" t="str">
        <f>Roster_Selection_Men!AL129</f>
        <v>7914-8361</v>
      </c>
      <c r="D108" s="1" t="str">
        <f>Roster_Selection_Men!AM129</f>
        <v>Nicholas Golic</v>
      </c>
      <c r="E108" s="23" t="s">
        <v>669</v>
      </c>
      <c r="F108" s="1" t="str">
        <f>IF(ISERROR(Baker_Scores_Men_JV!E108), " ", IF(Baker_Scores_Men_JV!E108 = "Yes", "Yes", "  "))</f>
        <v>Yes</v>
      </c>
      <c r="G108" s="29">
        <v>198</v>
      </c>
      <c r="H108" s="29">
        <v>198</v>
      </c>
      <c r="I108" s="29">
        <v>191</v>
      </c>
      <c r="J108" s="29">
        <v>202</v>
      </c>
      <c r="K108" s="29">
        <v>159</v>
      </c>
      <c r="L108" s="30">
        <f t="shared" si="28"/>
        <v>948</v>
      </c>
      <c r="M108" s="30">
        <f t="shared" si="29"/>
        <v>5</v>
      </c>
      <c r="N108" s="30">
        <f t="shared" si="30"/>
        <v>189.6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2:37" s="1" customFormat="1" ht="13.9" customHeight="1">
      <c r="B109" s="1" t="str">
        <f>Roster_Selection_Men!AJ130&amp;" " &amp; "JV2 "</f>
        <v xml:space="preserve">Pikeville ,University Of JV2 </v>
      </c>
      <c r="C109" s="1" t="str">
        <f>Roster_Selection_Men!AL130</f>
        <v>18-99877</v>
      </c>
      <c r="D109" s="1" t="str">
        <f>Roster_Selection_Men!AM130</f>
        <v>Oscar Moore</v>
      </c>
      <c r="E109" s="23" t="s">
        <v>669</v>
      </c>
      <c r="F109" s="1" t="str">
        <f>IF(ISERROR(Baker_Scores_Men_JV!E109), " ", IF(Baker_Scores_Men_JV!E109 = "Yes", "Yes", "  "))</f>
        <v>Yes</v>
      </c>
      <c r="G109" s="29">
        <v>109</v>
      </c>
      <c r="H109" s="29">
        <v>0</v>
      </c>
      <c r="I109" s="29">
        <v>159</v>
      </c>
      <c r="J109" s="29">
        <v>210</v>
      </c>
      <c r="K109" s="29">
        <v>168</v>
      </c>
      <c r="L109" s="30">
        <f t="shared" si="28"/>
        <v>646</v>
      </c>
      <c r="M109" s="30">
        <f t="shared" si="29"/>
        <v>4</v>
      </c>
      <c r="N109" s="30">
        <f t="shared" si="30"/>
        <v>161.5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2:37" s="1" customFormat="1" ht="13.9" customHeight="1">
      <c r="B110" s="1" t="str">
        <f>Roster_Selection_Men!AJ131&amp;" " &amp; "JV2 "</f>
        <v xml:space="preserve"> JV2 </v>
      </c>
      <c r="C110" s="1" t="str">
        <f>Roster_Selection_Men!AL131</f>
        <v/>
      </c>
      <c r="D110" s="1" t="str">
        <f>Roster_Selection_Men!AM131</f>
        <v/>
      </c>
      <c r="E110" s="23"/>
      <c r="F110" s="1" t="str">
        <f>IF(ISERROR(Baker_Scores_Men_JV!E110), " ", IF(Baker_Scores_Men_JV!E110 = "Yes", "Yes", "  "))</f>
        <v xml:space="preserve">  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30">
        <f t="shared" si="28"/>
        <v>0</v>
      </c>
      <c r="M110" s="30">
        <f t="shared" si="29"/>
        <v>0</v>
      </c>
      <c r="N110" s="30">
        <f t="shared" si="30"/>
        <v>0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2:37" s="1" customFormat="1" ht="13.9" customHeight="1">
      <c r="B111" s="1" t="s">
        <v>712</v>
      </c>
      <c r="C111" s="28" t="s">
        <v>230</v>
      </c>
      <c r="D111" s="23" t="s">
        <v>230</v>
      </c>
      <c r="E111" s="23"/>
      <c r="F111" s="23"/>
      <c r="G111" s="29"/>
      <c r="H111" s="29"/>
      <c r="I111" s="29"/>
      <c r="J111" s="29"/>
      <c r="K111" s="29"/>
      <c r="L111" s="30">
        <f t="shared" si="28"/>
        <v>0</v>
      </c>
      <c r="M111" s="30">
        <f t="shared" si="29"/>
        <v>0</v>
      </c>
      <c r="N111" s="30">
        <f t="shared" si="30"/>
        <v>0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2:37" s="1" customFormat="1" ht="13.9" customHeight="1">
      <c r="B112" s="1" t="s">
        <v>712</v>
      </c>
      <c r="C112" s="28" t="s">
        <v>230</v>
      </c>
      <c r="D112" s="23" t="s">
        <v>230</v>
      </c>
      <c r="E112" s="23"/>
      <c r="F112" s="23"/>
      <c r="G112" s="29"/>
      <c r="H112" s="29"/>
      <c r="I112" s="29"/>
      <c r="J112" s="29"/>
      <c r="K112" s="29"/>
      <c r="L112" s="30">
        <f t="shared" si="28"/>
        <v>0</v>
      </c>
      <c r="M112" s="30">
        <f t="shared" si="29"/>
        <v>0</v>
      </c>
      <c r="N112" s="30">
        <f t="shared" si="30"/>
        <v>0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2:37" s="1" customFormat="1" ht="13.9" customHeight="1">
      <c r="B113" s="1" t="s">
        <v>712</v>
      </c>
      <c r="C113" s="28" t="s">
        <v>230</v>
      </c>
      <c r="D113" s="23" t="s">
        <v>230</v>
      </c>
      <c r="E113" s="23"/>
      <c r="F113" s="23"/>
      <c r="G113" s="31"/>
      <c r="H113" s="31"/>
      <c r="I113" s="31"/>
      <c r="J113" s="31"/>
      <c r="K113" s="31"/>
      <c r="L113" s="32">
        <f t="shared" si="28"/>
        <v>0</v>
      </c>
      <c r="M113" s="32">
        <f t="shared" si="29"/>
        <v>0</v>
      </c>
      <c r="N113" s="30">
        <f t="shared" si="30"/>
        <v>0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2:37" s="1" customFormat="1" ht="13.9" customHeight="1">
      <c r="B114" s="33"/>
      <c r="G114" s="30">
        <f t="shared" ref="G114:M114" si="31">SUM(G103:G113)</f>
        <v>801</v>
      </c>
      <c r="H114" s="30">
        <f t="shared" si="31"/>
        <v>845</v>
      </c>
      <c r="I114" s="30">
        <f t="shared" si="31"/>
        <v>897</v>
      </c>
      <c r="J114" s="30">
        <f t="shared" si="31"/>
        <v>968</v>
      </c>
      <c r="K114" s="30">
        <f t="shared" si="31"/>
        <v>909</v>
      </c>
      <c r="L114" s="34">
        <f t="shared" si="31"/>
        <v>4420</v>
      </c>
      <c r="M114" s="34">
        <f t="shared" si="31"/>
        <v>25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2:37" s="1" customFormat="1" ht="13.9" customHeight="1"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2:37" s="1" customFormat="1" ht="13.9" customHeight="1">
      <c r="B116" s="1" t="str">
        <f>Roster_Selection_Men!AF216&amp;" " &amp; "JV1 "</f>
        <v xml:space="preserve">Tennessee Southern, University Of JV1 </v>
      </c>
      <c r="C116" s="1" t="str">
        <f>Roster_Selection_Men!AH216</f>
        <v>11-755050</v>
      </c>
      <c r="D116" s="1" t="str">
        <f>Roster_Selection_Men!AI216</f>
        <v>Blaine Arms</v>
      </c>
      <c r="E116" s="23" t="s">
        <v>1022</v>
      </c>
      <c r="F116" s="1" t="str">
        <f>IF(ISERROR(Baker_Scores_Men_JV!E116), " ", IF(Baker_Scores_Men_JV!E116 = "Yes", "Yes", "  "))</f>
        <v>Yes</v>
      </c>
      <c r="G116" s="29">
        <v>226</v>
      </c>
      <c r="H116" s="29">
        <v>213</v>
      </c>
      <c r="I116" s="29">
        <v>193</v>
      </c>
      <c r="J116" s="29">
        <v>235</v>
      </c>
      <c r="K116" s="29">
        <v>162</v>
      </c>
      <c r="L116" s="30">
        <f t="shared" ref="L116:L126" si="32">SUM(G116:K116)</f>
        <v>1029</v>
      </c>
      <c r="M116" s="30">
        <f t="shared" ref="M116:M126" si="33">COUNTIF(G116:K116, "&gt;0" )</f>
        <v>5</v>
      </c>
      <c r="N116" s="30">
        <f t="shared" ref="N116:N126" si="34">IF(M116=0,0,L116/M116)</f>
        <v>205.8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2:37" s="1" customFormat="1" ht="13.9" customHeight="1">
      <c r="B117" s="1" t="str">
        <f>Roster_Selection_Men!AF217&amp;" " &amp; "JV1 "</f>
        <v xml:space="preserve">Tennessee Southern, University Of JV1 </v>
      </c>
      <c r="C117" s="1" t="str">
        <f>Roster_Selection_Men!AH217</f>
        <v>11-487769</v>
      </c>
      <c r="D117" s="1" t="str">
        <f>Roster_Selection_Men!AI217</f>
        <v>Camron Samuels</v>
      </c>
      <c r="E117" s="23" t="s">
        <v>1022</v>
      </c>
      <c r="F117" s="1" t="str">
        <f>IF(ISERROR(Baker_Scores_Men_JV!E117), " ", IF(Baker_Scores_Men_JV!E117 = "Yes", "Yes", "  "))</f>
        <v>Yes</v>
      </c>
      <c r="G117" s="29">
        <v>0</v>
      </c>
      <c r="H117" s="29">
        <v>198</v>
      </c>
      <c r="I117" s="29">
        <v>191</v>
      </c>
      <c r="J117" s="29">
        <v>197</v>
      </c>
      <c r="K117" s="29">
        <v>174</v>
      </c>
      <c r="L117" s="30">
        <f t="shared" si="32"/>
        <v>760</v>
      </c>
      <c r="M117" s="30">
        <f t="shared" si="33"/>
        <v>4</v>
      </c>
      <c r="N117" s="30">
        <f t="shared" si="34"/>
        <v>190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2:37" s="1" customFormat="1" ht="13.9" customHeight="1">
      <c r="B118" s="1" t="str">
        <f>Roster_Selection_Men!AF218&amp;" " &amp; "JV1 "</f>
        <v xml:space="preserve">Tennessee Southern, University Of JV1 </v>
      </c>
      <c r="C118" s="1" t="str">
        <f>Roster_Selection_Men!AH218</f>
        <v>7914-35163</v>
      </c>
      <c r="D118" s="1" t="str">
        <f>Roster_Selection_Men!AI218</f>
        <v>Dylan Moore</v>
      </c>
      <c r="E118" s="23" t="s">
        <v>1022</v>
      </c>
      <c r="F118" s="1" t="str">
        <f>IF(ISERROR(Baker_Scores_Men_JV!E118), " ", IF(Baker_Scores_Men_JV!E118 = "Yes", "Yes", "  "))</f>
        <v>Yes</v>
      </c>
      <c r="G118" s="29">
        <v>191</v>
      </c>
      <c r="H118" s="29">
        <v>214</v>
      </c>
      <c r="I118" s="29">
        <v>184</v>
      </c>
      <c r="J118" s="29">
        <v>183</v>
      </c>
      <c r="K118" s="29">
        <v>219</v>
      </c>
      <c r="L118" s="30">
        <f t="shared" si="32"/>
        <v>991</v>
      </c>
      <c r="M118" s="30">
        <f t="shared" si="33"/>
        <v>5</v>
      </c>
      <c r="N118" s="30">
        <f t="shared" si="34"/>
        <v>198.2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2:37" s="1" customFormat="1" ht="13.9" customHeight="1">
      <c r="B119" s="1" t="str">
        <f>Roster_Selection_Men!AF219&amp;" " &amp; "JV1 "</f>
        <v xml:space="preserve">Tennessee Southern, University Of JV1 </v>
      </c>
      <c r="C119" s="1" t="str">
        <f>Roster_Selection_Men!AH219</f>
        <v>11-472102</v>
      </c>
      <c r="D119" s="1" t="str">
        <f>Roster_Selection_Men!AI219</f>
        <v>Jalen Pass</v>
      </c>
      <c r="E119" s="23" t="s">
        <v>1022</v>
      </c>
      <c r="F119" s="1" t="str">
        <f>IF(ISERROR(Baker_Scores_Men_JV!E119), " ", IF(Baker_Scores_Men_JV!E119 = "Yes", "Yes", "  "))</f>
        <v>Yes</v>
      </c>
      <c r="G119" s="29">
        <v>230</v>
      </c>
      <c r="H119" s="29">
        <v>212</v>
      </c>
      <c r="I119" s="29">
        <v>157</v>
      </c>
      <c r="J119" s="29">
        <v>0</v>
      </c>
      <c r="K119" s="29">
        <v>0</v>
      </c>
      <c r="L119" s="30">
        <f t="shared" si="32"/>
        <v>599</v>
      </c>
      <c r="M119" s="30">
        <f t="shared" si="33"/>
        <v>3</v>
      </c>
      <c r="N119" s="30">
        <f t="shared" si="34"/>
        <v>199.66666666666666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2:37" s="1" customFormat="1" ht="13.9" customHeight="1">
      <c r="B120" s="1" t="str">
        <f>Roster_Selection_Men!AF220&amp;" " &amp; "JV1 "</f>
        <v xml:space="preserve">Tennessee Southern, University Of JV1 </v>
      </c>
      <c r="C120" s="1" t="str">
        <f>Roster_Selection_Men!AH220</f>
        <v>11-231885</v>
      </c>
      <c r="D120" s="1" t="str">
        <f>Roster_Selection_Men!AI220</f>
        <v>Kevin Brown</v>
      </c>
      <c r="E120" s="23" t="s">
        <v>1023</v>
      </c>
      <c r="F120" s="1" t="str">
        <f>IF(ISERROR(Baker_Scores_Men_JV!E120), " ", IF(Baker_Scores_Men_JV!E120 = "Yes", "Yes", "  "))</f>
        <v>Yes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30">
        <f t="shared" si="32"/>
        <v>0</v>
      </c>
      <c r="M120" s="30">
        <f t="shared" si="33"/>
        <v>0</v>
      </c>
      <c r="N120" s="30">
        <f t="shared" si="34"/>
        <v>0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2:37" s="1" customFormat="1" ht="13.9" customHeight="1">
      <c r="B121" s="1" t="str">
        <f>Roster_Selection_Men!AF221&amp;" " &amp; "JV1 "</f>
        <v xml:space="preserve">Tennessee Southern, University Of JV1 </v>
      </c>
      <c r="C121" s="1" t="str">
        <f>Roster_Selection_Men!AH221</f>
        <v>11-697471</v>
      </c>
      <c r="D121" s="1" t="str">
        <f>Roster_Selection_Men!AI221</f>
        <v>Nick Agnew</v>
      </c>
      <c r="E121" s="23" t="s">
        <v>1022</v>
      </c>
      <c r="F121" s="1" t="str">
        <f>IF(ISERROR(Baker_Scores_Men_JV!E121), " ", IF(Baker_Scores_Men_JV!E121 = "Yes", "Yes", "  "))</f>
        <v>Yes</v>
      </c>
      <c r="G121" s="29">
        <v>161</v>
      </c>
      <c r="H121" s="29">
        <v>0</v>
      </c>
      <c r="I121" s="29">
        <v>0</v>
      </c>
      <c r="J121" s="29">
        <v>211</v>
      </c>
      <c r="K121" s="29">
        <v>202</v>
      </c>
      <c r="L121" s="30">
        <f t="shared" si="32"/>
        <v>574</v>
      </c>
      <c r="M121" s="30">
        <f t="shared" si="33"/>
        <v>3</v>
      </c>
      <c r="N121" s="30">
        <f t="shared" si="34"/>
        <v>191.33333333333334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2:37" s="1" customFormat="1" ht="13.9" customHeight="1">
      <c r="B122" s="1" t="str">
        <f>Roster_Selection_Men!AF222&amp;" " &amp; "JV1 "</f>
        <v xml:space="preserve">Tennessee Southern, University Of JV1 </v>
      </c>
      <c r="C122" s="1" t="str">
        <f>Roster_Selection_Men!AH222</f>
        <v>7914-9550</v>
      </c>
      <c r="D122" s="1" t="str">
        <f>Roster_Selection_Men!AI222</f>
        <v>Xavier Powell-Short</v>
      </c>
      <c r="E122" s="23" t="s">
        <v>1022</v>
      </c>
      <c r="F122" s="1" t="str">
        <f>IF(ISERROR(Baker_Scores_Men_JV!E122), " ", IF(Baker_Scores_Men_JV!E122 = "Yes", "Yes", "  "))</f>
        <v>Yes</v>
      </c>
      <c r="G122" s="29">
        <v>278</v>
      </c>
      <c r="H122" s="29">
        <v>244</v>
      </c>
      <c r="I122" s="29">
        <v>192</v>
      </c>
      <c r="J122" s="29">
        <v>219</v>
      </c>
      <c r="K122" s="29">
        <v>199</v>
      </c>
      <c r="L122" s="30">
        <f t="shared" si="32"/>
        <v>1132</v>
      </c>
      <c r="M122" s="30">
        <f t="shared" si="33"/>
        <v>5</v>
      </c>
      <c r="N122" s="30">
        <f t="shared" si="34"/>
        <v>226.4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2:37" s="1" customFormat="1" ht="13.9" customHeight="1">
      <c r="B123" s="1" t="str">
        <f>Roster_Selection_Men!AF223&amp;" " &amp; "JV1 "</f>
        <v xml:space="preserve"> JV1 </v>
      </c>
      <c r="C123" s="1" t="str">
        <f>Roster_Selection_Men!AH223</f>
        <v/>
      </c>
      <c r="D123" s="1" t="str">
        <f>Roster_Selection_Men!AI223</f>
        <v/>
      </c>
      <c r="E123" s="23"/>
      <c r="F123" s="1" t="str">
        <f>IF(ISERROR(Baker_Scores_Men_JV!E123), " ", IF(Baker_Scores_Men_JV!E123 = "Yes", "Yes", "  "))</f>
        <v xml:space="preserve">  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30">
        <f t="shared" si="32"/>
        <v>0</v>
      </c>
      <c r="M123" s="30">
        <f t="shared" si="33"/>
        <v>0</v>
      </c>
      <c r="N123" s="30">
        <f t="shared" si="34"/>
        <v>0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2:37" s="1" customFormat="1" ht="13.9" customHeight="1">
      <c r="B124" s="1" t="s">
        <v>713</v>
      </c>
      <c r="C124" s="28" t="s">
        <v>230</v>
      </c>
      <c r="D124" s="23" t="s">
        <v>230</v>
      </c>
      <c r="E124" s="23"/>
      <c r="F124" s="23"/>
      <c r="G124" s="29"/>
      <c r="H124" s="29"/>
      <c r="I124" s="29"/>
      <c r="J124" s="29"/>
      <c r="K124" s="29"/>
      <c r="L124" s="30">
        <f t="shared" si="32"/>
        <v>0</v>
      </c>
      <c r="M124" s="30">
        <f t="shared" si="33"/>
        <v>0</v>
      </c>
      <c r="N124" s="30">
        <f t="shared" si="34"/>
        <v>0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2:37" s="1" customFormat="1" ht="13.9" customHeight="1">
      <c r="B125" s="1" t="s">
        <v>713</v>
      </c>
      <c r="C125" s="28" t="s">
        <v>230</v>
      </c>
      <c r="D125" s="23" t="s">
        <v>230</v>
      </c>
      <c r="E125" s="23"/>
      <c r="F125" s="23"/>
      <c r="G125" s="29"/>
      <c r="H125" s="29"/>
      <c r="I125" s="29"/>
      <c r="J125" s="29"/>
      <c r="K125" s="29"/>
      <c r="L125" s="30">
        <f t="shared" si="32"/>
        <v>0</v>
      </c>
      <c r="M125" s="30">
        <f t="shared" si="33"/>
        <v>0</v>
      </c>
      <c r="N125" s="30">
        <f t="shared" si="34"/>
        <v>0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2:37" s="1" customFormat="1" ht="13.9" customHeight="1">
      <c r="B126" s="1" t="s">
        <v>713</v>
      </c>
      <c r="C126" s="28" t="s">
        <v>230</v>
      </c>
      <c r="D126" s="23" t="s">
        <v>230</v>
      </c>
      <c r="E126" s="23"/>
      <c r="F126" s="23"/>
      <c r="G126" s="31"/>
      <c r="H126" s="31"/>
      <c r="I126" s="31"/>
      <c r="J126" s="31"/>
      <c r="K126" s="31"/>
      <c r="L126" s="32">
        <f t="shared" si="32"/>
        <v>0</v>
      </c>
      <c r="M126" s="32">
        <f t="shared" si="33"/>
        <v>0</v>
      </c>
      <c r="N126" s="30">
        <f t="shared" si="34"/>
        <v>0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2:37" s="1" customFormat="1" ht="13.9" customHeight="1">
      <c r="B127" s="33"/>
      <c r="G127" s="30">
        <f t="shared" ref="G127:M127" si="35">SUM(G116:G126)</f>
        <v>1086</v>
      </c>
      <c r="H127" s="30">
        <f t="shared" si="35"/>
        <v>1081</v>
      </c>
      <c r="I127" s="30">
        <f t="shared" si="35"/>
        <v>917</v>
      </c>
      <c r="J127" s="30">
        <f t="shared" si="35"/>
        <v>1045</v>
      </c>
      <c r="K127" s="30">
        <f t="shared" si="35"/>
        <v>956</v>
      </c>
      <c r="L127" s="34">
        <f t="shared" si="35"/>
        <v>5085</v>
      </c>
      <c r="M127" s="34">
        <f t="shared" si="35"/>
        <v>25</v>
      </c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2:37" s="1" customFormat="1" ht="13.9" customHeight="1"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2:37" s="1" customFormat="1" ht="13.9" customHeight="1">
      <c r="B129" s="1" t="str">
        <f>Roster_Selection_Men!AJ216&amp;" " &amp; "JV2 "</f>
        <v xml:space="preserve">Tennessee Southern, University Of JV2 </v>
      </c>
      <c r="C129" s="1" t="str">
        <f>Roster_Selection_Men!AL216</f>
        <v>10-1188995</v>
      </c>
      <c r="D129" s="1" t="str">
        <f>Roster_Selection_Men!AM216</f>
        <v>Chandler Baggett</v>
      </c>
      <c r="E129" s="23" t="s">
        <v>1022</v>
      </c>
      <c r="F129" s="1" t="str">
        <f>IF(ISERROR(Baker_Scores_Men_JV!E129), " ", IF(Baker_Scores_Men_JV!E129 = "Yes", "Yes", "  "))</f>
        <v>Yes</v>
      </c>
      <c r="G129" s="29">
        <v>120</v>
      </c>
      <c r="H129" s="29">
        <v>138</v>
      </c>
      <c r="I129" s="29">
        <v>164</v>
      </c>
      <c r="J129" s="29">
        <v>152</v>
      </c>
      <c r="K129" s="29">
        <v>139</v>
      </c>
      <c r="L129" s="30">
        <f t="shared" ref="L129:L139" si="36">SUM(G129:K129)</f>
        <v>713</v>
      </c>
      <c r="M129" s="30">
        <f t="shared" ref="M129:M139" si="37">COUNTIF(G129:K129, "&gt;0" )</f>
        <v>5</v>
      </c>
      <c r="N129" s="30">
        <f t="shared" ref="N129:N139" si="38">IF(M129=0,0,L129/M129)</f>
        <v>142.6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2:37" s="1" customFormat="1" ht="13.9" customHeight="1">
      <c r="B130" s="1" t="str">
        <f>Roster_Selection_Men!AJ217&amp;" " &amp; "JV2 "</f>
        <v xml:space="preserve">Tennessee Southern, University Of JV2 </v>
      </c>
      <c r="C130" s="1" t="str">
        <f>Roster_Selection_Men!AL217</f>
        <v>8705-7138</v>
      </c>
      <c r="D130" s="1" t="str">
        <f>Roster_Selection_Men!AM217</f>
        <v>James Roberts</v>
      </c>
      <c r="E130" s="23" t="s">
        <v>1022</v>
      </c>
      <c r="F130" s="1" t="str">
        <f>IF(ISERROR(Baker_Scores_Men_JV!E130), " ", IF(Baker_Scores_Men_JV!E130 = "Yes", "Yes", "  "))</f>
        <v>Yes</v>
      </c>
      <c r="G130" s="29">
        <v>215</v>
      </c>
      <c r="H130" s="29">
        <v>214</v>
      </c>
      <c r="I130" s="29">
        <v>212</v>
      </c>
      <c r="J130" s="29">
        <v>205</v>
      </c>
      <c r="K130" s="29">
        <v>212</v>
      </c>
      <c r="L130" s="30">
        <f t="shared" si="36"/>
        <v>1058</v>
      </c>
      <c r="M130" s="30">
        <f t="shared" si="37"/>
        <v>5</v>
      </c>
      <c r="N130" s="30">
        <f t="shared" si="38"/>
        <v>211.6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2:37" s="1" customFormat="1" ht="13.9" customHeight="1">
      <c r="B131" s="1" t="str">
        <f>Roster_Selection_Men!AJ218&amp;" " &amp; "JV2 "</f>
        <v xml:space="preserve">Tennessee Southern, University Of JV2 </v>
      </c>
      <c r="C131" s="1" t="str">
        <f>Roster_Selection_Men!AL218</f>
        <v>11-647684</v>
      </c>
      <c r="D131" s="1" t="str">
        <f>Roster_Selection_Men!AM218</f>
        <v>Jarren Dudden</v>
      </c>
      <c r="E131" s="23" t="s">
        <v>1022</v>
      </c>
      <c r="F131" s="1" t="str">
        <f>IF(ISERROR(Baker_Scores_Men_JV!E131), " ", IF(Baker_Scores_Men_JV!E131 = "Yes", "Yes", "  "))</f>
        <v>Yes</v>
      </c>
      <c r="G131" s="29">
        <v>233</v>
      </c>
      <c r="H131" s="29">
        <v>183</v>
      </c>
      <c r="I131" s="29">
        <v>233</v>
      </c>
      <c r="J131" s="29">
        <v>148</v>
      </c>
      <c r="K131" s="29">
        <v>182</v>
      </c>
      <c r="L131" s="30">
        <f t="shared" si="36"/>
        <v>979</v>
      </c>
      <c r="M131" s="30">
        <f t="shared" si="37"/>
        <v>5</v>
      </c>
      <c r="N131" s="30">
        <f t="shared" si="38"/>
        <v>195.8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2:37" s="1" customFormat="1" ht="13.9" customHeight="1">
      <c r="B132" s="1" t="str">
        <f>Roster_Selection_Men!AJ219&amp;" " &amp; "JV2 "</f>
        <v xml:space="preserve">Tennessee Southern, University Of JV2 </v>
      </c>
      <c r="C132" s="1" t="str">
        <f>Roster_Selection_Men!AL219</f>
        <v>8851-17507</v>
      </c>
      <c r="D132" s="1" t="str">
        <f>Roster_Selection_Men!AM219</f>
        <v>Matthew Chapman</v>
      </c>
      <c r="E132" s="23" t="s">
        <v>1022</v>
      </c>
      <c r="F132" s="1" t="str">
        <f>IF(ISERROR(Baker_Scores_Men_JV!E132), " ", IF(Baker_Scores_Men_JV!E132 = "Yes", "Yes", "  "))</f>
        <v>Yes</v>
      </c>
      <c r="G132" s="29">
        <v>247</v>
      </c>
      <c r="H132" s="29">
        <v>227</v>
      </c>
      <c r="I132" s="29">
        <v>213</v>
      </c>
      <c r="J132" s="29">
        <v>164</v>
      </c>
      <c r="K132" s="29">
        <v>198</v>
      </c>
      <c r="L132" s="30">
        <f t="shared" si="36"/>
        <v>1049</v>
      </c>
      <c r="M132" s="30">
        <f t="shared" si="37"/>
        <v>5</v>
      </c>
      <c r="N132" s="30">
        <f t="shared" si="38"/>
        <v>209.8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2:37" s="1" customFormat="1" ht="13.9" customHeight="1">
      <c r="B133" s="1" t="str">
        <f>Roster_Selection_Men!AJ220&amp;" " &amp; "JV2 "</f>
        <v xml:space="preserve">Tennessee Southern, University Of JV2 </v>
      </c>
      <c r="C133" s="1" t="str">
        <f>Roster_Selection_Men!AL220</f>
        <v>8091-18517</v>
      </c>
      <c r="D133" s="1" t="str">
        <f>Roster_Selection_Men!AM220</f>
        <v>William Weiner</v>
      </c>
      <c r="E133" s="23" t="s">
        <v>1022</v>
      </c>
      <c r="F133" s="1" t="str">
        <f>IF(ISERROR(Baker_Scores_Men_JV!E133), " ", IF(Baker_Scores_Men_JV!E133 = "Yes", "Yes", "  "))</f>
        <v>Yes</v>
      </c>
      <c r="G133" s="29">
        <v>227</v>
      </c>
      <c r="H133" s="29">
        <v>232</v>
      </c>
      <c r="I133" s="29">
        <v>212</v>
      </c>
      <c r="J133" s="29">
        <v>180</v>
      </c>
      <c r="K133" s="29">
        <v>219</v>
      </c>
      <c r="L133" s="30">
        <f t="shared" si="36"/>
        <v>1070</v>
      </c>
      <c r="M133" s="30">
        <f t="shared" si="37"/>
        <v>5</v>
      </c>
      <c r="N133" s="30">
        <f t="shared" si="38"/>
        <v>214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2:37" s="1" customFormat="1" ht="13.9" customHeight="1">
      <c r="B134" s="1" t="str">
        <f>Roster_Selection_Men!AJ221&amp;" " &amp; "JV2 "</f>
        <v xml:space="preserve"> JV2 </v>
      </c>
      <c r="C134" s="1" t="str">
        <f>Roster_Selection_Men!AL221</f>
        <v/>
      </c>
      <c r="D134" s="1" t="str">
        <f>Roster_Selection_Men!AM221</f>
        <v/>
      </c>
      <c r="E134" s="23"/>
      <c r="F134" s="1" t="str">
        <f>IF(ISERROR(Baker_Scores_Men_JV!E134), " ", IF(Baker_Scores_Men_JV!E134 = "Yes", "Yes", "  "))</f>
        <v xml:space="preserve">  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30">
        <f t="shared" si="36"/>
        <v>0</v>
      </c>
      <c r="M134" s="30">
        <f t="shared" si="37"/>
        <v>0</v>
      </c>
      <c r="N134" s="30">
        <f t="shared" si="38"/>
        <v>0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2:37" s="1" customFormat="1" ht="13.9" customHeight="1">
      <c r="B135" s="1" t="str">
        <f>Roster_Selection_Men!AJ222&amp;" " &amp; "JV2 "</f>
        <v xml:space="preserve"> JV2 </v>
      </c>
      <c r="C135" s="1" t="str">
        <f>Roster_Selection_Men!AL222</f>
        <v/>
      </c>
      <c r="D135" s="1" t="str">
        <f>Roster_Selection_Men!AM222</f>
        <v/>
      </c>
      <c r="E135" s="23"/>
      <c r="F135" s="1" t="str">
        <f>IF(ISERROR(Baker_Scores_Men_JV!E135), " ", IF(Baker_Scores_Men_JV!E135 = "Yes", "Yes", "  "))</f>
        <v xml:space="preserve">  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30">
        <f t="shared" si="36"/>
        <v>0</v>
      </c>
      <c r="M135" s="30">
        <f t="shared" si="37"/>
        <v>0</v>
      </c>
      <c r="N135" s="30">
        <f t="shared" si="38"/>
        <v>0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2:37" s="1" customFormat="1" ht="13.9" customHeight="1">
      <c r="B136" s="1" t="str">
        <f>Roster_Selection_Men!AJ223&amp;" " &amp; "JV2 "</f>
        <v xml:space="preserve"> JV2 </v>
      </c>
      <c r="C136" s="1" t="str">
        <f>Roster_Selection_Men!AL223</f>
        <v/>
      </c>
      <c r="D136" s="1" t="str">
        <f>Roster_Selection_Men!AM223</f>
        <v/>
      </c>
      <c r="E136" s="23"/>
      <c r="F136" s="1" t="str">
        <f>IF(ISERROR(Baker_Scores_Men_JV!E136), " ", IF(Baker_Scores_Men_JV!E136 = "Yes", "Yes", "  "))</f>
        <v xml:space="preserve">  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30">
        <f t="shared" si="36"/>
        <v>0</v>
      </c>
      <c r="M136" s="30">
        <f t="shared" si="37"/>
        <v>0</v>
      </c>
      <c r="N136" s="30">
        <f t="shared" si="38"/>
        <v>0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2:37" s="1" customFormat="1" ht="13.9" customHeight="1">
      <c r="B137" s="1" t="s">
        <v>714</v>
      </c>
      <c r="C137" s="28" t="s">
        <v>230</v>
      </c>
      <c r="D137" s="23" t="s">
        <v>230</v>
      </c>
      <c r="E137" s="23"/>
      <c r="F137" s="23"/>
      <c r="G137" s="29"/>
      <c r="H137" s="29"/>
      <c r="I137" s="29"/>
      <c r="J137" s="29"/>
      <c r="K137" s="29"/>
      <c r="L137" s="30">
        <f t="shared" si="36"/>
        <v>0</v>
      </c>
      <c r="M137" s="30">
        <f t="shared" si="37"/>
        <v>0</v>
      </c>
      <c r="N137" s="30">
        <f t="shared" si="38"/>
        <v>0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2:37" s="1" customFormat="1" ht="13.9" customHeight="1">
      <c r="B138" s="1" t="s">
        <v>714</v>
      </c>
      <c r="C138" s="28" t="s">
        <v>230</v>
      </c>
      <c r="D138" s="23" t="s">
        <v>230</v>
      </c>
      <c r="E138" s="23"/>
      <c r="F138" s="23"/>
      <c r="G138" s="29"/>
      <c r="H138" s="29"/>
      <c r="I138" s="29"/>
      <c r="J138" s="29"/>
      <c r="K138" s="29"/>
      <c r="L138" s="30">
        <f t="shared" si="36"/>
        <v>0</v>
      </c>
      <c r="M138" s="30">
        <f t="shared" si="37"/>
        <v>0</v>
      </c>
      <c r="N138" s="30">
        <f t="shared" si="38"/>
        <v>0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2:37" s="1" customFormat="1" ht="13.9" customHeight="1">
      <c r="B139" s="1" t="s">
        <v>714</v>
      </c>
      <c r="C139" s="28" t="s">
        <v>230</v>
      </c>
      <c r="D139" s="23" t="s">
        <v>230</v>
      </c>
      <c r="E139" s="23"/>
      <c r="F139" s="23"/>
      <c r="G139" s="31"/>
      <c r="H139" s="31"/>
      <c r="I139" s="31"/>
      <c r="J139" s="31"/>
      <c r="K139" s="31"/>
      <c r="L139" s="32">
        <f t="shared" si="36"/>
        <v>0</v>
      </c>
      <c r="M139" s="32">
        <f t="shared" si="37"/>
        <v>0</v>
      </c>
      <c r="N139" s="30">
        <f t="shared" si="38"/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2:37" s="1" customFormat="1" ht="13.9" customHeight="1">
      <c r="B140" s="33"/>
      <c r="G140" s="30">
        <f t="shared" ref="G140:M140" si="39">SUM(G129:G139)</f>
        <v>1042</v>
      </c>
      <c r="H140" s="30">
        <f t="shared" si="39"/>
        <v>994</v>
      </c>
      <c r="I140" s="30">
        <f t="shared" si="39"/>
        <v>1034</v>
      </c>
      <c r="J140" s="30">
        <f t="shared" si="39"/>
        <v>849</v>
      </c>
      <c r="K140" s="30">
        <f t="shared" si="39"/>
        <v>950</v>
      </c>
      <c r="L140" s="34">
        <f t="shared" si="39"/>
        <v>4869</v>
      </c>
      <c r="M140" s="34">
        <f t="shared" si="39"/>
        <v>25</v>
      </c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2:37" s="1" customFormat="1" ht="13.9" customHeight="1"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2:37" s="1" customFormat="1" ht="13.9" customHeight="1">
      <c r="B142" s="1" t="str">
        <f>Roster_Selection_Men!AF249&amp;" " &amp; "JV1 "</f>
        <v xml:space="preserve">Thomas More University JV1 </v>
      </c>
      <c r="C142" s="1" t="str">
        <f>Roster_Selection_Men!AH249</f>
        <v>18-95350</v>
      </c>
      <c r="D142" s="1" t="str">
        <f>Roster_Selection_Men!AI249</f>
        <v>Cameron Jansing</v>
      </c>
      <c r="E142" s="23" t="s">
        <v>1022</v>
      </c>
      <c r="F142" s="1" t="str">
        <f>IF(ISERROR(Baker_Scores_Men_JV!E142), " ", IF(Baker_Scores_Men_JV!E142 = "Yes", "Yes", "  "))</f>
        <v>Yes</v>
      </c>
      <c r="G142" s="29">
        <v>148</v>
      </c>
      <c r="H142" s="29">
        <v>178</v>
      </c>
      <c r="I142" s="29">
        <v>142</v>
      </c>
      <c r="J142" s="29">
        <v>163</v>
      </c>
      <c r="K142" s="29">
        <v>164</v>
      </c>
      <c r="L142" s="30">
        <f t="shared" ref="L142:L152" si="40">SUM(G142:K142)</f>
        <v>795</v>
      </c>
      <c r="M142" s="30">
        <f t="shared" ref="M142:M152" si="41">COUNTIF(G142:K142, "&gt;0" )</f>
        <v>5</v>
      </c>
      <c r="N142" s="30">
        <f t="shared" ref="N142:N152" si="42">IF(M142=0,0,L142/M142)</f>
        <v>159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2:37" s="1" customFormat="1" ht="13.9" customHeight="1">
      <c r="B143" s="1" t="str">
        <f>Roster_Selection_Men!AF250&amp;" " &amp; "JV1 "</f>
        <v xml:space="preserve">Thomas More University JV1 </v>
      </c>
      <c r="C143" s="1" t="str">
        <f>Roster_Selection_Men!AH250</f>
        <v>16-163150</v>
      </c>
      <c r="D143" s="1" t="str">
        <f>Roster_Selection_Men!AI250</f>
        <v>Evan Williams</v>
      </c>
      <c r="E143" s="23" t="s">
        <v>1022</v>
      </c>
      <c r="F143" s="1" t="str">
        <f>IF(ISERROR(Baker_Scores_Men_JV!E143), " ", IF(Baker_Scores_Men_JV!E143 = "Yes", "Yes", "  "))</f>
        <v>Yes</v>
      </c>
      <c r="G143" s="29">
        <v>178</v>
      </c>
      <c r="H143" s="29">
        <v>193</v>
      </c>
      <c r="I143" s="29">
        <v>178</v>
      </c>
      <c r="J143" s="29">
        <v>211</v>
      </c>
      <c r="K143" s="29">
        <v>171</v>
      </c>
      <c r="L143" s="30">
        <f t="shared" si="40"/>
        <v>931</v>
      </c>
      <c r="M143" s="30">
        <f t="shared" si="41"/>
        <v>5</v>
      </c>
      <c r="N143" s="30">
        <f t="shared" si="42"/>
        <v>186.2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2:37" s="1" customFormat="1" ht="13.9" customHeight="1">
      <c r="B144" s="1" t="str">
        <f>Roster_Selection_Men!AF251&amp;" " &amp; "JV1 "</f>
        <v xml:space="preserve">Thomas More University JV1 </v>
      </c>
      <c r="C144" s="1" t="str">
        <f>Roster_Selection_Men!AH251</f>
        <v>17-99714</v>
      </c>
      <c r="D144" s="1" t="str">
        <f>Roster_Selection_Men!AI251</f>
        <v>Joseph Curtis</v>
      </c>
      <c r="E144" s="23" t="s">
        <v>1022</v>
      </c>
      <c r="F144" s="1" t="str">
        <f>IF(ISERROR(Baker_Scores_Men_JV!E144), " ", IF(Baker_Scores_Men_JV!E144 = "Yes", "Yes", "  "))</f>
        <v>Yes</v>
      </c>
      <c r="G144" s="29">
        <v>146</v>
      </c>
      <c r="H144" s="29">
        <v>176</v>
      </c>
      <c r="I144" s="29">
        <v>118</v>
      </c>
      <c r="J144" s="29">
        <v>101</v>
      </c>
      <c r="K144" s="29">
        <v>133</v>
      </c>
      <c r="L144" s="30">
        <f t="shared" si="40"/>
        <v>674</v>
      </c>
      <c r="M144" s="30">
        <f t="shared" si="41"/>
        <v>5</v>
      </c>
      <c r="N144" s="30">
        <f t="shared" si="42"/>
        <v>134.80000000000001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2:37" s="1" customFormat="1" ht="13.9" customHeight="1">
      <c r="B145" s="1" t="str">
        <f>Roster_Selection_Men!AF252&amp;" " &amp; "JV1 "</f>
        <v xml:space="preserve">Thomas More University JV1 </v>
      </c>
      <c r="C145" s="1" t="str">
        <f>Roster_Selection_Men!AH252</f>
        <v>7914-50086</v>
      </c>
      <c r="D145" s="1" t="str">
        <f>Roster_Selection_Men!AI252</f>
        <v>Noah Detrick</v>
      </c>
      <c r="E145" s="23" t="s">
        <v>1022</v>
      </c>
      <c r="F145" s="1" t="str">
        <f>IF(ISERROR(Baker_Scores_Men_JV!E145), " ", IF(Baker_Scores_Men_JV!E145 = "Yes", "Yes", "  "))</f>
        <v>Yes</v>
      </c>
      <c r="G145" s="29">
        <v>172</v>
      </c>
      <c r="H145" s="29">
        <v>127</v>
      </c>
      <c r="I145" s="29">
        <v>157</v>
      </c>
      <c r="J145" s="29">
        <v>146</v>
      </c>
      <c r="K145" s="29">
        <v>241</v>
      </c>
      <c r="L145" s="30">
        <f t="shared" si="40"/>
        <v>843</v>
      </c>
      <c r="M145" s="30">
        <f t="shared" si="41"/>
        <v>5</v>
      </c>
      <c r="N145" s="30">
        <f t="shared" si="42"/>
        <v>168.6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2:37" s="1" customFormat="1" ht="13.9" customHeight="1">
      <c r="B146" s="1" t="str">
        <f>Roster_Selection_Men!AF253&amp;" " &amp; "JV1 "</f>
        <v xml:space="preserve">Thomas More University JV1 </v>
      </c>
      <c r="C146" s="1" t="str">
        <f>Roster_Selection_Men!AH253</f>
        <v>11-39880</v>
      </c>
      <c r="D146" s="1" t="str">
        <f>Roster_Selection_Men!AI253</f>
        <v>Tanner Winnie</v>
      </c>
      <c r="E146" s="23" t="s">
        <v>1022</v>
      </c>
      <c r="F146" s="1" t="str">
        <f>IF(ISERROR(Baker_Scores_Men_JV!E146), " ", IF(Baker_Scores_Men_JV!E146 = "Yes", "Yes", "  "))</f>
        <v>Yes</v>
      </c>
      <c r="G146" s="29">
        <v>193</v>
      </c>
      <c r="H146" s="29">
        <v>170</v>
      </c>
      <c r="I146" s="29">
        <v>181</v>
      </c>
      <c r="J146" s="29">
        <v>172</v>
      </c>
      <c r="K146" s="29">
        <v>135</v>
      </c>
      <c r="L146" s="30">
        <f t="shared" si="40"/>
        <v>851</v>
      </c>
      <c r="M146" s="30">
        <f t="shared" si="41"/>
        <v>5</v>
      </c>
      <c r="N146" s="30">
        <f t="shared" si="42"/>
        <v>170.2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2:37" s="1" customFormat="1" ht="13.9" customHeight="1">
      <c r="B147" s="1" t="str">
        <f>Roster_Selection_Men!AF254&amp;" " &amp; "JV1 "</f>
        <v xml:space="preserve"> JV1 </v>
      </c>
      <c r="C147" s="1" t="str">
        <f>Roster_Selection_Men!AH254</f>
        <v/>
      </c>
      <c r="D147" s="1" t="str">
        <f>Roster_Selection_Men!AI254</f>
        <v/>
      </c>
      <c r="E147" s="23"/>
      <c r="F147" s="1" t="str">
        <f>IF(ISERROR(Baker_Scores_Men_JV!E147), " ", IF(Baker_Scores_Men_JV!E147 = "Yes", "Yes", "  "))</f>
        <v xml:space="preserve">  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30">
        <f t="shared" si="40"/>
        <v>0</v>
      </c>
      <c r="M147" s="30">
        <f t="shared" si="41"/>
        <v>0</v>
      </c>
      <c r="N147" s="30">
        <f t="shared" si="42"/>
        <v>0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2:37" s="1" customFormat="1" ht="13.9" customHeight="1">
      <c r="B148" s="1" t="str">
        <f>Roster_Selection_Men!AF255&amp;" " &amp; "JV1 "</f>
        <v xml:space="preserve"> JV1 </v>
      </c>
      <c r="C148" s="1" t="str">
        <f>Roster_Selection_Men!AH255</f>
        <v/>
      </c>
      <c r="D148" s="1" t="str">
        <f>Roster_Selection_Men!AI255</f>
        <v/>
      </c>
      <c r="E148" s="23"/>
      <c r="F148" s="1" t="str">
        <f>IF(ISERROR(Baker_Scores_Men_JV!E148), " ", IF(Baker_Scores_Men_JV!E148 = "Yes", "Yes", "  "))</f>
        <v xml:space="preserve">  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30">
        <f t="shared" si="40"/>
        <v>0</v>
      </c>
      <c r="M148" s="30">
        <f t="shared" si="41"/>
        <v>0</v>
      </c>
      <c r="N148" s="30">
        <f t="shared" si="42"/>
        <v>0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2:37" s="1" customFormat="1" ht="13.9" customHeight="1">
      <c r="B149" s="1" t="str">
        <f>Roster_Selection_Men!AF256&amp;" " &amp; "JV1 "</f>
        <v xml:space="preserve"> JV1 </v>
      </c>
      <c r="C149" s="1" t="str">
        <f>Roster_Selection_Men!AH256</f>
        <v/>
      </c>
      <c r="D149" s="1" t="str">
        <f>Roster_Selection_Men!AI256</f>
        <v/>
      </c>
      <c r="E149" s="23"/>
      <c r="F149" s="1" t="str">
        <f>IF(ISERROR(Baker_Scores_Men_JV!E149), " ", IF(Baker_Scores_Men_JV!E149 = "Yes", "Yes", "  "))</f>
        <v xml:space="preserve">  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30">
        <f t="shared" si="40"/>
        <v>0</v>
      </c>
      <c r="M149" s="30">
        <f t="shared" si="41"/>
        <v>0</v>
      </c>
      <c r="N149" s="30">
        <f t="shared" si="42"/>
        <v>0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2:37" s="1" customFormat="1" ht="13.9" customHeight="1">
      <c r="B150" s="1" t="s">
        <v>715</v>
      </c>
      <c r="C150" s="28" t="s">
        <v>230</v>
      </c>
      <c r="D150" s="23" t="s">
        <v>230</v>
      </c>
      <c r="E150" s="23"/>
      <c r="F150" s="23"/>
      <c r="G150" s="29"/>
      <c r="H150" s="29"/>
      <c r="I150" s="29"/>
      <c r="J150" s="29"/>
      <c r="K150" s="29"/>
      <c r="L150" s="30">
        <f t="shared" si="40"/>
        <v>0</v>
      </c>
      <c r="M150" s="30">
        <f t="shared" si="41"/>
        <v>0</v>
      </c>
      <c r="N150" s="30">
        <f t="shared" si="42"/>
        <v>0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2:37" s="1" customFormat="1" ht="13.9" customHeight="1">
      <c r="B151" s="1" t="s">
        <v>715</v>
      </c>
      <c r="C151" s="28" t="s">
        <v>230</v>
      </c>
      <c r="D151" s="23" t="s">
        <v>230</v>
      </c>
      <c r="E151" s="23"/>
      <c r="F151" s="23"/>
      <c r="G151" s="29"/>
      <c r="H151" s="29"/>
      <c r="I151" s="29"/>
      <c r="J151" s="29"/>
      <c r="K151" s="29"/>
      <c r="L151" s="30">
        <f t="shared" si="40"/>
        <v>0</v>
      </c>
      <c r="M151" s="30">
        <f t="shared" si="41"/>
        <v>0</v>
      </c>
      <c r="N151" s="30">
        <f t="shared" si="42"/>
        <v>0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2:37" s="1" customFormat="1" ht="13.9" customHeight="1">
      <c r="B152" s="1" t="s">
        <v>715</v>
      </c>
      <c r="C152" s="28" t="s">
        <v>230</v>
      </c>
      <c r="D152" s="23" t="s">
        <v>230</v>
      </c>
      <c r="E152" s="23"/>
      <c r="F152" s="23"/>
      <c r="G152" s="31"/>
      <c r="H152" s="31"/>
      <c r="I152" s="31"/>
      <c r="J152" s="31"/>
      <c r="K152" s="31"/>
      <c r="L152" s="32">
        <f t="shared" si="40"/>
        <v>0</v>
      </c>
      <c r="M152" s="32">
        <f t="shared" si="41"/>
        <v>0</v>
      </c>
      <c r="N152" s="30">
        <f t="shared" si="42"/>
        <v>0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2:37" s="1" customFormat="1" ht="13.9" customHeight="1">
      <c r="B153" s="33"/>
      <c r="G153" s="30">
        <f t="shared" ref="G153:M153" si="43">SUM(G142:G152)</f>
        <v>837</v>
      </c>
      <c r="H153" s="30">
        <f t="shared" si="43"/>
        <v>844</v>
      </c>
      <c r="I153" s="30">
        <f t="shared" si="43"/>
        <v>776</v>
      </c>
      <c r="J153" s="30">
        <f t="shared" si="43"/>
        <v>793</v>
      </c>
      <c r="K153" s="30">
        <f t="shared" si="43"/>
        <v>844</v>
      </c>
      <c r="L153" s="34">
        <f t="shared" si="43"/>
        <v>4094</v>
      </c>
      <c r="M153" s="34">
        <f t="shared" si="43"/>
        <v>25</v>
      </c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2:37" s="1" customFormat="1" ht="13.9" customHeight="1"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2:37" s="1" customFormat="1" ht="13.9" customHeight="1">
      <c r="B155" s="1" t="str">
        <f>Roster_Selection_Men!AJ249&amp;" " &amp; "JV2 "</f>
        <v xml:space="preserve">Thomas More University JV2 </v>
      </c>
      <c r="C155" s="1" t="str">
        <f>Roster_Selection_Men!AL249</f>
        <v>18-4756</v>
      </c>
      <c r="D155" s="1" t="str">
        <f>Roster_Selection_Men!AM249</f>
        <v>Brady Brunsman</v>
      </c>
      <c r="E155" s="23" t="s">
        <v>1022</v>
      </c>
      <c r="F155" s="1" t="str">
        <f>IF(ISERROR(Baker_Scores_Men_JV!E155), " ", IF(Baker_Scores_Men_JV!E155 = "Yes", "Yes", "  "))</f>
        <v>Yes</v>
      </c>
      <c r="G155" s="29">
        <v>217</v>
      </c>
      <c r="H155" s="29">
        <v>183</v>
      </c>
      <c r="I155" s="29">
        <v>203</v>
      </c>
      <c r="J155" s="29">
        <v>190</v>
      </c>
      <c r="K155" s="29">
        <v>168</v>
      </c>
      <c r="L155" s="30">
        <f t="shared" ref="L155:L165" si="44">SUM(G155:K155)</f>
        <v>961</v>
      </c>
      <c r="M155" s="30">
        <f t="shared" ref="M155:M165" si="45">COUNTIF(G155:K155, "&gt;0" )</f>
        <v>5</v>
      </c>
      <c r="N155" s="30">
        <f t="shared" ref="N155:N165" si="46">IF(M155=0,0,L155/M155)</f>
        <v>192.2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2:37" s="1" customFormat="1" ht="13.9" customHeight="1">
      <c r="B156" s="1" t="str">
        <f>Roster_Selection_Men!AJ250&amp;" " &amp; "JV2 "</f>
        <v xml:space="preserve">Thomas More University JV2 </v>
      </c>
      <c r="C156" s="1" t="str">
        <f>Roster_Selection_Men!AL250</f>
        <v>21-3763</v>
      </c>
      <c r="D156" s="1" t="str">
        <f>Roster_Selection_Men!AM250</f>
        <v>Carter Wahl</v>
      </c>
      <c r="E156" s="23" t="s">
        <v>1022</v>
      </c>
      <c r="F156" s="1" t="str">
        <f>IF(ISERROR(Baker_Scores_Men_JV!E156), " ", IF(Baker_Scores_Men_JV!E156 = "Yes", "Yes", "  "))</f>
        <v xml:space="preserve">  </v>
      </c>
      <c r="G156" s="29">
        <v>124</v>
      </c>
      <c r="H156" s="29">
        <v>0</v>
      </c>
      <c r="I156" s="29">
        <v>134</v>
      </c>
      <c r="J156" s="29">
        <v>127</v>
      </c>
      <c r="K156" s="29">
        <v>0</v>
      </c>
      <c r="L156" s="30">
        <f t="shared" si="44"/>
        <v>385</v>
      </c>
      <c r="M156" s="30">
        <f t="shared" si="45"/>
        <v>3</v>
      </c>
      <c r="N156" s="30">
        <f t="shared" si="46"/>
        <v>128.33333333333334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2:37" s="1" customFormat="1" ht="13.9" customHeight="1">
      <c r="B157" s="1" t="str">
        <f>Roster_Selection_Men!AJ251&amp;" " &amp; "JV2 "</f>
        <v xml:space="preserve">Thomas More University JV2 </v>
      </c>
      <c r="C157" s="1" t="str">
        <f>Roster_Selection_Men!AL251</f>
        <v>7914-54161</v>
      </c>
      <c r="D157" s="1" t="str">
        <f>Roster_Selection_Men!AM251</f>
        <v>Ethan Boyers</v>
      </c>
      <c r="E157" s="23" t="s">
        <v>1022</v>
      </c>
      <c r="F157" s="1" t="str">
        <f>IF(ISERROR(Baker_Scores_Men_JV!E157), " ", IF(Baker_Scores_Men_JV!E157 = "Yes", "Yes", "  "))</f>
        <v>Yes</v>
      </c>
      <c r="G157" s="29">
        <v>228</v>
      </c>
      <c r="H157" s="29">
        <v>202</v>
      </c>
      <c r="I157" s="29">
        <v>211</v>
      </c>
      <c r="J157" s="29">
        <v>216</v>
      </c>
      <c r="K157" s="29">
        <v>146</v>
      </c>
      <c r="L157" s="30">
        <f t="shared" si="44"/>
        <v>1003</v>
      </c>
      <c r="M157" s="30">
        <f t="shared" si="45"/>
        <v>5</v>
      </c>
      <c r="N157" s="30">
        <f t="shared" si="46"/>
        <v>200.6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2:37" s="1" customFormat="1" ht="13.9" customHeight="1">
      <c r="B158" s="1" t="str">
        <f>Roster_Selection_Men!AJ252&amp;" " &amp; "JV2 "</f>
        <v xml:space="preserve">Thomas More University JV2 </v>
      </c>
      <c r="C158" s="1" t="str">
        <f>Roster_Selection_Men!AL252</f>
        <v>11-97991</v>
      </c>
      <c r="D158" s="1" t="str">
        <f>Roster_Selection_Men!AM252</f>
        <v>Michael Binkowski</v>
      </c>
      <c r="E158" s="23" t="s">
        <v>1022</v>
      </c>
      <c r="F158" s="1" t="str">
        <f>IF(ISERROR(Baker_Scores_Men_JV!E158), " ", IF(Baker_Scores_Men_JV!E158 = "Yes", "Yes", "  "))</f>
        <v>Yes</v>
      </c>
      <c r="G158" s="29">
        <v>152</v>
      </c>
      <c r="H158" s="29">
        <v>147</v>
      </c>
      <c r="I158" s="29">
        <v>0</v>
      </c>
      <c r="J158" s="29">
        <v>169</v>
      </c>
      <c r="K158" s="29">
        <v>175</v>
      </c>
      <c r="L158" s="30">
        <f t="shared" si="44"/>
        <v>643</v>
      </c>
      <c r="M158" s="30">
        <f t="shared" si="45"/>
        <v>4</v>
      </c>
      <c r="N158" s="30">
        <f t="shared" si="46"/>
        <v>160.75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2:37" s="1" customFormat="1" ht="13.9" customHeight="1">
      <c r="B159" s="1" t="str">
        <f>Roster_Selection_Men!AJ253&amp;" " &amp; "JV2 "</f>
        <v xml:space="preserve">Thomas More University JV2 </v>
      </c>
      <c r="C159" s="1" t="str">
        <f>Roster_Selection_Men!AL253</f>
        <v>6450-7098</v>
      </c>
      <c r="D159" s="1" t="str">
        <f>Roster_Selection_Men!AM253</f>
        <v>Myles Anderson</v>
      </c>
      <c r="E159" s="23" t="s">
        <v>1022</v>
      </c>
      <c r="F159" s="1" t="str">
        <f>IF(ISERROR(Baker_Scores_Men_JV!E159), " ", IF(Baker_Scores_Men_JV!E159 = "Yes", "Yes", "  "))</f>
        <v>Yes</v>
      </c>
      <c r="G159" s="29">
        <v>0</v>
      </c>
      <c r="H159" s="29">
        <v>155</v>
      </c>
      <c r="I159" s="29">
        <v>151</v>
      </c>
      <c r="J159" s="29">
        <v>142</v>
      </c>
      <c r="K159" s="29">
        <v>126</v>
      </c>
      <c r="L159" s="30">
        <f t="shared" si="44"/>
        <v>574</v>
      </c>
      <c r="M159" s="30">
        <f t="shared" si="45"/>
        <v>4</v>
      </c>
      <c r="N159" s="30">
        <f t="shared" si="46"/>
        <v>143.5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2:37" s="1" customFormat="1" ht="13.9" customHeight="1">
      <c r="B160" s="1" t="str">
        <f>Roster_Selection_Men!AJ254&amp;" " &amp; "JV2 "</f>
        <v xml:space="preserve">Thomas More University JV2 </v>
      </c>
      <c r="C160" s="1" t="str">
        <f>Roster_Selection_Men!AL254</f>
        <v>18-4759</v>
      </c>
      <c r="D160" s="1" t="str">
        <f>Roster_Selection_Men!AM254</f>
        <v>Ryan Meyer</v>
      </c>
      <c r="E160" s="23" t="s">
        <v>1022</v>
      </c>
      <c r="F160" s="1" t="str">
        <f>IF(ISERROR(Baker_Scores_Men_JV!E160), " ", IF(Baker_Scores_Men_JV!E160 = "Yes", "Yes", "  "))</f>
        <v>Yes</v>
      </c>
      <c r="G160" s="29">
        <v>174</v>
      </c>
      <c r="H160" s="29">
        <v>149</v>
      </c>
      <c r="I160" s="29">
        <v>137</v>
      </c>
      <c r="J160" s="29">
        <v>0</v>
      </c>
      <c r="K160" s="29">
        <v>139</v>
      </c>
      <c r="L160" s="30">
        <f t="shared" si="44"/>
        <v>599</v>
      </c>
      <c r="M160" s="30">
        <f t="shared" si="45"/>
        <v>4</v>
      </c>
      <c r="N160" s="30">
        <f t="shared" si="46"/>
        <v>149.75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2:37" s="1" customFormat="1" ht="13.9" customHeight="1">
      <c r="B161" s="1" t="str">
        <f>Roster_Selection_Men!AJ255&amp;" " &amp; "JV2 "</f>
        <v xml:space="preserve"> JV2 </v>
      </c>
      <c r="C161" s="1" t="str">
        <f>Roster_Selection_Men!AL255</f>
        <v/>
      </c>
      <c r="D161" s="1" t="str">
        <f>Roster_Selection_Men!AM255</f>
        <v/>
      </c>
      <c r="E161" s="23"/>
      <c r="F161" s="1" t="str">
        <f>IF(ISERROR(Baker_Scores_Men_JV!E161), " ", IF(Baker_Scores_Men_JV!E161 = "Yes", "Yes", "  "))</f>
        <v xml:space="preserve">  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30">
        <f t="shared" si="44"/>
        <v>0</v>
      </c>
      <c r="M161" s="30">
        <f t="shared" si="45"/>
        <v>0</v>
      </c>
      <c r="N161" s="30">
        <f t="shared" si="46"/>
        <v>0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2:37" s="1" customFormat="1" ht="13.9" customHeight="1">
      <c r="B162" s="1" t="str">
        <f>Roster_Selection_Men!AJ256&amp;" " &amp; "JV2 "</f>
        <v xml:space="preserve"> JV2 </v>
      </c>
      <c r="C162" s="1" t="str">
        <f>Roster_Selection_Men!AL256</f>
        <v/>
      </c>
      <c r="D162" s="1" t="str">
        <f>Roster_Selection_Men!AM256</f>
        <v/>
      </c>
      <c r="E162" s="23"/>
      <c r="F162" s="1" t="str">
        <f>IF(ISERROR(Baker_Scores_Men_JV!E162), " ", IF(Baker_Scores_Men_JV!E162 = "Yes", "Yes", "  "))</f>
        <v xml:space="preserve">  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30">
        <f t="shared" si="44"/>
        <v>0</v>
      </c>
      <c r="M162" s="30">
        <f t="shared" si="45"/>
        <v>0</v>
      </c>
      <c r="N162" s="30">
        <f t="shared" si="46"/>
        <v>0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2:37" s="1" customFormat="1" ht="13.9" customHeight="1">
      <c r="B163" s="1" t="s">
        <v>716</v>
      </c>
      <c r="C163" s="28" t="s">
        <v>230</v>
      </c>
      <c r="D163" s="23" t="s">
        <v>230</v>
      </c>
      <c r="E163" s="23"/>
      <c r="F163" s="23"/>
      <c r="G163" s="29"/>
      <c r="H163" s="29"/>
      <c r="I163" s="29"/>
      <c r="J163" s="29"/>
      <c r="K163" s="29"/>
      <c r="L163" s="30">
        <f t="shared" si="44"/>
        <v>0</v>
      </c>
      <c r="M163" s="30">
        <f t="shared" si="45"/>
        <v>0</v>
      </c>
      <c r="N163" s="30">
        <f t="shared" si="46"/>
        <v>0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2:37" s="1" customFormat="1" ht="13.9" customHeight="1">
      <c r="B164" s="1" t="s">
        <v>716</v>
      </c>
      <c r="C164" s="28" t="s">
        <v>230</v>
      </c>
      <c r="D164" s="23" t="s">
        <v>230</v>
      </c>
      <c r="E164" s="23"/>
      <c r="F164" s="23"/>
      <c r="G164" s="29"/>
      <c r="H164" s="29"/>
      <c r="I164" s="29"/>
      <c r="J164" s="29"/>
      <c r="K164" s="29"/>
      <c r="L164" s="30">
        <f t="shared" si="44"/>
        <v>0</v>
      </c>
      <c r="M164" s="30">
        <f t="shared" si="45"/>
        <v>0</v>
      </c>
      <c r="N164" s="30">
        <f t="shared" si="46"/>
        <v>0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2:37" s="1" customFormat="1" ht="13.9" customHeight="1">
      <c r="B165" s="1" t="s">
        <v>716</v>
      </c>
      <c r="C165" s="28" t="s">
        <v>230</v>
      </c>
      <c r="D165" s="23" t="s">
        <v>230</v>
      </c>
      <c r="E165" s="23"/>
      <c r="F165" s="23"/>
      <c r="G165" s="31"/>
      <c r="H165" s="31"/>
      <c r="I165" s="31"/>
      <c r="J165" s="31"/>
      <c r="K165" s="31"/>
      <c r="L165" s="32">
        <f t="shared" si="44"/>
        <v>0</v>
      </c>
      <c r="M165" s="32">
        <f t="shared" si="45"/>
        <v>0</v>
      </c>
      <c r="N165" s="30">
        <f t="shared" si="46"/>
        <v>0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2:37" s="1" customFormat="1" ht="13.9" customHeight="1">
      <c r="B166" s="33"/>
      <c r="G166" s="30">
        <f t="shared" ref="G166:M166" si="47">SUM(G155:G165)</f>
        <v>895</v>
      </c>
      <c r="H166" s="30">
        <f t="shared" si="47"/>
        <v>836</v>
      </c>
      <c r="I166" s="30">
        <f t="shared" si="47"/>
        <v>836</v>
      </c>
      <c r="J166" s="30">
        <f t="shared" si="47"/>
        <v>844</v>
      </c>
      <c r="K166" s="30">
        <f t="shared" si="47"/>
        <v>754</v>
      </c>
      <c r="L166" s="34">
        <f t="shared" si="47"/>
        <v>4165</v>
      </c>
      <c r="M166" s="34">
        <f t="shared" si="47"/>
        <v>25</v>
      </c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2:37" s="1" customFormat="1" ht="13.9" customHeight="1"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2:37" s="1" customFormat="1" ht="13.9" customHeight="1">
      <c r="B168" s="1" t="str">
        <f>Roster_Selection_Men!AF274&amp;" " &amp; "JV1 "</f>
        <v xml:space="preserve">University of the Cumberlands JV1 </v>
      </c>
      <c r="C168" s="1" t="str">
        <f>Roster_Selection_Men!AH274</f>
        <v>20-20398</v>
      </c>
      <c r="D168" s="1" t="str">
        <f>Roster_Selection_Men!AI274</f>
        <v>Brandon Salazar</v>
      </c>
      <c r="E168" s="23" t="s">
        <v>1022</v>
      </c>
      <c r="F168" s="1" t="str">
        <f>IF(ISERROR(Baker_Scores_Men_JV!E168), " ", IF(Baker_Scores_Men_JV!E168 = "Yes", "Yes", "  "))</f>
        <v>Yes</v>
      </c>
      <c r="G168" s="29">
        <v>137</v>
      </c>
      <c r="H168" s="29">
        <v>139</v>
      </c>
      <c r="I168" s="29">
        <v>172</v>
      </c>
      <c r="J168" s="29">
        <v>164</v>
      </c>
      <c r="K168" s="29">
        <v>153</v>
      </c>
      <c r="L168" s="30">
        <f t="shared" ref="L168:L178" si="48">SUM(G168:K168)</f>
        <v>765</v>
      </c>
      <c r="M168" s="30">
        <f t="shared" ref="M168:M178" si="49">COUNTIF(G168:K168, "&gt;0" )</f>
        <v>5</v>
      </c>
      <c r="N168" s="30">
        <f t="shared" ref="N168:N178" si="50">IF(M168=0,0,L168/M168)</f>
        <v>153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2:37" s="1" customFormat="1" ht="13.9" customHeight="1">
      <c r="B169" s="1" t="str">
        <f>Roster_Selection_Men!AF275&amp;" " &amp; "JV1 "</f>
        <v xml:space="preserve">University of the Cumberlands JV1 </v>
      </c>
      <c r="C169" s="1" t="str">
        <f>Roster_Selection_Men!AH275</f>
        <v>21-4216</v>
      </c>
      <c r="D169" s="1" t="str">
        <f>Roster_Selection_Men!AI275</f>
        <v>Donovan Steiner</v>
      </c>
      <c r="E169" s="23" t="s">
        <v>1022</v>
      </c>
      <c r="F169" s="1" t="str">
        <f>IF(ISERROR(Baker_Scores_Men_JV!E169), " ", IF(Baker_Scores_Men_JV!E169 = "Yes", "Yes", "  "))</f>
        <v>Yes</v>
      </c>
      <c r="G169" s="29">
        <v>155</v>
      </c>
      <c r="H169" s="29">
        <v>192</v>
      </c>
      <c r="I169" s="29">
        <v>171</v>
      </c>
      <c r="J169" s="29">
        <v>134</v>
      </c>
      <c r="K169" s="29">
        <v>160</v>
      </c>
      <c r="L169" s="30">
        <f t="shared" si="48"/>
        <v>812</v>
      </c>
      <c r="M169" s="30">
        <f t="shared" si="49"/>
        <v>5</v>
      </c>
      <c r="N169" s="30">
        <f t="shared" si="50"/>
        <v>162.4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2:37" s="1" customFormat="1" ht="13.9" customHeight="1">
      <c r="B170" s="1" t="str">
        <f>Roster_Selection_Men!AF276&amp;" " &amp; "JV1 "</f>
        <v xml:space="preserve">University of the Cumberlands JV1 </v>
      </c>
      <c r="C170" s="1" t="str">
        <f>Roster_Selection_Men!AH276</f>
        <v>8358-5157</v>
      </c>
      <c r="D170" s="1" t="str">
        <f>Roster_Selection_Men!AI276</f>
        <v>Dustin Warmoth</v>
      </c>
      <c r="E170" s="23" t="s">
        <v>1022</v>
      </c>
      <c r="F170" s="1" t="str">
        <f>IF(ISERROR(Baker_Scores_Men_JV!E170), " ", IF(Baker_Scores_Men_JV!E170 = "Yes", "Yes", "  "))</f>
        <v>Yes</v>
      </c>
      <c r="G170" s="29">
        <v>175</v>
      </c>
      <c r="H170" s="29">
        <v>201</v>
      </c>
      <c r="I170" s="29">
        <v>165</v>
      </c>
      <c r="J170" s="29">
        <v>201</v>
      </c>
      <c r="K170" s="29">
        <v>217</v>
      </c>
      <c r="L170" s="30">
        <f t="shared" si="48"/>
        <v>959</v>
      </c>
      <c r="M170" s="30">
        <f t="shared" si="49"/>
        <v>5</v>
      </c>
      <c r="N170" s="30">
        <f t="shared" si="50"/>
        <v>191.8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2:37" s="1" customFormat="1" ht="13.9" customHeight="1">
      <c r="B171" s="1" t="str">
        <f>Roster_Selection_Men!AF277&amp;" " &amp; "JV1 "</f>
        <v xml:space="preserve">University of the Cumberlands JV1 </v>
      </c>
      <c r="C171" s="1" t="str">
        <f>Roster_Selection_Men!AH277</f>
        <v>19-80458</v>
      </c>
      <c r="D171" s="1" t="str">
        <f>Roster_Selection_Men!AI277</f>
        <v>Samuel Belew</v>
      </c>
      <c r="E171" s="23" t="s">
        <v>1022</v>
      </c>
      <c r="F171" s="1" t="str">
        <f>IF(ISERROR(Baker_Scores_Men_JV!E171), " ", IF(Baker_Scores_Men_JV!E171 = "Yes", "Yes", "  "))</f>
        <v>Yes</v>
      </c>
      <c r="G171" s="29">
        <v>140</v>
      </c>
      <c r="H171" s="29">
        <v>168</v>
      </c>
      <c r="I171" s="29">
        <v>177</v>
      </c>
      <c r="J171" s="29">
        <v>167</v>
      </c>
      <c r="K171" s="29">
        <v>103</v>
      </c>
      <c r="L171" s="30">
        <f t="shared" si="48"/>
        <v>755</v>
      </c>
      <c r="M171" s="30">
        <f t="shared" si="49"/>
        <v>5</v>
      </c>
      <c r="N171" s="30">
        <f t="shared" si="50"/>
        <v>151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2:37" s="1" customFormat="1" ht="13.9" customHeight="1">
      <c r="B172" s="1" t="str">
        <f>Roster_Selection_Men!AF278&amp;" " &amp; "JV1 "</f>
        <v xml:space="preserve">University of the Cumberlands JV1 </v>
      </c>
      <c r="C172" s="1" t="str">
        <f>Roster_Selection_Men!AH278</f>
        <v>21-4213</v>
      </c>
      <c r="D172" s="1" t="str">
        <f>Roster_Selection_Men!AI278</f>
        <v>Thomas Bemiss</v>
      </c>
      <c r="E172" s="23" t="s">
        <v>1023</v>
      </c>
      <c r="F172" s="1" t="str">
        <f>IF(ISERROR(Baker_Scores_Men_JV!E172), " ", IF(Baker_Scores_Men_JV!E172 = "Yes", "Yes", "  "))</f>
        <v>Yes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30">
        <f t="shared" si="48"/>
        <v>0</v>
      </c>
      <c r="M172" s="30">
        <f t="shared" si="49"/>
        <v>0</v>
      </c>
      <c r="N172" s="30">
        <f t="shared" si="50"/>
        <v>0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2:37" s="1" customFormat="1" ht="13.9" customHeight="1">
      <c r="B173" s="1" t="str">
        <f>Roster_Selection_Men!AF279&amp;" " &amp; "JV1 "</f>
        <v xml:space="preserve">University of the Cumberlands JV1 </v>
      </c>
      <c r="C173" s="1" t="str">
        <f>Roster_Selection_Men!AH279</f>
        <v>18-1760</v>
      </c>
      <c r="D173" s="1" t="str">
        <f>Roster_Selection_Men!AI279</f>
        <v>Zach Strickland</v>
      </c>
      <c r="E173" s="23" t="s">
        <v>1022</v>
      </c>
      <c r="F173" s="1" t="str">
        <f>IF(ISERROR(Baker_Scores_Men_JV!E173), " ", IF(Baker_Scores_Men_JV!E173 = "Yes", "Yes", "  "))</f>
        <v>Yes</v>
      </c>
      <c r="G173" s="29">
        <v>116</v>
      </c>
      <c r="H173" s="29">
        <v>109</v>
      </c>
      <c r="I173" s="29">
        <v>138</v>
      </c>
      <c r="J173" s="29">
        <v>104</v>
      </c>
      <c r="K173" s="29">
        <v>107</v>
      </c>
      <c r="L173" s="30">
        <f t="shared" si="48"/>
        <v>574</v>
      </c>
      <c r="M173" s="30">
        <f t="shared" si="49"/>
        <v>5</v>
      </c>
      <c r="N173" s="30">
        <f t="shared" si="50"/>
        <v>114.8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2:37" s="1" customFormat="1" ht="13.9" customHeight="1">
      <c r="B174" s="1" t="str">
        <f>Roster_Selection_Men!AF280&amp;" " &amp; "JV1 "</f>
        <v xml:space="preserve"> JV1 </v>
      </c>
      <c r="C174" s="1" t="str">
        <f>Roster_Selection_Men!AH280</f>
        <v/>
      </c>
      <c r="D174" s="1" t="str">
        <f>Roster_Selection_Men!AI280</f>
        <v/>
      </c>
      <c r="E174" s="23"/>
      <c r="F174" s="1" t="str">
        <f>IF(ISERROR(Baker_Scores_Men_JV!E174), " ", IF(Baker_Scores_Men_JV!E174 = "Yes", "Yes", "  "))</f>
        <v xml:space="preserve">  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30">
        <f t="shared" si="48"/>
        <v>0</v>
      </c>
      <c r="M174" s="30">
        <f t="shared" si="49"/>
        <v>0</v>
      </c>
      <c r="N174" s="30">
        <f t="shared" si="50"/>
        <v>0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2:37" s="1" customFormat="1" ht="13.9" customHeight="1">
      <c r="B175" s="1" t="str">
        <f>Roster_Selection_Men!AF281&amp;" " &amp; "JV1 "</f>
        <v xml:space="preserve"> JV1 </v>
      </c>
      <c r="C175" s="1" t="str">
        <f>Roster_Selection_Men!AH281</f>
        <v/>
      </c>
      <c r="D175" s="1" t="str">
        <f>Roster_Selection_Men!AI281</f>
        <v/>
      </c>
      <c r="E175" s="23"/>
      <c r="F175" s="1" t="str">
        <f>IF(ISERROR(Baker_Scores_Men_JV!E175), " ", IF(Baker_Scores_Men_JV!E175 = "Yes", "Yes", "  "))</f>
        <v xml:space="preserve">  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30">
        <f t="shared" si="48"/>
        <v>0</v>
      </c>
      <c r="M175" s="30">
        <f t="shared" si="49"/>
        <v>0</v>
      </c>
      <c r="N175" s="30">
        <f t="shared" si="50"/>
        <v>0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2:37" s="1" customFormat="1" ht="13.9" customHeight="1">
      <c r="B176" s="1" t="s">
        <v>717</v>
      </c>
      <c r="C176" s="28" t="s">
        <v>230</v>
      </c>
      <c r="D176" s="23" t="s">
        <v>230</v>
      </c>
      <c r="E176" s="23"/>
      <c r="F176" s="23"/>
      <c r="G176" s="29"/>
      <c r="H176" s="29"/>
      <c r="I176" s="29"/>
      <c r="J176" s="29"/>
      <c r="K176" s="29"/>
      <c r="L176" s="30">
        <f t="shared" si="48"/>
        <v>0</v>
      </c>
      <c r="M176" s="30">
        <f t="shared" si="49"/>
        <v>0</v>
      </c>
      <c r="N176" s="30">
        <f t="shared" si="50"/>
        <v>0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2:52" s="1" customFormat="1" ht="13.9" customHeight="1">
      <c r="B177" s="1" t="s">
        <v>717</v>
      </c>
      <c r="C177" s="28" t="s">
        <v>230</v>
      </c>
      <c r="D177" s="23" t="s">
        <v>230</v>
      </c>
      <c r="E177" s="23"/>
      <c r="F177" s="23"/>
      <c r="G177" s="29"/>
      <c r="H177" s="29"/>
      <c r="I177" s="29"/>
      <c r="J177" s="29"/>
      <c r="K177" s="29"/>
      <c r="L177" s="30">
        <f t="shared" si="48"/>
        <v>0</v>
      </c>
      <c r="M177" s="30">
        <f t="shared" si="49"/>
        <v>0</v>
      </c>
      <c r="N177" s="30">
        <f t="shared" si="50"/>
        <v>0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2:52" s="1" customFormat="1" ht="13.9" customHeight="1">
      <c r="B178" s="1" t="s">
        <v>717</v>
      </c>
      <c r="C178" s="28" t="s">
        <v>230</v>
      </c>
      <c r="D178" s="23" t="s">
        <v>230</v>
      </c>
      <c r="E178" s="23"/>
      <c r="F178" s="23"/>
      <c r="G178" s="31"/>
      <c r="H178" s="31"/>
      <c r="I178" s="31"/>
      <c r="J178" s="31"/>
      <c r="K178" s="31"/>
      <c r="L178" s="32">
        <f t="shared" si="48"/>
        <v>0</v>
      </c>
      <c r="M178" s="32">
        <f t="shared" si="49"/>
        <v>0</v>
      </c>
      <c r="N178" s="30">
        <f t="shared" si="50"/>
        <v>0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2:52" s="1" customFormat="1" ht="13.9" customHeight="1">
      <c r="B179" s="33"/>
      <c r="G179" s="30">
        <f t="shared" ref="G179:M179" si="51">SUM(G168:G178)</f>
        <v>723</v>
      </c>
      <c r="H179" s="30">
        <f t="shared" si="51"/>
        <v>809</v>
      </c>
      <c r="I179" s="30">
        <f t="shared" si="51"/>
        <v>823</v>
      </c>
      <c r="J179" s="30">
        <f t="shared" si="51"/>
        <v>770</v>
      </c>
      <c r="K179" s="30">
        <f t="shared" si="51"/>
        <v>740</v>
      </c>
      <c r="L179" s="34">
        <f t="shared" si="51"/>
        <v>3865</v>
      </c>
      <c r="M179" s="34">
        <f t="shared" si="51"/>
        <v>25</v>
      </c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2:52" s="1" customFormat="1" ht="13.9" customHeight="1"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2:52" s="1" customFormat="1" ht="13.9" customHeight="1"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2:52" s="1" customFormat="1" ht="13.9" customHeight="1"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2:52" s="1" customFormat="1" ht="13.9" customHeight="1"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2:52" s="1" customFormat="1" ht="13.9" customHeight="1">
      <c r="E184" s="35" t="s">
        <v>702</v>
      </c>
      <c r="F184" s="36"/>
      <c r="G184" s="37">
        <f t="shared" ref="G184:M184" si="52">SUM(G23,G36,G49,G62,G75,G88,G101,G114,G127,G140,G153,G166,G179)</f>
        <v>9598</v>
      </c>
      <c r="H184" s="37">
        <f t="shared" si="52"/>
        <v>9672</v>
      </c>
      <c r="I184" s="37">
        <f t="shared" si="52"/>
        <v>9524</v>
      </c>
      <c r="J184" s="37">
        <f t="shared" si="52"/>
        <v>9344</v>
      </c>
      <c r="K184" s="37">
        <f t="shared" si="52"/>
        <v>9259</v>
      </c>
      <c r="L184" s="38">
        <f t="shared" si="52"/>
        <v>47397</v>
      </c>
      <c r="M184" s="39">
        <f t="shared" si="52"/>
        <v>268</v>
      </c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Z184" s="1" t="s">
        <v>703</v>
      </c>
    </row>
    <row r="185" spans="2:52" s="1" customFormat="1" ht="13.9" customHeight="1">
      <c r="E185" s="40" t="s">
        <v>704</v>
      </c>
      <c r="F185" s="41"/>
      <c r="G185" s="42">
        <f>SUM(G184/(13))</f>
        <v>738.30769230769226</v>
      </c>
      <c r="H185" s="42">
        <f>SUM(H184/(13))</f>
        <v>744</v>
      </c>
      <c r="I185" s="42">
        <f>SUM(I184/(13))</f>
        <v>732.61538461538464</v>
      </c>
      <c r="J185" s="42">
        <f>SUM(J184/(13))</f>
        <v>718.76923076923072</v>
      </c>
      <c r="K185" s="42">
        <f>SUM(K184/(13))</f>
        <v>712.23076923076928</v>
      </c>
      <c r="L185" s="32"/>
      <c r="M185" s="51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2:52" s="1" customFormat="1" ht="13.9" customHeigh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2:52" s="1" customFormat="1" ht="13.9" customHeight="1"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2:52" s="1" customFormat="1" ht="13.9" customHeight="1"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2:52" s="1" customFormat="1" ht="13.9" customHeight="1"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2:52" s="1" customFormat="1" ht="13.9" customHeight="1"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2:52" s="1" customFormat="1" ht="13.9" customHeight="1"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2:52" s="1" customFormat="1" ht="13.9" customHeight="1"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7:37" s="1" customFormat="1" ht="13.9" customHeight="1"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7:37" s="1" customFormat="1" ht="13.9" customHeight="1"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7:37" s="1" customFormat="1" ht="13.9" customHeight="1"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7:37" s="1" customFormat="1" ht="13.9" customHeight="1"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7:37" s="1" customFormat="1" ht="13.9" customHeight="1"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7:37" s="1" customFormat="1" ht="13.9" customHeight="1"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7:37" s="1" customFormat="1" ht="13.9" customHeight="1"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7:37" s="1" customFormat="1" ht="13.9" customHeight="1"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7:37" s="1" customFormat="1" ht="13.9" customHeight="1"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7:37" s="1" customFormat="1" ht="13.9" customHeight="1"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7:37" s="1" customFormat="1" ht="13.9" customHeight="1"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7:37" s="1" customFormat="1" ht="13.9" customHeight="1"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7:37" s="1" customFormat="1" ht="13.9" customHeight="1"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7:37" s="1" customFormat="1" ht="13.9" customHeight="1"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7:37" s="1" customFormat="1" ht="13.9" customHeight="1"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7:37" s="1" customFormat="1" ht="13.9" customHeight="1"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7:37" s="1" customFormat="1" ht="13.9" customHeight="1"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7:37" s="1" customFormat="1" ht="13.9" customHeight="1"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7:37" s="1" customFormat="1" ht="13.9" customHeight="1"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7:37" s="1" customFormat="1" ht="13.9" customHeight="1"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7:37" s="1" customFormat="1" ht="13.9" customHeight="1"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7:37" s="1" customFormat="1" ht="13.9" customHeight="1"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7:37" s="1" customFormat="1" ht="13.9" customHeight="1"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7:37" s="1" customFormat="1" ht="13.9" customHeight="1"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7:37" s="1" customFormat="1" ht="13.9" customHeight="1"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7:37" s="1" customFormat="1" ht="13.9" customHeight="1"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7:37" s="1" customFormat="1" ht="13.9" customHeight="1"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7:37" s="1" customFormat="1" ht="13.9" customHeight="1"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7:37" s="1" customFormat="1" ht="13.9" customHeight="1"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7:37" s="1" customFormat="1" ht="13.9" customHeight="1"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7:37" s="1" customFormat="1" ht="13.9" customHeight="1"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7:37" s="1" customFormat="1" ht="13.9" customHeight="1"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7:37" s="1" customFormat="1" ht="13.9" customHeight="1"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7:37" s="1" customFormat="1" ht="13.9" customHeight="1"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7:37" s="1" customFormat="1" ht="13.9" customHeight="1"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7:37" s="1" customFormat="1" ht="13.9" customHeight="1"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7:37" s="1" customFormat="1" ht="13.9" customHeight="1"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7:37" s="1" customFormat="1" ht="13.9" customHeight="1"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7:37" s="1" customFormat="1" ht="13.9" customHeight="1"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7:37" s="1" customFormat="1" ht="13.9" customHeight="1"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7:37" s="1" customFormat="1" ht="13.9" customHeight="1"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7:37" s="1" customFormat="1" ht="13.9" customHeight="1"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7:37" s="1" customFormat="1" ht="13.9" customHeight="1"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7:37" s="1" customFormat="1" ht="13.9" customHeight="1"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7:37" s="1" customFormat="1" ht="13.9" customHeight="1"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7:37" s="1" customFormat="1" ht="13.9" customHeight="1"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7:37" s="1" customFormat="1" ht="13.9" customHeight="1"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7:37" s="1" customFormat="1" ht="13.9" customHeight="1"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7:37" s="1" customFormat="1" ht="13.9" customHeight="1"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7:37" s="1" customFormat="1" ht="13.9" customHeight="1"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7:37" s="1" customFormat="1" ht="13.9" customHeight="1"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7:37" s="1" customFormat="1" ht="13.9" customHeight="1"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7:37" s="1" customFormat="1" ht="13.9" customHeight="1"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7:37" s="1" customFormat="1" ht="13.9" customHeight="1"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7:37" s="1" customFormat="1" ht="13.9" customHeight="1"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7:37" s="1" customFormat="1" ht="13.9" customHeight="1"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7:37" s="1" customFormat="1" ht="13.9" customHeight="1"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7:37" s="1" customFormat="1" ht="13.9" customHeight="1"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7:37" s="1" customFormat="1" ht="13.9" customHeight="1"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7:37" s="1" customFormat="1" ht="13.9" customHeight="1"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7:37" s="1" customFormat="1" ht="13.9" customHeight="1"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7:37" s="1" customFormat="1" ht="13.9" customHeight="1"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7:37" s="1" customFormat="1" ht="13.9" customHeight="1"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7:37" s="1" customFormat="1" ht="13.9" customHeight="1"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7:37" s="1" customFormat="1" ht="13.9" customHeight="1"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7:37" s="1" customFormat="1" ht="13.9" customHeight="1"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7:37" s="1" customFormat="1" ht="13.9" customHeight="1"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7:37" s="1" customFormat="1" ht="13.9" customHeight="1"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7:37" s="1" customFormat="1" ht="13.9" customHeight="1"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7:37" s="1" customFormat="1" ht="13.9" customHeight="1"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7:37" s="1" customFormat="1" ht="13.9" customHeight="1"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7:37" s="1" customFormat="1" ht="13.9" customHeight="1"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7:37" s="1" customFormat="1" ht="13.9" customHeight="1"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7:37" s="1" customFormat="1" ht="13.9" customHeight="1"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7:37" s="1" customFormat="1" ht="13.9" customHeight="1"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7:37" s="1" customFormat="1" ht="13.9" customHeight="1"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7:37" s="1" customFormat="1" ht="13.9" customHeight="1"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7:37" s="1" customFormat="1" ht="13.9" customHeight="1"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7:37" s="1" customFormat="1" ht="13.9" customHeight="1"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7:37" s="1" customFormat="1" ht="13.9" customHeight="1"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7:37" s="1" customFormat="1" ht="13.9" customHeight="1"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7:37" s="1" customFormat="1" ht="13.9" customHeight="1"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7:37" s="1" customFormat="1" ht="13.9" customHeight="1"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7:37" s="1" customFormat="1" ht="13.9" customHeight="1"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7:37" s="1" customFormat="1" ht="13.9" customHeight="1"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7:37" s="1" customFormat="1" ht="13.9" customHeight="1"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7:37" s="1" customFormat="1" ht="13.9" customHeight="1"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7:37" s="1" customFormat="1" ht="13.9" customHeight="1"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7:37" s="1" customFormat="1" ht="13.9" customHeight="1"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7:37" s="1" customFormat="1" ht="13.9" customHeight="1"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7:37" s="1" customFormat="1" ht="13.9" customHeight="1"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7:37" s="1" customFormat="1" ht="13.9" customHeight="1"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7:37" s="1" customFormat="1" ht="13.9" customHeight="1"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7:37" s="1" customFormat="1" ht="13.9" customHeight="1"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7:37" s="1" customFormat="1" ht="13.9" customHeight="1"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7:37" s="1" customFormat="1" ht="13.9" customHeight="1"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7:37" s="1" customFormat="1" ht="13.9" customHeight="1"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7:37" s="1" customFormat="1" ht="13.9" customHeight="1"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7:37" s="1" customFormat="1" ht="13.9" customHeight="1"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7:37" s="1" customFormat="1" ht="13.9" customHeight="1"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7:37" s="1" customFormat="1" ht="13.9" customHeight="1"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7:37" s="1" customFormat="1" ht="13.9" customHeight="1"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7:37" s="1" customFormat="1" ht="13.9" customHeight="1"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7:37" s="1" customFormat="1" ht="13.9" customHeight="1"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7:37" s="1" customFormat="1" ht="13.9" customHeight="1"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7:37" s="1" customFormat="1" ht="13.9" customHeight="1"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7:37" s="1" customFormat="1" ht="13.9" customHeight="1"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7:37" s="1" customFormat="1" ht="13.9" customHeight="1"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7:37" s="1" customFormat="1" ht="13.9" customHeight="1"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7:37" s="1" customFormat="1" ht="13.9" customHeight="1"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7:37" s="1" customFormat="1" ht="13.9" customHeight="1"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7:37" s="1" customFormat="1" ht="13.9" customHeight="1"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7:37" s="1" customFormat="1" ht="13.9" customHeight="1"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7:37" s="1" customFormat="1" ht="13.9" customHeight="1"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7:37" s="1" customFormat="1" ht="13.9" customHeight="1"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7:37" s="1" customFormat="1" ht="13.9" customHeight="1"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7:37" s="1" customFormat="1" ht="13.9" customHeight="1"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7:37" s="1" customFormat="1" ht="13.9" customHeight="1"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7:37" s="1" customFormat="1" ht="13.9" customHeight="1"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7:37" s="1" customFormat="1" ht="13.9" customHeight="1"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7:37" s="1" customFormat="1" ht="13.9" customHeight="1"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7:37" s="1" customFormat="1" ht="13.9" customHeight="1"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7:37" s="1" customFormat="1" ht="13.9" customHeight="1"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7:37" s="1" customFormat="1" ht="13.9" customHeight="1"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7:37" s="1" customFormat="1" ht="13.9" customHeight="1"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7:37" s="1" customFormat="1" ht="13.9" customHeight="1"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7:37" s="1" customFormat="1" ht="13.9" customHeight="1"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7:37" s="1" customFormat="1" ht="13.9" customHeight="1"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7:37" s="1" customFormat="1" ht="13.9" customHeight="1"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7:37" s="1" customFormat="1" ht="13.9" customHeight="1"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7:37" s="1" customFormat="1" ht="13.9" customHeight="1"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7:37" s="1" customFormat="1" ht="13.9" customHeight="1"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7:37" s="1" customFormat="1" ht="13.9" customHeight="1"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7:37" s="1" customFormat="1" ht="13.9" customHeight="1"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7:37" s="1" customFormat="1" ht="13.9" customHeight="1"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7:37" s="1" customFormat="1" ht="13.9" customHeight="1"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7:37" s="1" customFormat="1" ht="13.9" customHeight="1"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7:37" s="1" customFormat="1" ht="13.9" customHeight="1"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7:37" s="1" customFormat="1" ht="13.9" customHeight="1"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7:37" s="1" customFormat="1" ht="13.9" customHeight="1"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7:37" s="1" customFormat="1" ht="13.9" customHeight="1"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7:37" s="1" customFormat="1" ht="13.9" customHeight="1"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7:37" s="1" customFormat="1" ht="13.9" customHeight="1"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7:37" s="1" customFormat="1" ht="13.9" customHeight="1"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7:37" s="1" customFormat="1" ht="13.9" customHeight="1"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7:37" s="1" customFormat="1" ht="13.9" customHeight="1"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7:37" s="1" customFormat="1" ht="13.9" customHeight="1"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7:37" s="1" customFormat="1" ht="13.9" customHeight="1"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7:37" s="1" customFormat="1" ht="13.9" customHeight="1"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7:37" s="1" customFormat="1" ht="13.9" customHeight="1"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7:37" s="1" customFormat="1" ht="13.9" customHeight="1"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7:37" s="1" customFormat="1" ht="13.9" customHeight="1"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7:37" s="1" customFormat="1" ht="13.9" customHeight="1"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7:37" s="1" customFormat="1" ht="13.9" customHeight="1"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7:37" s="1" customFormat="1" ht="13.9" customHeight="1"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7:37" s="1" customFormat="1" ht="13.9" customHeight="1"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7:37" s="1" customFormat="1" ht="13.9" customHeight="1"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7:37" s="1" customFormat="1" ht="13.9" customHeight="1"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7:37" s="1" customFormat="1" ht="13.9" customHeight="1"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7:37" s="1" customFormat="1" ht="13.9" customHeight="1"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7:37" s="1" customFormat="1" ht="13.9" customHeight="1"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7:37" s="1" customFormat="1" ht="13.9" customHeight="1"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7:37" s="1" customFormat="1" ht="13.9" customHeight="1"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7:37" s="1" customFormat="1" ht="13.9" customHeight="1"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7:37" s="1" customFormat="1" ht="13.9" customHeight="1"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7:37" s="1" customFormat="1" ht="13.9" customHeight="1"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7:37" s="1" customFormat="1" ht="13.9" customHeight="1"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7:37" s="1" customFormat="1" ht="13.9" customHeight="1"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7:37" s="1" customFormat="1" ht="13.9" customHeight="1"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7:37" s="1" customFormat="1" ht="13.9" customHeight="1"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7:37" s="1" customFormat="1" ht="13.9" customHeight="1"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7:37" s="1" customFormat="1" ht="13.9" customHeight="1"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7:37" s="1" customFormat="1" ht="13.9" customHeight="1"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7:37" s="1" customFormat="1" ht="13.9" customHeight="1"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7:37" s="1" customFormat="1" ht="13.9" customHeight="1"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7:37" s="1" customFormat="1" ht="13.9" customHeight="1"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7:37" s="1" customFormat="1" ht="13.9" customHeight="1"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7:37" s="1" customFormat="1" ht="13.9" customHeight="1"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7:37" s="1" customFormat="1" ht="13.9" customHeight="1"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7:37" s="1" customFormat="1" ht="13.9" customHeight="1"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7:37" s="1" customFormat="1" ht="13.9" customHeight="1"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7:37" s="1" customFormat="1" ht="13.9" customHeight="1"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7:37" s="1" customFormat="1" ht="13.9" customHeight="1"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7:37" s="1" customFormat="1" ht="13.9" customHeight="1"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7:37" s="1" customFormat="1" ht="13.9" customHeight="1"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7:37" s="1" customFormat="1" ht="13.9" customHeight="1"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7:37" s="1" customFormat="1" ht="13.9" customHeight="1"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7:37" s="1" customFormat="1" ht="13.9" customHeight="1"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7:37" s="1" customFormat="1" ht="13.9" customHeight="1"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7:37" s="1" customFormat="1" ht="13.9" customHeight="1"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7:37" s="1" customFormat="1" ht="13.9" customHeight="1"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7:37" s="1" customFormat="1" ht="13.9" customHeight="1"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7:37" s="1" customFormat="1" ht="13.9" customHeight="1"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7:37" s="1" customFormat="1" ht="13.9" customHeight="1"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7:37" s="1" customFormat="1" ht="13.9" customHeight="1"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7:37" s="1" customFormat="1" ht="13.9" customHeight="1"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7:37" s="1" customFormat="1" ht="13.9" customHeight="1"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7:37" s="1" customFormat="1" ht="13.9" customHeight="1"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7:37" s="1" customFormat="1" ht="13.9" customHeight="1"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7:37" s="1" customFormat="1" ht="13.9" customHeight="1"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7:37" s="1" customFormat="1" ht="13.9" customHeight="1"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7:37" s="1" customFormat="1" ht="13.9" customHeight="1"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7:37" s="1" customFormat="1" ht="13.9" customHeight="1"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7:37" s="1" customFormat="1" ht="13.9" customHeight="1"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7:37" s="1" customFormat="1" ht="13.9" customHeight="1"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7:37" s="1" customFormat="1" ht="13.9" customHeight="1"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7:37" s="1" customFormat="1" ht="13.9" customHeight="1"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7:37" s="1" customFormat="1" ht="13.9" customHeight="1"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7:37" s="1" customFormat="1" ht="13.9" customHeight="1"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7:37" s="1" customFormat="1" ht="13.9" customHeight="1"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7:37" s="1" customFormat="1" ht="13.9" customHeight="1"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7:37" s="1" customFormat="1" ht="13.9" customHeight="1"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7:37" s="1" customFormat="1" ht="13.9" customHeight="1"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7:37" s="1" customFormat="1" ht="13.9" customHeight="1"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7:37" s="1" customFormat="1" ht="13.9" customHeight="1"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7:37" s="1" customFormat="1" ht="13.9" customHeight="1"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7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7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7:37" s="1" customFormat="1" ht="13.9" customHeight="1"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7:37" s="1" customFormat="1" ht="13.9" customHeight="1"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7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7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7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7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F1EACB17-5B34-456C-B50B-B13ACDB59B31}">
      <formula1>$AZ$1:$AZ$3</formula1>
    </dataValidation>
    <dataValidation type="whole" allowBlank="1" showErrorMessage="1" errorTitle="An invalid score was entered" error="Value must be between 0 and 300" sqref="G12:K22 G168:K178 G155:K165 G142:K152 G129:K139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aker_Scores_Men_Var">
    <tabColor theme="7" tint="0.39997558519241921"/>
    <pageSetUpPr fitToPage="1"/>
  </sheetPr>
  <dimension ref="A1:DC4000"/>
  <sheetViews>
    <sheetView zoomScaleNormal="100" workbookViewId="0">
      <pane xSplit="6" ySplit="11" topLeftCell="O288" activePane="bottomRight" state="frozen"/>
      <selection pane="topRight" activeCell="G1" sqref="G1"/>
      <selection pane="bottomLeft" activeCell="A12" sqref="A12"/>
      <selection pane="bottomRight" activeCell="E45" sqref="E45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2" t="s">
        <v>718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R1" s="52"/>
    </row>
    <row r="2" spans="1:107" s="4" customFormat="1" ht="16.149999999999999" customHeight="1">
      <c r="AZ2" s="4" t="s">
        <v>669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2.6" customHeight="1">
      <c r="B10" s="54"/>
      <c r="C10" s="54"/>
      <c r="D10" s="55"/>
      <c r="E10" s="55"/>
      <c r="F10" s="55"/>
      <c r="G10" s="55"/>
      <c r="H10" s="56" t="s">
        <v>671</v>
      </c>
      <c r="I10" s="56" t="s">
        <v>671</v>
      </c>
      <c r="J10" s="56" t="s">
        <v>671</v>
      </c>
      <c r="K10" s="56" t="s">
        <v>671</v>
      </c>
      <c r="L10" s="56" t="s">
        <v>671</v>
      </c>
      <c r="M10" s="56" t="s">
        <v>671</v>
      </c>
      <c r="N10" s="56" t="s">
        <v>671</v>
      </c>
      <c r="O10" s="56" t="s">
        <v>671</v>
      </c>
      <c r="P10" s="56" t="s">
        <v>671</v>
      </c>
      <c r="Q10" s="56" t="s">
        <v>671</v>
      </c>
      <c r="R10" s="56" t="s">
        <v>671</v>
      </c>
      <c r="S10" s="56" t="s">
        <v>671</v>
      </c>
      <c r="T10" s="56" t="s">
        <v>29</v>
      </c>
      <c r="U10" s="56" t="s">
        <v>672</v>
      </c>
      <c r="V10" s="56" t="s">
        <v>673</v>
      </c>
      <c r="W10" s="56" t="s">
        <v>29</v>
      </c>
      <c r="X10" s="56" t="s">
        <v>29</v>
      </c>
      <c r="Y10" s="56" t="s">
        <v>29</v>
      </c>
      <c r="Z10" s="56" t="s">
        <v>29</v>
      </c>
      <c r="AA10" s="56" t="s">
        <v>29</v>
      </c>
      <c r="AB10" s="56" t="s">
        <v>29</v>
      </c>
      <c r="AC10" s="56" t="s">
        <v>29</v>
      </c>
      <c r="AD10" s="56" t="s">
        <v>29</v>
      </c>
      <c r="AE10" s="56" t="s">
        <v>29</v>
      </c>
      <c r="AF10" s="56" t="s">
        <v>29</v>
      </c>
      <c r="AG10" s="56" t="s">
        <v>29</v>
      </c>
      <c r="AH10" s="56" t="s">
        <v>29</v>
      </c>
      <c r="AI10" s="56" t="s">
        <v>29</v>
      </c>
      <c r="AJ10" s="56" t="s">
        <v>29</v>
      </c>
      <c r="AK10" s="56" t="s">
        <v>29</v>
      </c>
      <c r="AL10" s="56" t="s">
        <v>29</v>
      </c>
      <c r="AM10" s="56" t="s">
        <v>29</v>
      </c>
      <c r="AN10" s="56" t="s">
        <v>29</v>
      </c>
      <c r="AO10" s="56" t="s">
        <v>29</v>
      </c>
      <c r="AP10" s="56" t="s">
        <v>29</v>
      </c>
      <c r="AQ10" s="56" t="s">
        <v>29</v>
      </c>
      <c r="AR10" s="56" t="s">
        <v>29</v>
      </c>
      <c r="AS10" s="56" t="s">
        <v>29</v>
      </c>
      <c r="AT10" s="56" t="s">
        <v>29</v>
      </c>
      <c r="AU10" s="56" t="s">
        <v>29</v>
      </c>
      <c r="AV10" s="56" t="s">
        <v>29</v>
      </c>
      <c r="AW10" s="56" t="s">
        <v>29</v>
      </c>
      <c r="AX10" s="56" t="s">
        <v>29</v>
      </c>
      <c r="AY10" s="56" t="s">
        <v>29</v>
      </c>
      <c r="AZ10" s="56" t="s">
        <v>29</v>
      </c>
      <c r="BA10" s="56" t="s">
        <v>29</v>
      </c>
      <c r="BB10" s="56" t="s">
        <v>29</v>
      </c>
      <c r="BC10" s="56" t="s">
        <v>29</v>
      </c>
      <c r="BD10" s="56" t="s">
        <v>29</v>
      </c>
      <c r="BE10" s="56" t="s">
        <v>29</v>
      </c>
      <c r="BF10" s="56" t="s">
        <v>29</v>
      </c>
      <c r="BG10" s="56" t="s">
        <v>29</v>
      </c>
      <c r="BH10" s="56" t="s">
        <v>29</v>
      </c>
      <c r="BI10" s="56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674</v>
      </c>
      <c r="C11" s="19" t="s">
        <v>23</v>
      </c>
      <c r="D11" s="19" t="s">
        <v>24</v>
      </c>
      <c r="E11" s="19" t="s">
        <v>675</v>
      </c>
      <c r="F11" s="19" t="s">
        <v>719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677</v>
      </c>
      <c r="U11" s="19" t="s">
        <v>675</v>
      </c>
      <c r="V11" s="19" t="s">
        <v>678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Roster_Selection_Men!AB11&amp;" " &amp; "V "</f>
        <v xml:space="preserve">Bethel University (TN) V </v>
      </c>
      <c r="C12" s="57" t="str">
        <f>Roster_Selection_Men!AD11</f>
        <v>8468-4444</v>
      </c>
      <c r="D12" s="57" t="str">
        <f>Roster_Selection_Men!AE11</f>
        <v>Dalton Tilghman</v>
      </c>
      <c r="E12" s="58" t="s">
        <v>1023</v>
      </c>
      <c r="F12" s="1" t="str">
        <f>IF(ISERROR(Individual_Scores_Men_Var!E12), " ", IF(Individual_Scores_Men_Var!E12 = "Yes", "Yes", "  "))</f>
        <v>Yes</v>
      </c>
      <c r="G12" s="24" t="s">
        <v>672</v>
      </c>
      <c r="H12" s="44">
        <v>142</v>
      </c>
      <c r="I12" s="44">
        <v>178</v>
      </c>
      <c r="J12" s="44">
        <v>228</v>
      </c>
      <c r="K12" s="44">
        <v>189</v>
      </c>
      <c r="L12" s="44">
        <v>167</v>
      </c>
      <c r="M12" s="44">
        <v>203</v>
      </c>
      <c r="N12" s="44">
        <v>138</v>
      </c>
      <c r="O12" s="44">
        <v>204</v>
      </c>
      <c r="P12" s="44">
        <v>165</v>
      </c>
      <c r="Q12" s="44">
        <v>184</v>
      </c>
      <c r="R12" s="44">
        <v>202</v>
      </c>
      <c r="S12" s="44">
        <v>171</v>
      </c>
      <c r="T12" s="19">
        <f>SUM(H12:S12)</f>
        <v>2171</v>
      </c>
      <c r="U12" s="19">
        <f>COUNTIF(H12:S12, "&gt;0" )</f>
        <v>12</v>
      </c>
      <c r="V12" s="19">
        <f>T12/U12</f>
        <v>180.91666666666666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Roster_Selection_Men!AB12&amp;" " &amp; "V "</f>
        <v xml:space="preserve">Bethel University (TN) V </v>
      </c>
      <c r="C13" s="57" t="str">
        <f>Roster_Selection_Men!AD12</f>
        <v>17-84082</v>
      </c>
      <c r="D13" s="57" t="str">
        <f>Roster_Selection_Men!AE12</f>
        <v>Daniel Belew</v>
      </c>
      <c r="E13" s="58" t="s">
        <v>1022</v>
      </c>
      <c r="F13" s="1" t="str">
        <f>IF(ISERROR(Individual_Scores_Men_Var!E13), " ", IF(Individual_Scores_Men_Var!E13 = "Yes", "Yes", "  "))</f>
        <v>Yes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Roster_Selection_Men!AB13&amp;" " &amp; "V "</f>
        <v xml:space="preserve">Bethel University (TN) V </v>
      </c>
      <c r="C14" s="57" t="str">
        <f>Roster_Selection_Men!AD13</f>
        <v>8914-2011</v>
      </c>
      <c r="D14" s="57" t="str">
        <f>Roster_Selection_Men!AE13</f>
        <v>Evan Kiefer</v>
      </c>
      <c r="E14" s="58" t="s">
        <v>1022</v>
      </c>
      <c r="F14" s="1" t="str">
        <f>IF(ISERROR(Individual_Scores_Men_Var!E14), " ", IF(Individual_Scores_Men_Var!E14 = "Yes", "Yes", "  "))</f>
        <v>Yes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Roster_Selection_Men!AB14&amp;" " &amp; "V "</f>
        <v xml:space="preserve">Bethel University (TN) V </v>
      </c>
      <c r="C15" s="57" t="str">
        <f>Roster_Selection_Men!AD14</f>
        <v>11-464349</v>
      </c>
      <c r="D15" s="57" t="str">
        <f>Roster_Selection_Men!AE14</f>
        <v>Logan Goodman</v>
      </c>
      <c r="E15" s="58" t="s">
        <v>1022</v>
      </c>
      <c r="F15" s="1" t="str">
        <f>IF(ISERROR(Individual_Scores_Men_Var!E15), " ", IF(Individual_Scores_Men_Var!E15 = "Yes", "Yes", "  "))</f>
        <v>Yes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Roster_Selection_Men!AB15&amp;" " &amp; "V "</f>
        <v xml:space="preserve">Bethel University (TN) V </v>
      </c>
      <c r="C16" s="57" t="str">
        <f>Roster_Selection_Men!AD15</f>
        <v>5569-7185</v>
      </c>
      <c r="D16" s="57" t="str">
        <f>Roster_Selection_Men!AE15</f>
        <v>Mathew Crawford</v>
      </c>
      <c r="E16" s="58" t="s">
        <v>1022</v>
      </c>
      <c r="F16" s="1" t="str">
        <f>IF(ISERROR(Individual_Scores_Men_Var!E16), " ", IF(Individual_Scores_Men_Var!E16 = "Yes", "Yes", "  "))</f>
        <v>Yes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Roster_Selection_Men!AB16&amp;" " &amp; "V "</f>
        <v xml:space="preserve">Bethel University (TN) V </v>
      </c>
      <c r="C17" s="57" t="str">
        <f>Roster_Selection_Men!AD16</f>
        <v>11-398807</v>
      </c>
      <c r="D17" s="57" t="str">
        <f>Roster_Selection_Men!AE16</f>
        <v>Richard (Trey) Martin</v>
      </c>
      <c r="E17" s="58" t="s">
        <v>1022</v>
      </c>
      <c r="F17" s="1" t="str">
        <f>IF(ISERROR(Individual_Scores_Men_Var!E17), " ", IF(Individual_Scores_Men_Var!E17 = "Yes", "Yes", "  "))</f>
        <v>Yes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Roster_Selection_Men!AB17&amp;" " &amp; "V "</f>
        <v xml:space="preserve">Bethel University (TN) V </v>
      </c>
      <c r="C18" s="57" t="str">
        <f>Roster_Selection_Men!AD17</f>
        <v>7914-1922</v>
      </c>
      <c r="D18" s="57" t="str">
        <f>Roster_Selection_Men!AE17</f>
        <v>Tommy Butler</v>
      </c>
      <c r="E18" s="58" t="s">
        <v>1022</v>
      </c>
      <c r="F18" s="1" t="str">
        <f>IF(ISERROR(Individual_Scores_Men_Var!E18), " ", IF(Individual_Scores_Men_Var!E18 = "Yes", "Yes", "  "))</f>
        <v>Yes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Roster_Selection_Men!AB18&amp;" " &amp; "V "</f>
        <v xml:space="preserve"> V </v>
      </c>
      <c r="C19" s="57" t="str">
        <f>Roster_Selection_Men!AD18</f>
        <v/>
      </c>
      <c r="D19" s="57" t="str">
        <f>Roster_Selection_Men!AE18</f>
        <v/>
      </c>
      <c r="E19" s="58"/>
      <c r="F19" s="1" t="str">
        <f>IF(ISERROR(Individual_Scores_Men_Var!E19), " ", IF(Individual_Scores_Men_Var!E19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679</v>
      </c>
      <c r="C20" s="59" t="str">
        <f>Individual_Scores_Men_Var!C20</f>
        <v/>
      </c>
      <c r="D20" s="60" t="str">
        <f>Individual_Scores_Men_Var!D20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679</v>
      </c>
      <c r="C21" s="59" t="str">
        <f>Individual_Scores_Men_Var!C21</f>
        <v/>
      </c>
      <c r="D21" s="60" t="str">
        <f>Individual_Scores_Men_Var!D21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679</v>
      </c>
      <c r="C22" s="59" t="str">
        <f>Individual_Scores_Men_Var!C22</f>
        <v/>
      </c>
      <c r="D22" s="60" t="str">
        <f>Individual_Scores_Men_Var!D22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Roster_Selection_Men!AB23&amp;" " &amp; "V "</f>
        <v xml:space="preserve">Blue Mountain College V </v>
      </c>
      <c r="C25" s="57" t="str">
        <f>Roster_Selection_Men!AD23</f>
        <v>6114-221</v>
      </c>
      <c r="D25" s="57" t="str">
        <f>Roster_Selection_Men!AE23</f>
        <v>Drew Turberville</v>
      </c>
      <c r="E25" s="58" t="s">
        <v>1022</v>
      </c>
      <c r="F25" s="1" t="str">
        <f>IF(ISERROR(Individual_Scores_Men_Var!E25), " ", IF(Individual_Scores_Men_Var!E25 = "Yes", "Yes", "  "))</f>
        <v>Yes</v>
      </c>
      <c r="G25" s="24" t="s">
        <v>672</v>
      </c>
      <c r="H25" s="44">
        <v>150</v>
      </c>
      <c r="I25" s="44">
        <v>170</v>
      </c>
      <c r="J25" s="44">
        <v>218</v>
      </c>
      <c r="K25" s="44">
        <v>171</v>
      </c>
      <c r="L25" s="44">
        <v>226</v>
      </c>
      <c r="M25" s="44">
        <v>188</v>
      </c>
      <c r="N25" s="44">
        <v>200</v>
      </c>
      <c r="O25" s="44">
        <v>188</v>
      </c>
      <c r="P25" s="44">
        <v>149</v>
      </c>
      <c r="Q25" s="44">
        <v>204</v>
      </c>
      <c r="R25" s="44">
        <v>147</v>
      </c>
      <c r="S25" s="44">
        <v>177</v>
      </c>
      <c r="T25" s="19">
        <f>SUM(H25:S25)</f>
        <v>2188</v>
      </c>
      <c r="U25" s="19">
        <f>COUNTIF(H25:S25, "&gt;0" )</f>
        <v>12</v>
      </c>
      <c r="V25" s="19">
        <f>T25/U25</f>
        <v>182.33333333333334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Roster_Selection_Men!AB24&amp;" " &amp; "V "</f>
        <v xml:space="preserve">Blue Mountain College V </v>
      </c>
      <c r="C26" s="57" t="str">
        <f>Roster_Selection_Men!AD24</f>
        <v>19-42959</v>
      </c>
      <c r="D26" s="57" t="str">
        <f>Roster_Selection_Men!AE24</f>
        <v>Greyson Blair</v>
      </c>
      <c r="E26" s="58" t="s">
        <v>1022</v>
      </c>
      <c r="F26" s="1" t="str">
        <f>IF(ISERROR(Individual_Scores_Men_Var!E26), " ", IF(Individual_Scores_Men_Var!E26 = "Yes", "Yes", "  "))</f>
        <v>Yes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Roster_Selection_Men!AB25&amp;" " &amp; "V "</f>
        <v xml:space="preserve">Blue Mountain College V </v>
      </c>
      <c r="C27" s="57" t="str">
        <f>Roster_Selection_Men!AD25</f>
        <v>7914-26916</v>
      </c>
      <c r="D27" s="57" t="str">
        <f>Roster_Selection_Men!AE25</f>
        <v>Jay Henderson</v>
      </c>
      <c r="E27" s="58" t="s">
        <v>1023</v>
      </c>
      <c r="F27" s="1" t="str">
        <f>IF(ISERROR(Individual_Scores_Men_Var!E27), " ", IF(Individual_Scores_Men_Var!E27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Roster_Selection_Men!AB26&amp;" " &amp; "V "</f>
        <v xml:space="preserve">Blue Mountain College V </v>
      </c>
      <c r="C28" s="57" t="str">
        <f>Roster_Selection_Men!AD26</f>
        <v>8577-2986</v>
      </c>
      <c r="D28" s="57" t="str">
        <f>Roster_Selection_Men!AE26</f>
        <v>Logan Akins</v>
      </c>
      <c r="E28" s="58" t="s">
        <v>1023</v>
      </c>
      <c r="F28" s="1" t="str">
        <f>IF(ISERROR(Individual_Scores_Men_Var!E28), " ", IF(Individual_Scores_Men_Var!E28 = "Yes", "Yes", "  "))</f>
        <v>Yes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Roster_Selection_Men!AB27&amp;" " &amp; "V "</f>
        <v xml:space="preserve">Blue Mountain College V </v>
      </c>
      <c r="C29" s="57" t="str">
        <f>Roster_Selection_Men!AD27</f>
        <v>6114-203</v>
      </c>
      <c r="D29" s="57" t="str">
        <f>Roster_Selection_Men!AE27</f>
        <v>Lucas Hartigan</v>
      </c>
      <c r="E29" s="58" t="s">
        <v>1022</v>
      </c>
      <c r="F29" s="1" t="str">
        <f>IF(ISERROR(Individual_Scores_Men_Var!E29), " ", IF(Individual_Scores_Men_Var!E29 = "Yes", "Yes", "  "))</f>
        <v>Yes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Roster_Selection_Men!AB28&amp;" " &amp; "V "</f>
        <v xml:space="preserve">Blue Mountain College V </v>
      </c>
      <c r="C30" s="57" t="str">
        <f>Roster_Selection_Men!AD28</f>
        <v>20-20285</v>
      </c>
      <c r="D30" s="57" t="str">
        <f>Roster_Selection_Men!AE28</f>
        <v>Nikolas Wilcher</v>
      </c>
      <c r="E30" s="58" t="s">
        <v>1022</v>
      </c>
      <c r="F30" s="1" t="str">
        <f>IF(ISERROR(Individual_Scores_Men_Var!E30), " ", IF(Individual_Scores_Men_Var!E30 = "Yes", "Yes", "  "))</f>
        <v>Yes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Roster_Selection_Men!AB29&amp;" " &amp; "V "</f>
        <v xml:space="preserve">Blue Mountain College V </v>
      </c>
      <c r="C31" s="57" t="str">
        <f>Roster_Selection_Men!AD29</f>
        <v>17-23688</v>
      </c>
      <c r="D31" s="57" t="str">
        <f>Roster_Selection_Men!AE29</f>
        <v>Peter Moore</v>
      </c>
      <c r="E31" s="58" t="s">
        <v>1022</v>
      </c>
      <c r="F31" s="1" t="str">
        <f>IF(ISERROR(Individual_Scores_Men_Var!E31), " ", IF(Individual_Scores_Men_Var!E31 = "Yes", "Yes", "  "))</f>
        <v>Yes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Roster_Selection_Men!AB30&amp;" " &amp; "V "</f>
        <v xml:space="preserve">Blue Mountain College V </v>
      </c>
      <c r="C32" s="57" t="str">
        <f>Roster_Selection_Men!AD30</f>
        <v>20-20298</v>
      </c>
      <c r="D32" s="57" t="str">
        <f>Roster_Selection_Men!AE30</f>
        <v>William Porter</v>
      </c>
      <c r="E32" s="58" t="s">
        <v>1023</v>
      </c>
      <c r="F32" s="1" t="str">
        <f>IF(ISERROR(Individual_Scores_Men_Var!E32), " ", IF(Individual_Scores_Men_Var!E32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680</v>
      </c>
      <c r="C33" s="59" t="str">
        <f>Individual_Scores_Men_Var!C33</f>
        <v/>
      </c>
      <c r="D33" s="60" t="str">
        <f>Individual_Scores_Men_Var!D33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680</v>
      </c>
      <c r="C34" s="59" t="str">
        <f>Individual_Scores_Men_Var!C34</f>
        <v/>
      </c>
      <c r="D34" s="60" t="str">
        <f>Individual_Scores_Men_Var!D34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680</v>
      </c>
      <c r="C35" s="59" t="str">
        <f>Individual_Scores_Men_Var!C35</f>
        <v/>
      </c>
      <c r="D35" s="60" t="str">
        <f>Individual_Scores_Men_Var!D35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Roster_Selection_Men!AB34&amp;" " &amp; "V "</f>
        <v xml:space="preserve">Campbellsville University V </v>
      </c>
      <c r="C38" s="57" t="str">
        <f>Roster_Selection_Men!AD34</f>
        <v>8985-5022</v>
      </c>
      <c r="D38" s="57" t="str">
        <f>Roster_Selection_Men!AE34</f>
        <v>Ambrose Shirk</v>
      </c>
      <c r="E38" s="58" t="s">
        <v>1022</v>
      </c>
      <c r="F38" s="1" t="str">
        <f>IF(ISERROR(Individual_Scores_Men_Var!E38), " ", IF(Individual_Scores_Men_Var!E38 = "Yes", "Yes", "  "))</f>
        <v>Yes</v>
      </c>
      <c r="G38" s="24" t="s">
        <v>672</v>
      </c>
      <c r="H38" s="44">
        <v>190</v>
      </c>
      <c r="I38" s="44">
        <v>234</v>
      </c>
      <c r="J38" s="44">
        <v>192</v>
      </c>
      <c r="K38" s="44">
        <v>161</v>
      </c>
      <c r="L38" s="44">
        <v>205</v>
      </c>
      <c r="M38" s="44">
        <v>206</v>
      </c>
      <c r="N38" s="44">
        <v>171</v>
      </c>
      <c r="O38" s="44">
        <v>247</v>
      </c>
      <c r="P38" s="44">
        <v>215</v>
      </c>
      <c r="Q38" s="44">
        <v>131</v>
      </c>
      <c r="R38" s="44">
        <v>171</v>
      </c>
      <c r="S38" s="44">
        <v>196</v>
      </c>
      <c r="T38" s="19">
        <f>SUM(H38:S38)</f>
        <v>2319</v>
      </c>
      <c r="U38" s="19">
        <f>COUNTIF(H38:S38, "&gt;0" )</f>
        <v>12</v>
      </c>
      <c r="V38" s="19">
        <f>T38/U38</f>
        <v>193.25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Roster_Selection_Men!AB35&amp;" " &amp; "V "</f>
        <v xml:space="preserve">Campbellsville University V </v>
      </c>
      <c r="C39" s="57" t="str">
        <f>Roster_Selection_Men!AD35</f>
        <v>17-69158</v>
      </c>
      <c r="D39" s="57" t="str">
        <f>Roster_Selection_Men!AE35</f>
        <v>Andrew McWhorter</v>
      </c>
      <c r="E39" s="58" t="s">
        <v>1022</v>
      </c>
      <c r="F39" s="1" t="str">
        <f>IF(ISERROR(Individual_Scores_Men_Var!E39), " ", IF(Individual_Scores_Men_Var!E39 = "Yes", "Yes", "  "))</f>
        <v>Yes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Roster_Selection_Men!AB36&amp;" " &amp; "V "</f>
        <v xml:space="preserve">Campbellsville University V </v>
      </c>
      <c r="C40" s="57" t="str">
        <f>Roster_Selection_Men!AD36</f>
        <v>18-86967</v>
      </c>
      <c r="D40" s="57" t="str">
        <f>Roster_Selection_Men!AE36</f>
        <v>Andrew Swift</v>
      </c>
      <c r="E40" s="58" t="s">
        <v>1022</v>
      </c>
      <c r="F40" s="1" t="str">
        <f>IF(ISERROR(Individual_Scores_Men_Var!E40), " ", IF(Individual_Scores_Men_Var!E40 = "Yes", "Yes", "  "))</f>
        <v>Yes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Roster_Selection_Men!AB37&amp;" " &amp; "V "</f>
        <v xml:space="preserve">Campbellsville University V </v>
      </c>
      <c r="C41" s="57" t="str">
        <f>Roster_Selection_Men!AD37</f>
        <v>7914-11696</v>
      </c>
      <c r="D41" s="57" t="str">
        <f>Roster_Selection_Men!AE37</f>
        <v>Blake Roberts</v>
      </c>
      <c r="E41" s="58" t="s">
        <v>1022</v>
      </c>
      <c r="F41" s="1" t="str">
        <f>IF(ISERROR(Individual_Scores_Men_Var!E41), " ", IF(Individual_Scores_Men_Var!E41 = "Yes", "Yes", "  "))</f>
        <v>Yes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Roster_Selection_Men!AB38&amp;" " &amp; "V "</f>
        <v xml:space="preserve">Campbellsville University V </v>
      </c>
      <c r="C42" s="57" t="str">
        <f>Roster_Selection_Men!AD38</f>
        <v>7914-43718</v>
      </c>
      <c r="D42" s="57" t="str">
        <f>Roster_Selection_Men!AE38</f>
        <v>Emanuel Casillas</v>
      </c>
      <c r="E42" s="58" t="s">
        <v>1022</v>
      </c>
      <c r="F42" s="1" t="str">
        <f>IF(ISERROR(Individual_Scores_Men_Var!E42), " ", IF(Individual_Scores_Men_Var!E42 = "Yes", "Yes", "  "))</f>
        <v>Yes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Roster_Selection_Men!AB39&amp;" " &amp; "V "</f>
        <v xml:space="preserve">Campbellsville University V </v>
      </c>
      <c r="C43" s="57" t="str">
        <f>Roster_Selection_Men!AD39</f>
        <v>15-117269</v>
      </c>
      <c r="D43" s="57" t="str">
        <f>Roster_Selection_Men!AE39</f>
        <v>Michael Kendrick</v>
      </c>
      <c r="E43" s="58" t="s">
        <v>1022</v>
      </c>
      <c r="F43" s="1" t="str">
        <f>IF(ISERROR(Individual_Scores_Men_Var!E43), " ", IF(Individual_Scores_Men_Var!E43 = "Yes", "Yes", "  "))</f>
        <v>Yes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Roster_Selection_Men!AB40&amp;" " &amp; "V "</f>
        <v xml:space="preserve">Campbellsville University V </v>
      </c>
      <c r="C44" s="57" t="str">
        <f>Roster_Selection_Men!AD40</f>
        <v>11-591918</v>
      </c>
      <c r="D44" s="57" t="str">
        <f>Roster_Selection_Men!AE40</f>
        <v>Nathan Whaley</v>
      </c>
      <c r="E44" s="58" t="s">
        <v>1022</v>
      </c>
      <c r="F44" s="1" t="str">
        <f>IF(ISERROR(Individual_Scores_Men_Var!E44), " ", IF(Individual_Scores_Men_Var!E44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Roster_Selection_Men!AB41&amp;" " &amp; "V "</f>
        <v xml:space="preserve"> V </v>
      </c>
      <c r="C45" s="57" t="str">
        <f>Roster_Selection_Men!AD41</f>
        <v/>
      </c>
      <c r="D45" s="57" t="str">
        <f>Roster_Selection_Men!AE41</f>
        <v/>
      </c>
      <c r="E45" s="58"/>
      <c r="F45" s="1" t="str">
        <f>IF(ISERROR(Individual_Scores_Men_Var!E45), " ", IF(Individual_Scores_Men_Var!E45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681</v>
      </c>
      <c r="C46" s="59" t="str">
        <f>Individual_Scores_Men_Var!C46</f>
        <v/>
      </c>
      <c r="D46" s="60" t="str">
        <f>Individual_Scores_Men_Var!D46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681</v>
      </c>
      <c r="C47" s="59" t="str">
        <f>Individual_Scores_Men_Var!C47</f>
        <v/>
      </c>
      <c r="D47" s="60" t="str">
        <f>Individual_Scores_Men_Var!D47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681</v>
      </c>
      <c r="C48" s="59" t="str">
        <f>Individual_Scores_Men_Var!C48</f>
        <v/>
      </c>
      <c r="D48" s="60" t="str">
        <f>Individual_Scores_Men_Var!D48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Roster_Selection_Men!AB47&amp;" " &amp; "V "</f>
        <v xml:space="preserve">Cumberland University V </v>
      </c>
      <c r="C51" s="57" t="str">
        <f>Roster_Selection_Men!AD47</f>
        <v>19-71543</v>
      </c>
      <c r="D51" s="57" t="str">
        <f>Roster_Selection_Men!AE47</f>
        <v>Alex Barlow</v>
      </c>
      <c r="E51" s="58" t="s">
        <v>1022</v>
      </c>
      <c r="F51" s="1" t="str">
        <f>IF(ISERROR(Individual_Scores_Men_Var!E51), " ", IF(Individual_Scores_Men_Var!E51 = "Yes", "Yes", "  "))</f>
        <v>Yes</v>
      </c>
      <c r="G51" s="24" t="s">
        <v>672</v>
      </c>
      <c r="H51" s="44">
        <v>139</v>
      </c>
      <c r="I51" s="44">
        <v>178</v>
      </c>
      <c r="J51" s="44">
        <v>167</v>
      </c>
      <c r="K51" s="44">
        <v>180</v>
      </c>
      <c r="L51" s="44">
        <v>154</v>
      </c>
      <c r="M51" s="44">
        <v>134</v>
      </c>
      <c r="N51" s="44">
        <v>201</v>
      </c>
      <c r="O51" s="44">
        <v>138</v>
      </c>
      <c r="P51" s="44">
        <v>171</v>
      </c>
      <c r="Q51" s="44">
        <v>202</v>
      </c>
      <c r="R51" s="44">
        <v>186</v>
      </c>
      <c r="S51" s="44">
        <v>166</v>
      </c>
      <c r="T51" s="19">
        <f>SUM(H51:S51)</f>
        <v>2016</v>
      </c>
      <c r="U51" s="19">
        <f>COUNTIF(H51:S51, "&gt;0" )</f>
        <v>12</v>
      </c>
      <c r="V51" s="19">
        <f>T51/U51</f>
        <v>168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Roster_Selection_Men!AB48&amp;" " &amp; "V "</f>
        <v xml:space="preserve">Cumberland University V </v>
      </c>
      <c r="C52" s="57" t="str">
        <f>Roster_Selection_Men!AD48</f>
        <v>18-52843</v>
      </c>
      <c r="D52" s="57" t="str">
        <f>Roster_Selection_Men!AE48</f>
        <v>Grayson Hemontolor</v>
      </c>
      <c r="E52" s="58" t="s">
        <v>1022</v>
      </c>
      <c r="F52" s="1" t="str">
        <f>IF(ISERROR(Individual_Scores_Men_Var!E52), " ", IF(Individual_Scores_Men_Var!E52 = "Yes", "Yes", "  "))</f>
        <v>Yes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Roster_Selection_Men!AB49&amp;" " &amp; "V "</f>
        <v xml:space="preserve">Cumberland University V </v>
      </c>
      <c r="C53" s="57" t="str">
        <f>Roster_Selection_Men!AD49</f>
        <v>11-359779</v>
      </c>
      <c r="D53" s="57" t="str">
        <f>Roster_Selection_Men!AE49</f>
        <v>Logan Estep</v>
      </c>
      <c r="E53" s="58" t="s">
        <v>1022</v>
      </c>
      <c r="F53" s="1" t="str">
        <f>IF(ISERROR(Individual_Scores_Men_Var!E53), " ", IF(Individual_Scores_Men_Var!E53 = "Yes", "Yes", "  "))</f>
        <v xml:space="preserve">  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Roster_Selection_Men!AB50&amp;" " &amp; "V "</f>
        <v xml:space="preserve">Cumberland University V </v>
      </c>
      <c r="C54" s="57" t="str">
        <f>Roster_Selection_Men!AD50</f>
        <v>17-77117</v>
      </c>
      <c r="D54" s="57" t="str">
        <f>Roster_Selection_Men!AE50</f>
        <v>Matthew Charlton</v>
      </c>
      <c r="E54" s="58" t="s">
        <v>1022</v>
      </c>
      <c r="F54" s="1" t="str">
        <f>IF(ISERROR(Individual_Scores_Men_Var!E54), " ", IF(Individual_Scores_Men_Var!E54 = "Yes", "Yes", "  "))</f>
        <v>Yes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Roster_Selection_Men!AB51&amp;" " &amp; "V "</f>
        <v xml:space="preserve">Cumberland University V </v>
      </c>
      <c r="C55" s="57" t="str">
        <f>Roster_Selection_Men!AD51</f>
        <v>19-6124</v>
      </c>
      <c r="D55" s="57" t="str">
        <f>Roster_Selection_Men!AE51</f>
        <v>Matthew Dominey</v>
      </c>
      <c r="E55" s="58" t="s">
        <v>1022</v>
      </c>
      <c r="F55" s="1" t="str">
        <f>IF(ISERROR(Individual_Scores_Men_Var!E55), " ", IF(Individual_Scores_Men_Var!E55 = "Yes", "Yes", "  "))</f>
        <v>Yes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Roster_Selection_Men!AB52&amp;" " &amp; "V "</f>
        <v xml:space="preserve">Cumberland University V </v>
      </c>
      <c r="C56" s="57" t="str">
        <f>Roster_Selection_Men!AD52</f>
        <v>8252-21992</v>
      </c>
      <c r="D56" s="57" t="str">
        <f>Roster_Selection_Men!AE52</f>
        <v>Nathan Parrott</v>
      </c>
      <c r="E56" s="58" t="s">
        <v>1022</v>
      </c>
      <c r="F56" s="1" t="str">
        <f>IF(ISERROR(Individual_Scores_Men_Var!E56), " ", IF(Individual_Scores_Men_Var!E56 = "Yes", "Yes", "  "))</f>
        <v>Yes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Roster_Selection_Men!AB53&amp;" " &amp; "V "</f>
        <v xml:space="preserve">Cumberland University V </v>
      </c>
      <c r="C57" s="57" t="str">
        <f>Roster_Selection_Men!AD53</f>
        <v>16-99164</v>
      </c>
      <c r="D57" s="57" t="str">
        <f>Roster_Selection_Men!AE53</f>
        <v>Taylor Fielder</v>
      </c>
      <c r="E57" s="58" t="s">
        <v>1022</v>
      </c>
      <c r="F57" s="1" t="str">
        <f>IF(ISERROR(Individual_Scores_Men_Var!E57), " ", IF(Individual_Scores_Men_Var!E57 = "Yes", "Yes", "  "))</f>
        <v>Yes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Roster_Selection_Men!AB54&amp;" " &amp; "V "</f>
        <v xml:space="preserve"> V </v>
      </c>
      <c r="C58" s="57" t="str">
        <f>Roster_Selection_Men!AD54</f>
        <v/>
      </c>
      <c r="D58" s="57" t="str">
        <f>Roster_Selection_Men!AE54</f>
        <v/>
      </c>
      <c r="E58" s="58"/>
      <c r="F58" s="1" t="str">
        <f>IF(ISERROR(Individual_Scores_Men_Var!E58), " ", IF(Individual_Scores_Men_Var!E58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682</v>
      </c>
      <c r="C59" s="59" t="str">
        <f>Individual_Scores_Men_Var!C59</f>
        <v/>
      </c>
      <c r="D59" s="60" t="str">
        <f>Individual_Scores_Men_Var!D59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682</v>
      </c>
      <c r="C60" s="59" t="str">
        <f>Individual_Scores_Men_Var!C60</f>
        <v/>
      </c>
      <c r="D60" s="60" t="str">
        <f>Individual_Scores_Men_Var!D60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682</v>
      </c>
      <c r="C61" s="59" t="str">
        <f>Individual_Scores_Men_Var!C61</f>
        <v/>
      </c>
      <c r="D61" s="60" t="str">
        <f>Individual_Scores_Men_Var!D61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Roster_Selection_Men!AB59&amp;" " &amp; "V "</f>
        <v xml:space="preserve">Emmanuel College V </v>
      </c>
      <c r="C64" s="57" t="str">
        <f>Roster_Selection_Men!AD59</f>
        <v>9199-12838</v>
      </c>
      <c r="D64" s="57" t="str">
        <f>Roster_Selection_Men!AE59</f>
        <v>David Hooper</v>
      </c>
      <c r="E64" s="58" t="s">
        <v>1022</v>
      </c>
      <c r="F64" s="1" t="str">
        <f>IF(ISERROR(Individual_Scores_Men_Var!E64), " ", IF(Individual_Scores_Men_Var!E64 = "Yes", "Yes", "  "))</f>
        <v>Yes</v>
      </c>
      <c r="G64" s="24" t="s">
        <v>672</v>
      </c>
      <c r="H64" s="44">
        <v>183</v>
      </c>
      <c r="I64" s="44">
        <v>226</v>
      </c>
      <c r="J64" s="44">
        <v>150</v>
      </c>
      <c r="K64" s="44">
        <v>193</v>
      </c>
      <c r="L64" s="44">
        <v>176</v>
      </c>
      <c r="M64" s="44">
        <v>211</v>
      </c>
      <c r="N64" s="44">
        <v>215</v>
      </c>
      <c r="O64" s="44">
        <v>213</v>
      </c>
      <c r="P64" s="44">
        <v>172</v>
      </c>
      <c r="Q64" s="44">
        <v>187</v>
      </c>
      <c r="R64" s="44">
        <v>178</v>
      </c>
      <c r="S64" s="44">
        <v>203</v>
      </c>
      <c r="T64" s="19">
        <f>SUM(H64:S64)</f>
        <v>2307</v>
      </c>
      <c r="U64" s="19">
        <f>COUNTIF(H64:S64, "&gt;0" )</f>
        <v>12</v>
      </c>
      <c r="V64" s="19">
        <f>T64/U64</f>
        <v>192.25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Roster_Selection_Men!AB60&amp;" " &amp; "V "</f>
        <v xml:space="preserve">Emmanuel College V </v>
      </c>
      <c r="C65" s="57" t="str">
        <f>Roster_Selection_Men!AD60</f>
        <v>11-462825</v>
      </c>
      <c r="D65" s="57" t="str">
        <f>Roster_Selection_Men!AE60</f>
        <v>Joshua Doneghy</v>
      </c>
      <c r="E65" s="58" t="s">
        <v>1022</v>
      </c>
      <c r="F65" s="1" t="str">
        <f>IF(ISERROR(Individual_Scores_Men_Var!E65), " ", IF(Individual_Scores_Men_Var!E65 = "Yes", "Yes", "  "))</f>
        <v>Yes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Roster_Selection_Men!AB61&amp;" " &amp; "V "</f>
        <v xml:space="preserve">Emmanuel College V </v>
      </c>
      <c r="C66" s="57" t="str">
        <f>Roster_Selection_Men!AD61</f>
        <v>11-538574</v>
      </c>
      <c r="D66" s="57" t="str">
        <f>Roster_Selection_Men!AE61</f>
        <v>Nick Dischinger</v>
      </c>
      <c r="E66" s="58" t="s">
        <v>1022</v>
      </c>
      <c r="F66" s="1" t="str">
        <f>IF(ISERROR(Individual_Scores_Men_Var!E66), " ", IF(Individual_Scores_Men_Var!E66 = "Yes", "Yes", "  "))</f>
        <v>Yes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Roster_Selection_Men!AB62&amp;" " &amp; "V "</f>
        <v xml:space="preserve">Emmanuel College V </v>
      </c>
      <c r="C67" s="57" t="str">
        <f>Roster_Selection_Men!AD62</f>
        <v>11-669551</v>
      </c>
      <c r="D67" s="57" t="str">
        <f>Roster_Selection_Men!AE62</f>
        <v>Patrick Phillips</v>
      </c>
      <c r="E67" s="58" t="s">
        <v>1022</v>
      </c>
      <c r="F67" s="1" t="str">
        <f>IF(ISERROR(Individual_Scores_Men_Var!E67), " ", IF(Individual_Scores_Men_Var!E67 = "Yes", "Yes", "  "))</f>
        <v>Yes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Roster_Selection_Men!AB63&amp;" " &amp; "V "</f>
        <v xml:space="preserve">Emmanuel College V </v>
      </c>
      <c r="C68" s="57" t="str">
        <f>Roster_Selection_Men!AD63</f>
        <v>8190-5198</v>
      </c>
      <c r="D68" s="57" t="str">
        <f>Roster_Selection_Men!AE63</f>
        <v>Stephen Lackey</v>
      </c>
      <c r="E68" s="58" t="s">
        <v>1022</v>
      </c>
      <c r="F68" s="1" t="str">
        <f>IF(ISERROR(Individual_Scores_Men_Var!E68), " ", IF(Individual_Scores_Men_Var!E68 = "Yes", "Yes", "  "))</f>
        <v>Yes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Roster_Selection_Men!AB64&amp;" " &amp; "V "</f>
        <v xml:space="preserve"> V </v>
      </c>
      <c r="C69" s="57" t="str">
        <f>Roster_Selection_Men!AD64</f>
        <v/>
      </c>
      <c r="D69" s="57" t="str">
        <f>Roster_Selection_Men!AE64</f>
        <v/>
      </c>
      <c r="E69" s="58"/>
      <c r="F69" s="1" t="str">
        <f>IF(ISERROR(Individual_Scores_Men_Var!E69), " ", IF(Individual_Scores_Men_Var!E69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Roster_Selection_Men!AB65&amp;" " &amp; "V "</f>
        <v xml:space="preserve"> V </v>
      </c>
      <c r="C70" s="57" t="str">
        <f>Roster_Selection_Men!AD65</f>
        <v/>
      </c>
      <c r="D70" s="57" t="str">
        <f>Roster_Selection_Men!AE65</f>
        <v/>
      </c>
      <c r="E70" s="58"/>
      <c r="F70" s="1" t="str">
        <f>IF(ISERROR(Individual_Scores_Men_Var!E70), " ", IF(Individual_Scores_Men_Var!E70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Roster_Selection_Men!AB66&amp;" " &amp; "V "</f>
        <v xml:space="preserve"> V </v>
      </c>
      <c r="C71" s="57" t="str">
        <f>Roster_Selection_Men!AD66</f>
        <v/>
      </c>
      <c r="D71" s="57" t="str">
        <f>Roster_Selection_Men!AE66</f>
        <v/>
      </c>
      <c r="E71" s="58"/>
      <c r="F71" s="1" t="str">
        <f>IF(ISERROR(Individual_Scores_Men_Var!E71), " ", IF(Individual_Scores_Men_Var!E71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683</v>
      </c>
      <c r="C72" s="59" t="str">
        <f>Individual_Scores_Men_Var!C72</f>
        <v/>
      </c>
      <c r="D72" s="60" t="str">
        <f>Individual_Scores_Men_Var!D72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683</v>
      </c>
      <c r="C73" s="59" t="str">
        <f>Individual_Scores_Men_Var!C73</f>
        <v/>
      </c>
      <c r="D73" s="60" t="str">
        <f>Individual_Scores_Men_Var!D73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683</v>
      </c>
      <c r="C74" s="59" t="str">
        <f>Individual_Scores_Men_Var!C74</f>
        <v/>
      </c>
      <c r="D74" s="60" t="str">
        <f>Individual_Scores_Men_Var!D74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Roster_Selection_Men!AB70&amp;" " &amp; "V "</f>
        <v xml:space="preserve">Life University V </v>
      </c>
      <c r="C77" s="57" t="str">
        <f>Roster_Selection_Men!AD70</f>
        <v>15-5216</v>
      </c>
      <c r="D77" s="57" t="str">
        <f>Roster_Selection_Men!AE70</f>
        <v>Andrew Martin</v>
      </c>
      <c r="E77" s="58" t="s">
        <v>1022</v>
      </c>
      <c r="F77" s="1" t="str">
        <f>IF(ISERROR(Individual_Scores_Men_Var!E77), " ", IF(Individual_Scores_Men_Var!E77 = "Yes", "Yes", "  "))</f>
        <v>Yes</v>
      </c>
      <c r="G77" s="24" t="s">
        <v>672</v>
      </c>
      <c r="H77" s="44">
        <v>162</v>
      </c>
      <c r="I77" s="44">
        <v>208</v>
      </c>
      <c r="J77" s="44">
        <v>143</v>
      </c>
      <c r="K77" s="44">
        <v>208</v>
      </c>
      <c r="L77" s="44">
        <v>174</v>
      </c>
      <c r="M77" s="44">
        <v>181</v>
      </c>
      <c r="N77" s="44">
        <v>165</v>
      </c>
      <c r="O77" s="44">
        <v>184</v>
      </c>
      <c r="P77" s="44">
        <v>186</v>
      </c>
      <c r="Q77" s="44">
        <v>161</v>
      </c>
      <c r="R77" s="44">
        <v>170</v>
      </c>
      <c r="S77" s="44">
        <v>159</v>
      </c>
      <c r="T77" s="19">
        <f>SUM(H77:S77)</f>
        <v>2101</v>
      </c>
      <c r="U77" s="19">
        <f>COUNTIF(H77:S77, "&gt;0" )</f>
        <v>12</v>
      </c>
      <c r="V77" s="19">
        <f>T77/U77</f>
        <v>175.08333333333334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Roster_Selection_Men!AB71&amp;" " &amp; "V "</f>
        <v xml:space="preserve">Life University V </v>
      </c>
      <c r="C78" s="57" t="str">
        <f>Roster_Selection_Men!AD71</f>
        <v>9782-2698</v>
      </c>
      <c r="D78" s="57" t="str">
        <f>Roster_Selection_Men!AE71</f>
        <v>Bryan Holcomb</v>
      </c>
      <c r="E78" s="58" t="s">
        <v>1022</v>
      </c>
      <c r="F78" s="1" t="str">
        <f>IF(ISERROR(Individual_Scores_Men_Var!E78), " ", IF(Individual_Scores_Men_Var!E78 = "Yes", "Yes", "  "))</f>
        <v>Yes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Roster_Selection_Men!AB72&amp;" " &amp; "V "</f>
        <v xml:space="preserve">Life University V </v>
      </c>
      <c r="C79" s="57" t="str">
        <f>Roster_Selection_Men!AD72</f>
        <v>18-12290</v>
      </c>
      <c r="D79" s="57" t="str">
        <f>Roster_Selection_Men!AE72</f>
        <v>Colby Hagemoser</v>
      </c>
      <c r="E79" s="58" t="s">
        <v>1022</v>
      </c>
      <c r="F79" s="1" t="str">
        <f>IF(ISERROR(Individual_Scores_Men_Var!E79), " ", IF(Individual_Scores_Men_Var!E79 = "Yes", "Yes", "  "))</f>
        <v>Yes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Roster_Selection_Men!AB73&amp;" " &amp; "V "</f>
        <v xml:space="preserve">Life University V </v>
      </c>
      <c r="C80" s="57" t="str">
        <f>Roster_Selection_Men!AD73</f>
        <v>11-349432</v>
      </c>
      <c r="D80" s="57" t="str">
        <f>Roster_Selection_Men!AE73</f>
        <v>Duane Jones</v>
      </c>
      <c r="E80" s="58" t="s">
        <v>1022</v>
      </c>
      <c r="F80" s="1" t="str">
        <f>IF(ISERROR(Individual_Scores_Men_Var!E80), " ", IF(Individual_Scores_Men_Var!E80 = "Yes", "Yes", "  "))</f>
        <v>Yes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Roster_Selection_Men!AB74&amp;" " &amp; "V "</f>
        <v xml:space="preserve">Life University V </v>
      </c>
      <c r="C81" s="57" t="str">
        <f>Roster_Selection_Men!AD74</f>
        <v>5588-4728</v>
      </c>
      <c r="D81" s="57" t="str">
        <f>Roster_Selection_Men!AE74</f>
        <v>Heather Dumas</v>
      </c>
      <c r="E81" s="58" t="s">
        <v>1022</v>
      </c>
      <c r="F81" s="1" t="str">
        <f>IF(ISERROR(Individual_Scores_Men_Var!E81), " ", IF(Individual_Scores_Men_Var!E81 = "Yes", "Yes", "  "))</f>
        <v>Yes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Roster_Selection_Men!AB75&amp;" " &amp; "V "</f>
        <v xml:space="preserve">Life University V </v>
      </c>
      <c r="C82" s="57" t="str">
        <f>Roster_Selection_Men!AD75</f>
        <v>11-640081</v>
      </c>
      <c r="D82" s="57" t="str">
        <f>Roster_Selection_Men!AE75</f>
        <v>Hunter Harper</v>
      </c>
      <c r="E82" s="58" t="s">
        <v>1022</v>
      </c>
      <c r="F82" s="1" t="str">
        <f>IF(ISERROR(Individual_Scores_Men_Var!E82), " ", IF(Individual_Scores_Men_Var!E82 = "Yes", "Yes", "  "))</f>
        <v>Yes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Roster_Selection_Men!AB76&amp;" " &amp; "V "</f>
        <v xml:space="preserve"> V </v>
      </c>
      <c r="C83" s="57" t="str">
        <f>Roster_Selection_Men!AD76</f>
        <v/>
      </c>
      <c r="D83" s="57" t="str">
        <f>Roster_Selection_Men!AE76</f>
        <v/>
      </c>
      <c r="E83" s="58"/>
      <c r="F83" s="1" t="str">
        <f>IF(ISERROR(Individual_Scores_Men_Var!E83), " ", IF(Individual_Scores_Men_Var!E83 = "Yes", "Yes", "  "))</f>
        <v xml:space="preserve">  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Roster_Selection_Men!AB77&amp;" " &amp; "V "</f>
        <v xml:space="preserve"> V </v>
      </c>
      <c r="C84" s="57" t="str">
        <f>Roster_Selection_Men!AD77</f>
        <v/>
      </c>
      <c r="D84" s="57" t="str">
        <f>Roster_Selection_Men!AE77</f>
        <v/>
      </c>
      <c r="E84" s="58"/>
      <c r="F84" s="1" t="str">
        <f>IF(ISERROR(Individual_Scores_Men_Var!E84), " ", IF(Individual_Scores_Men_Var!E84 = "Yes", "Yes", "  "))</f>
        <v xml:space="preserve">  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684</v>
      </c>
      <c r="C85" s="59" t="str">
        <f>Individual_Scores_Men_Var!C85</f>
        <v/>
      </c>
      <c r="D85" s="60" t="str">
        <f>Individual_Scores_Men_Var!D85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684</v>
      </c>
      <c r="C86" s="59" t="str">
        <f>Individual_Scores_Men_Var!C86</f>
        <v/>
      </c>
      <c r="D86" s="60" t="str">
        <f>Individual_Scores_Men_Var!D86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684</v>
      </c>
      <c r="C87" s="59" t="str">
        <f>Individual_Scores_Men_Var!C87</f>
        <v/>
      </c>
      <c r="D87" s="60" t="str">
        <f>Individual_Scores_Men_Var!D87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Roster_Selection_Men!AB82&amp;" " &amp; "V "</f>
        <v xml:space="preserve">Lindsey Wilson College V </v>
      </c>
      <c r="C90" s="57" t="str">
        <f>Roster_Selection_Men!AD82</f>
        <v>5919-634</v>
      </c>
      <c r="D90" s="57" t="str">
        <f>Roster_Selection_Men!AE82</f>
        <v>Brandon Pendley</v>
      </c>
      <c r="E90" s="58" t="s">
        <v>1022</v>
      </c>
      <c r="F90" s="1" t="str">
        <f>IF(ISERROR(Individual_Scores_Men_Var!E90), " ", IF(Individual_Scores_Men_Var!E90 = "Yes", "Yes", "  "))</f>
        <v>Yes</v>
      </c>
      <c r="G90" s="24" t="s">
        <v>672</v>
      </c>
      <c r="H90" s="44">
        <v>183</v>
      </c>
      <c r="I90" s="44">
        <v>204</v>
      </c>
      <c r="J90" s="44">
        <v>172</v>
      </c>
      <c r="K90" s="44">
        <v>158</v>
      </c>
      <c r="L90" s="44">
        <v>189</v>
      </c>
      <c r="M90" s="44">
        <v>216</v>
      </c>
      <c r="N90" s="44">
        <v>206</v>
      </c>
      <c r="O90" s="44">
        <v>175</v>
      </c>
      <c r="P90" s="44">
        <v>160</v>
      </c>
      <c r="Q90" s="44">
        <v>163</v>
      </c>
      <c r="R90" s="44">
        <v>186</v>
      </c>
      <c r="S90" s="44">
        <v>191</v>
      </c>
      <c r="T90" s="19">
        <f>SUM(H90:S90)</f>
        <v>2203</v>
      </c>
      <c r="U90" s="19">
        <f>COUNTIF(H90:S90, "&gt;0" )</f>
        <v>12</v>
      </c>
      <c r="V90" s="19">
        <f>T90/U90</f>
        <v>183.58333333333334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Roster_Selection_Men!AB83&amp;" " &amp; "V "</f>
        <v xml:space="preserve">Lindsey Wilson College V </v>
      </c>
      <c r="C91" s="57" t="str">
        <f>Roster_Selection_Men!AD83</f>
        <v>7914-42150</v>
      </c>
      <c r="D91" s="57" t="str">
        <f>Roster_Selection_Men!AE83</f>
        <v>Jason Womack</v>
      </c>
      <c r="E91" s="58" t="s">
        <v>1022</v>
      </c>
      <c r="F91" s="1" t="str">
        <f>IF(ISERROR(Individual_Scores_Men_Var!E91), " ", IF(Individual_Scores_Men_Var!E91 = "Yes", "Yes", "  "))</f>
        <v>Yes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Roster_Selection_Men!AB84&amp;" " &amp; "V "</f>
        <v xml:space="preserve">Lindsey Wilson College V </v>
      </c>
      <c r="C92" s="57" t="str">
        <f>Roster_Selection_Men!AD84</f>
        <v>16-149154</v>
      </c>
      <c r="D92" s="57" t="str">
        <f>Roster_Selection_Men!AE84</f>
        <v>Patrick Walker</v>
      </c>
      <c r="E92" s="58" t="s">
        <v>1022</v>
      </c>
      <c r="F92" s="1" t="str">
        <f>IF(ISERROR(Individual_Scores_Men_Var!E92), " ", IF(Individual_Scores_Men_Var!E92 = "Yes", "Yes", "  "))</f>
        <v>Yes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Roster_Selection_Men!AB85&amp;" " &amp; "V "</f>
        <v xml:space="preserve">Lindsey Wilson College V </v>
      </c>
      <c r="C93" s="57" t="str">
        <f>Roster_Selection_Men!AD85</f>
        <v>11-448902</v>
      </c>
      <c r="D93" s="57" t="str">
        <f>Roster_Selection_Men!AE85</f>
        <v>Payton Redmon</v>
      </c>
      <c r="E93" s="58" t="s">
        <v>1023</v>
      </c>
      <c r="F93" s="1" t="str">
        <f>IF(ISERROR(Individual_Scores_Men_Var!E93), " ", IF(Individual_Scores_Men_Var!E93 = "Yes", "Yes", "  "))</f>
        <v>Yes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Roster_Selection_Men!AB86&amp;" " &amp; "V "</f>
        <v xml:space="preserve">Lindsey Wilson College V </v>
      </c>
      <c r="C94" s="57" t="str">
        <f>Roster_Selection_Men!AD86</f>
        <v>16-88860</v>
      </c>
      <c r="D94" s="57" t="str">
        <f>Roster_Selection_Men!AE86</f>
        <v>Peyton Huskey</v>
      </c>
      <c r="E94" s="58" t="s">
        <v>1022</v>
      </c>
      <c r="F94" s="1" t="str">
        <f>IF(ISERROR(Individual_Scores_Men_Var!E94), " ", IF(Individual_Scores_Men_Var!E94 = "Yes", "Yes", "  "))</f>
        <v>Yes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Roster_Selection_Men!AB87&amp;" " &amp; "V "</f>
        <v xml:space="preserve">Lindsey Wilson College V </v>
      </c>
      <c r="C95" s="57" t="str">
        <f>Roster_Selection_Men!AD87</f>
        <v>7914-23206</v>
      </c>
      <c r="D95" s="57" t="str">
        <f>Roster_Selection_Men!AE87</f>
        <v>Tanner Goodman</v>
      </c>
      <c r="E95" s="58" t="s">
        <v>1022</v>
      </c>
      <c r="F95" s="1" t="str">
        <f>IF(ISERROR(Individual_Scores_Men_Var!E95), " ", IF(Individual_Scores_Men_Var!E95 = "Yes", "Yes", "  "))</f>
        <v>Yes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Roster_Selection_Men!AB88&amp;" " &amp; "V "</f>
        <v xml:space="preserve"> V </v>
      </c>
      <c r="C96" s="57" t="str">
        <f>Roster_Selection_Men!AD88</f>
        <v/>
      </c>
      <c r="D96" s="57" t="str">
        <f>Roster_Selection_Men!AE88</f>
        <v/>
      </c>
      <c r="E96" s="58"/>
      <c r="F96" s="1" t="str">
        <f>IF(ISERROR(Individual_Scores_Men_Var!E96), " ", IF(Individual_Scores_Men_Var!E96 = "Yes", "Yes", "  "))</f>
        <v xml:space="preserve">  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Roster_Selection_Men!AB89&amp;" " &amp; "V "</f>
        <v xml:space="preserve"> V </v>
      </c>
      <c r="C97" s="57" t="str">
        <f>Roster_Selection_Men!AD89</f>
        <v/>
      </c>
      <c r="D97" s="57" t="str">
        <f>Roster_Selection_Men!AE89</f>
        <v/>
      </c>
      <c r="E97" s="58"/>
      <c r="F97" s="1" t="str">
        <f>IF(ISERROR(Individual_Scores_Men_Var!E97), " ", IF(Individual_Scores_Men_Var!E97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685</v>
      </c>
      <c r="C98" s="59" t="str">
        <f>Individual_Scores_Men_Var!C98</f>
        <v/>
      </c>
      <c r="D98" s="60" t="str">
        <f>Individual_Scores_Men_Var!D98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685</v>
      </c>
      <c r="C99" s="59" t="str">
        <f>Individual_Scores_Men_Var!C99</f>
        <v/>
      </c>
      <c r="D99" s="60" t="str">
        <f>Individual_Scores_Men_Var!D99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685</v>
      </c>
      <c r="C100" s="59" t="str">
        <f>Individual_Scores_Men_Var!C100</f>
        <v/>
      </c>
      <c r="D100" s="60" t="str">
        <f>Individual_Scores_Men_Var!D100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Roster_Selection_Men!AB90&amp;" " &amp; "V "</f>
        <v xml:space="preserve">Midway University V </v>
      </c>
      <c r="C103" s="57" t="str">
        <f>Roster_Selection_Men!AD90</f>
        <v>16-99628</v>
      </c>
      <c r="D103" s="57" t="str">
        <f>Roster_Selection_Men!AE90</f>
        <v>Austin Hensley</v>
      </c>
      <c r="E103" s="58" t="s">
        <v>1022</v>
      </c>
      <c r="F103" s="1" t="str">
        <f>IF(ISERROR(Individual_Scores_Men_Var!E103), " ", IF(Individual_Scores_Men_Var!E103 = "Yes", "Yes", "  "))</f>
        <v>Yes</v>
      </c>
      <c r="G103" s="24" t="s">
        <v>672</v>
      </c>
      <c r="H103" s="44">
        <v>187</v>
      </c>
      <c r="I103" s="44">
        <v>189</v>
      </c>
      <c r="J103" s="44">
        <v>213</v>
      </c>
      <c r="K103" s="44">
        <v>165</v>
      </c>
      <c r="L103" s="44">
        <v>171</v>
      </c>
      <c r="M103" s="44">
        <v>181</v>
      </c>
      <c r="N103" s="44">
        <v>211</v>
      </c>
      <c r="O103" s="44">
        <v>209</v>
      </c>
      <c r="P103" s="44">
        <v>178</v>
      </c>
      <c r="Q103" s="44">
        <v>189</v>
      </c>
      <c r="R103" s="44">
        <v>223</v>
      </c>
      <c r="S103" s="44">
        <v>168</v>
      </c>
      <c r="T103" s="19">
        <f>SUM(H103:S103)</f>
        <v>2284</v>
      </c>
      <c r="U103" s="19">
        <f>COUNTIF(H103:S103, "&gt;0" )</f>
        <v>12</v>
      </c>
      <c r="V103" s="19">
        <f>T103/U103</f>
        <v>190.33333333333334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Roster_Selection_Men!AB91&amp;" " &amp; "V "</f>
        <v xml:space="preserve">Midway University V </v>
      </c>
      <c r="C104" s="57" t="str">
        <f>Roster_Selection_Men!AD91</f>
        <v>15-174075</v>
      </c>
      <c r="D104" s="57" t="str">
        <f>Roster_Selection_Men!AE91</f>
        <v>Caleb Marshall</v>
      </c>
      <c r="E104" s="58" t="s">
        <v>1022</v>
      </c>
      <c r="F104" s="1" t="str">
        <f>IF(ISERROR(Individual_Scores_Men_Var!E104), " ", IF(Individual_Scores_Men_Var!E104 = "Yes", "Yes", "  "))</f>
        <v>Yes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Roster_Selection_Men!AB92&amp;" " &amp; "V "</f>
        <v xml:space="preserve">Midway University V </v>
      </c>
      <c r="C105" s="57" t="str">
        <f>Roster_Selection_Men!AD92</f>
        <v>11-601145</v>
      </c>
      <c r="D105" s="57" t="str">
        <f>Roster_Selection_Men!AE92</f>
        <v>Jackson Ryan</v>
      </c>
      <c r="E105" s="58" t="s">
        <v>1022</v>
      </c>
      <c r="F105" s="1" t="str">
        <f>IF(ISERROR(Individual_Scores_Men_Var!E105), " ", IF(Individual_Scores_Men_Var!E105 = "Yes", "Yes", "  "))</f>
        <v>Yes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Roster_Selection_Men!AB93&amp;" " &amp; "V "</f>
        <v xml:space="preserve">Midway University V </v>
      </c>
      <c r="C106" s="57" t="str">
        <f>Roster_Selection_Men!AD93</f>
        <v>11-700332</v>
      </c>
      <c r="D106" s="57" t="str">
        <f>Roster_Selection_Men!AE93</f>
        <v>Logan Shaner</v>
      </c>
      <c r="E106" s="58" t="s">
        <v>1022</v>
      </c>
      <c r="F106" s="1" t="str">
        <f>IF(ISERROR(Individual_Scores_Men_Var!E106), " ", IF(Individual_Scores_Men_Var!E106 = "Yes", "Yes", "  "))</f>
        <v xml:space="preserve">  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Roster_Selection_Men!AB94&amp;" " &amp; "V "</f>
        <v xml:space="preserve">Midway University V </v>
      </c>
      <c r="C107" s="57" t="str">
        <f>Roster_Selection_Men!AD94</f>
        <v>11-746293</v>
      </c>
      <c r="D107" s="57" t="str">
        <f>Roster_Selection_Men!AE94</f>
        <v>Patrick Harmon</v>
      </c>
      <c r="E107" s="58" t="s">
        <v>1023</v>
      </c>
      <c r="F107" s="1" t="str">
        <f>IF(ISERROR(Individual_Scores_Men_Var!E107), " ", IF(Individual_Scores_Men_Var!E107 = "Yes", "Yes", "  "))</f>
        <v>Yes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Roster_Selection_Men!AB95&amp;" " &amp; "V "</f>
        <v xml:space="preserve">Midway University V </v>
      </c>
      <c r="C108" s="57" t="str">
        <f>Roster_Selection_Men!AD95</f>
        <v>19-80564</v>
      </c>
      <c r="D108" s="57" t="str">
        <f>Roster_Selection_Men!AE95</f>
        <v>Zach Dickerson</v>
      </c>
      <c r="E108" s="58" t="s">
        <v>1022</v>
      </c>
      <c r="F108" s="1" t="str">
        <f>IF(ISERROR(Individual_Scores_Men_Var!E108), " ", IF(Individual_Scores_Men_Var!E108 = "Yes", "Yes", "  "))</f>
        <v>Yes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Roster_Selection_Men!AB96&amp;" " &amp; "V "</f>
        <v xml:space="preserve">Midway University V </v>
      </c>
      <c r="C109" s="57" t="str">
        <f>Roster_Selection_Men!AD96</f>
        <v>8760-3844</v>
      </c>
      <c r="D109" s="57" t="str">
        <f>Roster_Selection_Men!AE96</f>
        <v>Zackery Halstead</v>
      </c>
      <c r="E109" s="58" t="s">
        <v>1022</v>
      </c>
      <c r="F109" s="1" t="str">
        <f>IF(ISERROR(Individual_Scores_Men_Var!E109), " ", IF(Individual_Scores_Men_Var!E109 = "Yes", "Yes", "  "))</f>
        <v>Yes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Roster_Selection_Men!AB97&amp;" " &amp; "V "</f>
        <v xml:space="preserve"> V </v>
      </c>
      <c r="C110" s="57" t="str">
        <f>Roster_Selection_Men!AD97</f>
        <v/>
      </c>
      <c r="D110" s="57" t="str">
        <f>Roster_Selection_Men!AE97</f>
        <v/>
      </c>
      <c r="E110" s="58"/>
      <c r="F110" s="1" t="str">
        <f>IF(ISERROR(Individual_Scores_Men_Var!E110), " ", IF(Individual_Scores_Men_Var!E110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686</v>
      </c>
      <c r="C111" s="59" t="str">
        <f>Individual_Scores_Men_Var!C111</f>
        <v/>
      </c>
      <c r="D111" s="60" t="str">
        <f>Individual_Scores_Men_Var!D111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686</v>
      </c>
      <c r="C112" s="59" t="str">
        <f>Individual_Scores_Men_Var!C112</f>
        <v/>
      </c>
      <c r="D112" s="60" t="str">
        <f>Individual_Scores_Men_Var!D112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686</v>
      </c>
      <c r="C113" s="59" t="str">
        <f>Individual_Scores_Men_Var!C113</f>
        <v/>
      </c>
      <c r="D113" s="60" t="str">
        <f>Individual_Scores_Men_Var!D113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Roster_Selection_Men!AB108&amp;" " &amp; "V "</f>
        <v xml:space="preserve">Milligan College V </v>
      </c>
      <c r="C116" s="57" t="str">
        <f>Roster_Selection_Men!AD108</f>
        <v>17-82506</v>
      </c>
      <c r="D116" s="57" t="str">
        <f>Roster_Selection_Men!AE108</f>
        <v>Christian Brown</v>
      </c>
      <c r="E116" s="58" t="s">
        <v>1022</v>
      </c>
      <c r="F116" s="1" t="str">
        <f>IF(ISERROR(Individual_Scores_Men_Var!E116), " ", IF(Individual_Scores_Men_Var!E116 = "Yes", "Yes", "  "))</f>
        <v>Yes</v>
      </c>
      <c r="G116" s="24" t="s">
        <v>672</v>
      </c>
      <c r="H116" s="44">
        <v>136</v>
      </c>
      <c r="I116" s="44">
        <v>224</v>
      </c>
      <c r="J116" s="44">
        <v>136</v>
      </c>
      <c r="K116" s="44">
        <v>190</v>
      </c>
      <c r="L116" s="44">
        <v>192</v>
      </c>
      <c r="M116" s="44">
        <v>204</v>
      </c>
      <c r="N116" s="44">
        <v>204</v>
      </c>
      <c r="O116" s="44">
        <v>166</v>
      </c>
      <c r="P116" s="44">
        <v>159</v>
      </c>
      <c r="Q116" s="44">
        <v>180</v>
      </c>
      <c r="R116" s="44">
        <v>154</v>
      </c>
      <c r="S116" s="44">
        <v>136</v>
      </c>
      <c r="T116" s="19">
        <f>SUM(H116:S116)</f>
        <v>2081</v>
      </c>
      <c r="U116" s="19">
        <f>COUNTIF(H116:S116, "&gt;0" )</f>
        <v>12</v>
      </c>
      <c r="V116" s="19">
        <f>T116/U116</f>
        <v>173.41666666666666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Roster_Selection_Men!AB109&amp;" " &amp; "V "</f>
        <v xml:space="preserve">Milligan College V </v>
      </c>
      <c r="C117" s="57" t="str">
        <f>Roster_Selection_Men!AD109</f>
        <v>16-88846</v>
      </c>
      <c r="D117" s="57" t="str">
        <f>Roster_Selection_Men!AE109</f>
        <v>Cooper Brackins</v>
      </c>
      <c r="E117" s="58" t="s">
        <v>1022</v>
      </c>
      <c r="F117" s="1" t="str">
        <f>IF(ISERROR(Individual_Scores_Men_Var!E117), " ", IF(Individual_Scores_Men_Var!E117 = "Yes", "Yes", "  "))</f>
        <v>Yes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Roster_Selection_Men!AB110&amp;" " &amp; "V "</f>
        <v xml:space="preserve">Milligan College V </v>
      </c>
      <c r="C118" s="57" t="str">
        <f>Roster_Selection_Men!AD110</f>
        <v>15-169678</v>
      </c>
      <c r="D118" s="57" t="str">
        <f>Roster_Selection_Men!AE110</f>
        <v>Jameson Whaley</v>
      </c>
      <c r="E118" s="58" t="s">
        <v>1022</v>
      </c>
      <c r="F118" s="1" t="str">
        <f>IF(ISERROR(Individual_Scores_Men_Var!E118), " ", IF(Individual_Scores_Men_Var!E118 = "Yes", "Yes", "  "))</f>
        <v>Yes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Roster_Selection_Men!AB111&amp;" " &amp; "V "</f>
        <v xml:space="preserve">Milligan College V </v>
      </c>
      <c r="C119" s="57" t="str">
        <f>Roster_Selection_Men!AD111</f>
        <v>21-2841</v>
      </c>
      <c r="D119" s="57" t="str">
        <f>Roster_Selection_Men!AE111</f>
        <v>Matthew Richards</v>
      </c>
      <c r="E119" s="58" t="s">
        <v>1022</v>
      </c>
      <c r="F119" s="1" t="str">
        <f>IF(ISERROR(Individual_Scores_Men_Var!E119), " ", IF(Individual_Scores_Men_Var!E119 = "Yes", "Yes", "  "))</f>
        <v>Yes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Roster_Selection_Men!AB112&amp;" " &amp; "V "</f>
        <v xml:space="preserve">Milligan College V </v>
      </c>
      <c r="C120" s="57" t="str">
        <f>Roster_Selection_Men!AD112</f>
        <v>17-27173</v>
      </c>
      <c r="D120" s="57" t="str">
        <f>Roster_Selection_Men!AE112</f>
        <v>Tristan Crawford</v>
      </c>
      <c r="E120" s="58" t="s">
        <v>1022</v>
      </c>
      <c r="F120" s="1" t="str">
        <f>IF(ISERROR(Individual_Scores_Men_Var!E120), " ", IF(Individual_Scores_Men_Var!E120 = "Yes", "Yes", "  "))</f>
        <v>Yes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Roster_Selection_Men!AB113&amp;" " &amp; "V "</f>
        <v xml:space="preserve"> V </v>
      </c>
      <c r="C121" s="57" t="str">
        <f>Roster_Selection_Men!AD113</f>
        <v/>
      </c>
      <c r="D121" s="57" t="str">
        <f>Roster_Selection_Men!AE113</f>
        <v/>
      </c>
      <c r="E121" s="58"/>
      <c r="F121" s="1" t="str">
        <f>IF(ISERROR(Individual_Scores_Men_Var!E121), " ", IF(Individual_Scores_Men_Var!E121 = "Yes", "Yes", "  "))</f>
        <v xml:space="preserve">  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Roster_Selection_Men!AB114&amp;" " &amp; "V "</f>
        <v xml:space="preserve"> V </v>
      </c>
      <c r="C122" s="57" t="str">
        <f>Roster_Selection_Men!AD114</f>
        <v/>
      </c>
      <c r="D122" s="57" t="str">
        <f>Roster_Selection_Men!AE114</f>
        <v/>
      </c>
      <c r="E122" s="58"/>
      <c r="F122" s="1" t="str">
        <f>IF(ISERROR(Individual_Scores_Men_Var!E122), " ", IF(Individual_Scores_Men_Var!E122 = "Yes", "Yes", "  "))</f>
        <v xml:space="preserve">  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Roster_Selection_Men!AB115&amp;" " &amp; "V "</f>
        <v xml:space="preserve"> V </v>
      </c>
      <c r="C123" s="57" t="str">
        <f>Roster_Selection_Men!AD115</f>
        <v/>
      </c>
      <c r="D123" s="57" t="str">
        <f>Roster_Selection_Men!AE115</f>
        <v/>
      </c>
      <c r="E123" s="58"/>
      <c r="F123" s="1" t="str">
        <f>IF(ISERROR(Individual_Scores_Men_Var!E123), " ", IF(Individual_Scores_Men_Var!E123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687</v>
      </c>
      <c r="C124" s="59" t="str">
        <f>Individual_Scores_Men_Var!C124</f>
        <v/>
      </c>
      <c r="D124" s="60" t="str">
        <f>Individual_Scores_Men_Var!D124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687</v>
      </c>
      <c r="C125" s="59" t="str">
        <f>Individual_Scores_Men_Var!C125</f>
        <v/>
      </c>
      <c r="D125" s="60" t="str">
        <f>Individual_Scores_Men_Var!D125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687</v>
      </c>
      <c r="C126" s="59" t="str">
        <f>Individual_Scores_Men_Var!C126</f>
        <v/>
      </c>
      <c r="D126" s="60" t="str">
        <f>Individual_Scores_Men_Var!D126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Roster_Selection_Men!AB116&amp;" " &amp; "V "</f>
        <v xml:space="preserve">Morehead State University V </v>
      </c>
      <c r="C129" s="57" t="str">
        <f>Roster_Selection_Men!AD116</f>
        <v>18-10800</v>
      </c>
      <c r="D129" s="57" t="str">
        <f>Roster_Selection_Men!AE116</f>
        <v>Aaron Downs</v>
      </c>
      <c r="E129" s="58" t="s">
        <v>1023</v>
      </c>
      <c r="F129" s="1" t="str">
        <f>IF(ISERROR(Individual_Scores_Men_Var!E129), " ", IF(Individual_Scores_Men_Var!E129 = "Yes", "Yes", "  "))</f>
        <v xml:space="preserve">  </v>
      </c>
      <c r="G129" s="24" t="s">
        <v>672</v>
      </c>
      <c r="H129" s="44">
        <v>127</v>
      </c>
      <c r="I129" s="44">
        <v>130</v>
      </c>
      <c r="J129" s="44">
        <v>154</v>
      </c>
      <c r="K129" s="44">
        <v>199</v>
      </c>
      <c r="L129" s="44">
        <v>158</v>
      </c>
      <c r="M129" s="44">
        <v>156</v>
      </c>
      <c r="N129" s="44">
        <v>193</v>
      </c>
      <c r="O129" s="44">
        <v>129</v>
      </c>
      <c r="P129" s="44">
        <v>111</v>
      </c>
      <c r="Q129" s="44">
        <v>151</v>
      </c>
      <c r="R129" s="44">
        <v>211</v>
      </c>
      <c r="S129" s="44">
        <v>166</v>
      </c>
      <c r="T129" s="19">
        <f>SUM(H129:S129)</f>
        <v>1885</v>
      </c>
      <c r="U129" s="19">
        <f>COUNTIF(H129:S129, "&gt;0" )</f>
        <v>12</v>
      </c>
      <c r="V129" s="19">
        <f>T129/U129</f>
        <v>157.08333333333334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Roster_Selection_Men!AB117&amp;" " &amp; "V "</f>
        <v xml:space="preserve">Morehead State University V </v>
      </c>
      <c r="C130" s="57" t="str">
        <f>Roster_Selection_Men!AD117</f>
        <v>11-155614</v>
      </c>
      <c r="D130" s="57" t="str">
        <f>Roster_Selection_Men!AE117</f>
        <v>Bailey Watkins</v>
      </c>
      <c r="E130" s="58" t="s">
        <v>1022</v>
      </c>
      <c r="F130" s="1" t="str">
        <f>IF(ISERROR(Individual_Scores_Men_Var!E130), " ", IF(Individual_Scores_Men_Var!E130 = "Yes", "Yes", "  "))</f>
        <v>Yes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Roster_Selection_Men!AB118&amp;" " &amp; "V "</f>
        <v xml:space="preserve">Morehead State University V </v>
      </c>
      <c r="C131" s="57" t="str">
        <f>Roster_Selection_Men!AD118</f>
        <v>18-91630</v>
      </c>
      <c r="D131" s="57" t="str">
        <f>Roster_Selection_Men!AE118</f>
        <v>Emily Fischer</v>
      </c>
      <c r="E131" s="58" t="s">
        <v>1022</v>
      </c>
      <c r="F131" s="1" t="str">
        <f>IF(ISERROR(Individual_Scores_Men_Var!E131), " ", IF(Individual_Scores_Men_Var!E131 = "Yes", "Yes", "  "))</f>
        <v>Yes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Roster_Selection_Men!AB119&amp;" " &amp; "V "</f>
        <v xml:space="preserve">Morehead State University V </v>
      </c>
      <c r="C132" s="57" t="str">
        <f>Roster_Selection_Men!AD119</f>
        <v>15-186838</v>
      </c>
      <c r="D132" s="57" t="str">
        <f>Roster_Selection_Men!AE119</f>
        <v>Matthew Jackson</v>
      </c>
      <c r="E132" s="58" t="s">
        <v>1022</v>
      </c>
      <c r="F132" s="1" t="str">
        <f>IF(ISERROR(Individual_Scores_Men_Var!E132), " ", IF(Individual_Scores_Men_Var!E132 = "Yes", "Yes", "  "))</f>
        <v>Yes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Roster_Selection_Men!AB120&amp;" " &amp; "V "</f>
        <v xml:space="preserve">Morehead State University V </v>
      </c>
      <c r="C133" s="57" t="str">
        <f>Roster_Selection_Men!AD120</f>
        <v>16-125144</v>
      </c>
      <c r="D133" s="57" t="str">
        <f>Roster_Selection_Men!AE120</f>
        <v>Phillip Rogers</v>
      </c>
      <c r="E133" s="58" t="s">
        <v>1022</v>
      </c>
      <c r="F133" s="1" t="str">
        <f>IF(ISERROR(Individual_Scores_Men_Var!E133), " ", IF(Individual_Scores_Men_Var!E133 = "Yes", "Yes", "  "))</f>
        <v>Yes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Roster_Selection_Men!AB121&amp;" " &amp; "V "</f>
        <v xml:space="preserve">Morehead State University V </v>
      </c>
      <c r="C134" s="57" t="str">
        <f>Roster_Selection_Men!AD121</f>
        <v>15-78352</v>
      </c>
      <c r="D134" s="57" t="str">
        <f>Roster_Selection_Men!AE121</f>
        <v>Ryley Perez</v>
      </c>
      <c r="E134" s="58" t="s">
        <v>1022</v>
      </c>
      <c r="F134" s="1" t="str">
        <f>IF(ISERROR(Individual_Scores_Men_Var!E134), " ", IF(Individual_Scores_Men_Var!E134 = "Yes", "Yes", "  "))</f>
        <v>Yes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Roster_Selection_Men!AB122&amp;" " &amp; "V "</f>
        <v xml:space="preserve">Morehead State University V </v>
      </c>
      <c r="C135" s="57" t="str">
        <f>Roster_Selection_Men!AD122</f>
        <v>15-1034</v>
      </c>
      <c r="D135" s="57" t="str">
        <f>Roster_Selection_Men!AE122</f>
        <v>Sydney Payton</v>
      </c>
      <c r="E135" s="58" t="s">
        <v>1022</v>
      </c>
      <c r="F135" s="1" t="str">
        <f>IF(ISERROR(Individual_Scores_Men_Var!E135), " ", IF(Individual_Scores_Men_Var!E135 = "Yes", "Yes", "  "))</f>
        <v>Yes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Roster_Selection_Men!AB123&amp;" " &amp; "V "</f>
        <v xml:space="preserve"> V </v>
      </c>
      <c r="C136" s="57" t="str">
        <f>Roster_Selection_Men!AD123</f>
        <v/>
      </c>
      <c r="D136" s="57" t="str">
        <f>Roster_Selection_Men!AE123</f>
        <v/>
      </c>
      <c r="E136" s="58"/>
      <c r="F136" s="1" t="str">
        <f>IF(ISERROR(Individual_Scores_Men_Var!E136), " ", IF(Individual_Scores_Men_Var!E136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688</v>
      </c>
      <c r="C137" s="59" t="str">
        <f>Individual_Scores_Men_Var!C137</f>
        <v/>
      </c>
      <c r="D137" s="60" t="str">
        <f>Individual_Scores_Men_Var!D137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688</v>
      </c>
      <c r="C138" s="59" t="str">
        <f>Individual_Scores_Men_Var!C138</f>
        <v/>
      </c>
      <c r="D138" s="60" t="str">
        <f>Individual_Scores_Men_Var!D138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688</v>
      </c>
      <c r="C139" s="59" t="str">
        <f>Individual_Scores_Men_Var!C139</f>
        <v/>
      </c>
      <c r="D139" s="60" t="str">
        <f>Individual_Scores_Men_Var!D139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Roster_Selection_Men!AB124&amp;" " &amp; "V "</f>
        <v xml:space="preserve">Pikeville ,University Of V </v>
      </c>
      <c r="C142" s="57" t="str">
        <f>Roster_Selection_Men!AD124</f>
        <v>11-694789</v>
      </c>
      <c r="D142" s="57" t="str">
        <f>Roster_Selection_Men!AE124</f>
        <v>Benjamin Bailey</v>
      </c>
      <c r="E142" s="58" t="s">
        <v>1022</v>
      </c>
      <c r="F142" s="1" t="str">
        <f>IF(ISERROR(Individual_Scores_Men_Var!E142), " ", IF(Individual_Scores_Men_Var!E142 = "Yes", "Yes", "  "))</f>
        <v>Yes</v>
      </c>
      <c r="G142" s="24" t="s">
        <v>672</v>
      </c>
      <c r="H142" s="44">
        <v>212</v>
      </c>
      <c r="I142" s="44">
        <v>234</v>
      </c>
      <c r="J142" s="44">
        <v>207</v>
      </c>
      <c r="K142" s="44">
        <v>248</v>
      </c>
      <c r="L142" s="44">
        <v>186</v>
      </c>
      <c r="M142" s="44">
        <v>199</v>
      </c>
      <c r="N142" s="44">
        <v>226</v>
      </c>
      <c r="O142" s="44">
        <v>223</v>
      </c>
      <c r="P142" s="44">
        <v>184</v>
      </c>
      <c r="Q142" s="44">
        <v>221</v>
      </c>
      <c r="R142" s="44">
        <v>215</v>
      </c>
      <c r="S142" s="44">
        <v>169</v>
      </c>
      <c r="T142" s="19">
        <f>SUM(H142:S142)</f>
        <v>2524</v>
      </c>
      <c r="U142" s="19">
        <f>COUNTIF(H142:S142, "&gt;0" )</f>
        <v>12</v>
      </c>
      <c r="V142" s="19">
        <f>T142/U142</f>
        <v>210.33333333333334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Roster_Selection_Men!AB125&amp;" " &amp; "V "</f>
        <v xml:space="preserve">Pikeville ,University Of V </v>
      </c>
      <c r="C143" s="57" t="str">
        <f>Roster_Selection_Men!AD125</f>
        <v>6490-3115</v>
      </c>
      <c r="D143" s="57" t="str">
        <f>Roster_Selection_Men!AE125</f>
        <v>Bryce Oliver</v>
      </c>
      <c r="E143" s="58" t="s">
        <v>1022</v>
      </c>
      <c r="F143" s="1" t="str">
        <f>IF(ISERROR(Individual_Scores_Men_Var!E143), " ", IF(Individual_Scores_Men_Var!E143 = "Yes", "Yes", "  "))</f>
        <v>Yes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Roster_Selection_Men!AB126&amp;" " &amp; "V "</f>
        <v xml:space="preserve">Pikeville ,University Of V </v>
      </c>
      <c r="C144" s="57" t="str">
        <f>Roster_Selection_Men!AD126</f>
        <v>6339-10437</v>
      </c>
      <c r="D144" s="57" t="str">
        <f>Roster_Selection_Men!AE126</f>
        <v>Matteo Cittadino</v>
      </c>
      <c r="E144" s="58" t="s">
        <v>1022</v>
      </c>
      <c r="F144" s="1" t="str">
        <f>IF(ISERROR(Individual_Scores_Men_Var!E144), " ", IF(Individual_Scores_Men_Var!E144 = "Yes", "Yes", "  "))</f>
        <v>Yes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Roster_Selection_Men!AB127&amp;" " &amp; "V "</f>
        <v xml:space="preserve">Pikeville ,University Of V </v>
      </c>
      <c r="C145" s="57" t="str">
        <f>Roster_Selection_Men!AD127</f>
        <v>5914-7459</v>
      </c>
      <c r="D145" s="57" t="str">
        <f>Roster_Selection_Men!AE127</f>
        <v>Parker Spencer</v>
      </c>
      <c r="E145" s="58" t="s">
        <v>1023</v>
      </c>
      <c r="F145" s="1" t="str">
        <f>IF(ISERROR(Individual_Scores_Men_Var!E145), " ", IF(Individual_Scores_Men_Var!E145 = "Yes", "Yes", "  "))</f>
        <v xml:space="preserve">  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Roster_Selection_Men!AB128&amp;" " &amp; "V "</f>
        <v xml:space="preserve">Pikeville ,University Of V </v>
      </c>
      <c r="C146" s="57" t="str">
        <f>Roster_Selection_Men!AD128</f>
        <v>6455-5066</v>
      </c>
      <c r="D146" s="57" t="str">
        <f>Roster_Selection_Men!AE128</f>
        <v>Paul Sacks</v>
      </c>
      <c r="E146" s="58" t="s">
        <v>1022</v>
      </c>
      <c r="F146" s="1" t="str">
        <f>IF(ISERROR(Individual_Scores_Men_Var!E146), " ", IF(Individual_Scores_Men_Var!E146 = "Yes", "Yes", "  "))</f>
        <v>Yes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Roster_Selection_Men!AB129&amp;" " &amp; "V "</f>
        <v xml:space="preserve">Pikeville ,University Of V </v>
      </c>
      <c r="C147" s="57" t="str">
        <f>Roster_Selection_Men!AD129</f>
        <v>15-33734</v>
      </c>
      <c r="D147" s="57" t="str">
        <f>Roster_Selection_Men!AE129</f>
        <v>Ryan Taylor</v>
      </c>
      <c r="E147" s="58" t="s">
        <v>1022</v>
      </c>
      <c r="F147" s="1" t="str">
        <f>IF(ISERROR(Individual_Scores_Men_Var!E147), " ", IF(Individual_Scores_Men_Var!E147 = "Yes", "Yes", "  "))</f>
        <v>Yes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Roster_Selection_Men!AB130&amp;" " &amp; "V "</f>
        <v xml:space="preserve">Pikeville ,University Of V </v>
      </c>
      <c r="C148" s="57" t="str">
        <f>Roster_Selection_Men!AD130</f>
        <v>11-153175</v>
      </c>
      <c r="D148" s="57" t="str">
        <f>Roster_Selection_Men!AE130</f>
        <v>Wesley Yazell</v>
      </c>
      <c r="E148" s="58" t="s">
        <v>1022</v>
      </c>
      <c r="F148" s="1" t="str">
        <f>IF(ISERROR(Individual_Scores_Men_Var!E148), " ", IF(Individual_Scores_Men_Var!E148 = "Yes", "Yes", "  "))</f>
        <v>Yes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Roster_Selection_Men!AB131&amp;" " &amp; "V "</f>
        <v xml:space="preserve"> V </v>
      </c>
      <c r="C149" s="57" t="str">
        <f>Roster_Selection_Men!AD131</f>
        <v/>
      </c>
      <c r="D149" s="57" t="str">
        <f>Roster_Selection_Men!AE131</f>
        <v/>
      </c>
      <c r="E149" s="58"/>
      <c r="F149" s="1" t="str">
        <f>IF(ISERROR(Individual_Scores_Men_Var!E149), " ", IF(Individual_Scores_Men_Var!E149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689</v>
      </c>
      <c r="C150" s="59" t="str">
        <f>Individual_Scores_Men_Var!C150</f>
        <v/>
      </c>
      <c r="D150" s="60" t="str">
        <f>Individual_Scores_Men_Var!D150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689</v>
      </c>
      <c r="C151" s="59" t="str">
        <f>Individual_Scores_Men_Var!C151</f>
        <v/>
      </c>
      <c r="D151" s="60" t="str">
        <f>Individual_Scores_Men_Var!D151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689</v>
      </c>
      <c r="C152" s="59" t="str">
        <f>Individual_Scores_Men_Var!C152</f>
        <v/>
      </c>
      <c r="D152" s="60" t="str">
        <f>Individual_Scores_Men_Var!D152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Roster_Selection_Men!AB145&amp;" " &amp; "V "</f>
        <v xml:space="preserve">Savannah College Of Art And Design-Atlanta V </v>
      </c>
      <c r="C155" s="57" t="str">
        <f>Roster_Selection_Men!AD145</f>
        <v>15-171289</v>
      </c>
      <c r="D155" s="57" t="str">
        <f>Roster_Selection_Men!AE145</f>
        <v>Bradley Emerson</v>
      </c>
      <c r="E155" s="58" t="s">
        <v>1022</v>
      </c>
      <c r="F155" s="1" t="str">
        <f>IF(ISERROR(Individual_Scores_Men_Var!E155), " ", IF(Individual_Scores_Men_Var!E155 = "Yes", "Yes", "  "))</f>
        <v>Yes</v>
      </c>
      <c r="G155" s="24" t="s">
        <v>672</v>
      </c>
      <c r="H155" s="44">
        <v>169</v>
      </c>
      <c r="I155" s="44">
        <v>187</v>
      </c>
      <c r="J155" s="44">
        <v>128</v>
      </c>
      <c r="K155" s="44">
        <v>168</v>
      </c>
      <c r="L155" s="44">
        <v>149</v>
      </c>
      <c r="M155" s="44">
        <v>175</v>
      </c>
      <c r="N155" s="44">
        <v>192</v>
      </c>
      <c r="O155" s="44">
        <v>176</v>
      </c>
      <c r="P155" s="44">
        <v>189</v>
      </c>
      <c r="Q155" s="44">
        <v>162</v>
      </c>
      <c r="R155" s="44">
        <v>201</v>
      </c>
      <c r="S155" s="44">
        <v>129</v>
      </c>
      <c r="T155" s="19">
        <f>SUM(H155:S155)</f>
        <v>2025</v>
      </c>
      <c r="U155" s="19">
        <f>COUNTIF(H155:S155, "&gt;0" )</f>
        <v>12</v>
      </c>
      <c r="V155" s="19">
        <f>T155/U155</f>
        <v>168.75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Roster_Selection_Men!AB146&amp;" " &amp; "V "</f>
        <v xml:space="preserve">Savannah College Of Art And Design-Atlanta V </v>
      </c>
      <c r="C156" s="57" t="str">
        <f>Roster_Selection_Men!AD146</f>
        <v>11-475001</v>
      </c>
      <c r="D156" s="57" t="str">
        <f>Roster_Selection_Men!AE146</f>
        <v>CJ Matthews</v>
      </c>
      <c r="E156" s="58" t="s">
        <v>1022</v>
      </c>
      <c r="F156" s="1" t="str">
        <f>IF(ISERROR(Individual_Scores_Men_Var!E156), " ", IF(Individual_Scores_Men_Var!E156 = "Yes", "Yes", "  "))</f>
        <v>Yes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Roster_Selection_Men!AB147&amp;" " &amp; "V "</f>
        <v xml:space="preserve">Savannah College Of Art And Design-Atlanta V </v>
      </c>
      <c r="C157" s="57" t="str">
        <f>Roster_Selection_Men!AD147</f>
        <v>19-1660</v>
      </c>
      <c r="D157" s="57" t="str">
        <f>Roster_Selection_Men!AE147</f>
        <v>Danil Pervukhin</v>
      </c>
      <c r="E157" s="58" t="s">
        <v>1022</v>
      </c>
      <c r="F157" s="1" t="str">
        <f>IF(ISERROR(Individual_Scores_Men_Var!E157), " ", IF(Individual_Scores_Men_Var!E157 = "Yes", "Yes", "  "))</f>
        <v>Yes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Roster_Selection_Men!AB148&amp;" " &amp; "V "</f>
        <v xml:space="preserve">Savannah College Of Art And Design-Atlanta V </v>
      </c>
      <c r="C158" s="57" t="str">
        <f>Roster_Selection_Men!AD148</f>
        <v>8876-2014</v>
      </c>
      <c r="D158" s="57" t="str">
        <f>Roster_Selection_Men!AE148</f>
        <v>Khyle Bentley</v>
      </c>
      <c r="E158" s="58" t="s">
        <v>1022</v>
      </c>
      <c r="F158" s="1" t="str">
        <f>IF(ISERROR(Individual_Scores_Men_Var!E158), " ", IF(Individual_Scores_Men_Var!E158 = "Yes", "Yes", "  "))</f>
        <v>Yes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Roster_Selection_Men!AB149&amp;" " &amp; "V "</f>
        <v xml:space="preserve">Savannah College Of Art And Design-Atlanta V </v>
      </c>
      <c r="C159" s="57" t="str">
        <f>Roster_Selection_Men!AD149</f>
        <v>21-464</v>
      </c>
      <c r="D159" s="57" t="str">
        <f>Roster_Selection_Men!AE149</f>
        <v>Leonardo Julián</v>
      </c>
      <c r="E159" s="58" t="s">
        <v>1022</v>
      </c>
      <c r="F159" s="1" t="str">
        <f>IF(ISERROR(Individual_Scores_Men_Var!E159), " ", IF(Individual_Scores_Men_Var!E159 = "Yes", "Yes", "  "))</f>
        <v xml:space="preserve">  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Roster_Selection_Men!AB150&amp;" " &amp; "V "</f>
        <v xml:space="preserve">Savannah College Of Art And Design-Atlanta V </v>
      </c>
      <c r="C160" s="57" t="str">
        <f>Roster_Selection_Men!AD150</f>
        <v>21-463</v>
      </c>
      <c r="D160" s="57" t="str">
        <f>Roster_Selection_Men!AE150</f>
        <v>Matthew Magro</v>
      </c>
      <c r="E160" s="58" t="s">
        <v>1022</v>
      </c>
      <c r="F160" s="1" t="str">
        <f>IF(ISERROR(Individual_Scores_Men_Var!E160), " ", IF(Individual_Scores_Men_Var!E160 = "Yes", "Yes", "  "))</f>
        <v>Yes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Roster_Selection_Men!AB151&amp;" " &amp; "V "</f>
        <v xml:space="preserve">Savannah College Of Art And Design-Atlanta V </v>
      </c>
      <c r="C161" s="57" t="str">
        <f>Roster_Selection_Men!AD151</f>
        <v>19-449</v>
      </c>
      <c r="D161" s="57" t="str">
        <f>Roster_Selection_Men!AE151</f>
        <v>Xiao Pan</v>
      </c>
      <c r="E161" s="58" t="s">
        <v>1022</v>
      </c>
      <c r="F161" s="1" t="str">
        <f>IF(ISERROR(Individual_Scores_Men_Var!E161), " ", IF(Individual_Scores_Men_Var!E161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Roster_Selection_Men!AB152&amp;" " &amp; "V "</f>
        <v xml:space="preserve"> V </v>
      </c>
      <c r="C162" s="57" t="str">
        <f>Roster_Selection_Men!AD152</f>
        <v/>
      </c>
      <c r="D162" s="57" t="str">
        <f>Roster_Selection_Men!AE152</f>
        <v/>
      </c>
      <c r="E162" s="58"/>
      <c r="F162" s="1" t="str">
        <f>IF(ISERROR(Individual_Scores_Men_Var!E162), " ", IF(Individual_Scores_Men_Var!E162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690</v>
      </c>
      <c r="C163" s="59" t="str">
        <f>Individual_Scores_Men_Var!C163</f>
        <v/>
      </c>
      <c r="D163" s="60" t="str">
        <f>Individual_Scores_Men_Var!D163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690</v>
      </c>
      <c r="C164" s="59" t="str">
        <f>Individual_Scores_Men_Var!C164</f>
        <v/>
      </c>
      <c r="D164" s="60" t="str">
        <f>Individual_Scores_Men_Var!D164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690</v>
      </c>
      <c r="C165" s="59" t="str">
        <f>Individual_Scores_Men_Var!C165</f>
        <v/>
      </c>
      <c r="D165" s="60" t="str">
        <f>Individual_Scores_Men_Var!D165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Roster_Selection_Men!AB153&amp;" " &amp; "V "</f>
        <v xml:space="preserve">Savannah College Of Art And Design-Savannah V </v>
      </c>
      <c r="C168" s="57" t="str">
        <f>Roster_Selection_Men!AD153</f>
        <v>6590-892</v>
      </c>
      <c r="D168" s="57" t="str">
        <f>Roster_Selection_Men!AE153</f>
        <v>Alex Glinski</v>
      </c>
      <c r="E168" s="58" t="s">
        <v>1022</v>
      </c>
      <c r="F168" s="1" t="str">
        <f>IF(ISERROR(Individual_Scores_Men_Var!E168), " ", IF(Individual_Scores_Men_Var!E168 = "Yes", "Yes", "  "))</f>
        <v>Yes</v>
      </c>
      <c r="G168" s="24" t="s">
        <v>672</v>
      </c>
      <c r="H168" s="44">
        <v>193</v>
      </c>
      <c r="I168" s="44">
        <v>246</v>
      </c>
      <c r="J168" s="44">
        <v>233</v>
      </c>
      <c r="K168" s="44">
        <v>225</v>
      </c>
      <c r="L168" s="44">
        <v>215</v>
      </c>
      <c r="M168" s="44">
        <v>224</v>
      </c>
      <c r="N168" s="44">
        <v>160</v>
      </c>
      <c r="O168" s="44">
        <v>180</v>
      </c>
      <c r="P168" s="44">
        <v>208</v>
      </c>
      <c r="Q168" s="44">
        <v>266</v>
      </c>
      <c r="R168" s="44">
        <v>182</v>
      </c>
      <c r="S168" s="44">
        <v>223</v>
      </c>
      <c r="T168" s="19">
        <f>SUM(H168:S168)</f>
        <v>2555</v>
      </c>
      <c r="U168" s="19">
        <f>COUNTIF(H168:S168, "&gt;0" )</f>
        <v>12</v>
      </c>
      <c r="V168" s="19">
        <f>T168/U168</f>
        <v>212.91666666666666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Roster_Selection_Men!AB154&amp;" " &amp; "V "</f>
        <v xml:space="preserve">Savannah College Of Art And Design-Savannah V </v>
      </c>
      <c r="C169" s="57" t="str">
        <f>Roster_Selection_Men!AD154</f>
        <v>16-112181</v>
      </c>
      <c r="D169" s="57" t="str">
        <f>Roster_Selection_Men!AE154</f>
        <v>Bennett Moses</v>
      </c>
      <c r="E169" s="58" t="s">
        <v>1022</v>
      </c>
      <c r="F169" s="1" t="str">
        <f>IF(ISERROR(Individual_Scores_Men_Var!E169), " ", IF(Individual_Scores_Men_Var!E169 = "Yes", "Yes", "  "))</f>
        <v xml:space="preserve">  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Roster_Selection_Men!AB155&amp;" " &amp; "V "</f>
        <v xml:space="preserve">Savannah College Of Art And Design-Savannah V </v>
      </c>
      <c r="C170" s="57" t="str">
        <f>Roster_Selection_Men!AD155</f>
        <v>11-180076</v>
      </c>
      <c r="D170" s="57" t="str">
        <f>Roster_Selection_Men!AE155</f>
        <v>Gael Egana</v>
      </c>
      <c r="E170" s="58" t="s">
        <v>1022</v>
      </c>
      <c r="F170" s="1" t="str">
        <f>IF(ISERROR(Individual_Scores_Men_Var!E170), " ", IF(Individual_Scores_Men_Var!E170 = "Yes", "Yes", "  "))</f>
        <v>Yes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Roster_Selection_Men!AB156&amp;" " &amp; "V "</f>
        <v xml:space="preserve">Savannah College Of Art And Design-Savannah V </v>
      </c>
      <c r="C171" s="57" t="str">
        <f>Roster_Selection_Men!AD156</f>
        <v>11-271994</v>
      </c>
      <c r="D171" s="57" t="str">
        <f>Roster_Selection_Men!AE156</f>
        <v>Julian Salinas</v>
      </c>
      <c r="E171" s="58" t="s">
        <v>1022</v>
      </c>
      <c r="F171" s="1" t="str">
        <f>IF(ISERROR(Individual_Scores_Men_Var!E171), " ", IF(Individual_Scores_Men_Var!E171 = "Yes", "Yes", "  "))</f>
        <v>Yes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Roster_Selection_Men!AB157&amp;" " &amp; "V "</f>
        <v xml:space="preserve">Savannah College Of Art And Design-Savannah V </v>
      </c>
      <c r="C172" s="57" t="str">
        <f>Roster_Selection_Men!AD157</f>
        <v>21-1384</v>
      </c>
      <c r="D172" s="57" t="str">
        <f>Roster_Selection_Men!AE157</f>
        <v>Kenneth Ramos</v>
      </c>
      <c r="E172" s="58" t="s">
        <v>1022</v>
      </c>
      <c r="F172" s="1" t="str">
        <f>IF(ISERROR(Individual_Scores_Men_Var!E172), " ", IF(Individual_Scores_Men_Var!E172 = "Yes", "Yes", "  "))</f>
        <v>Yes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Roster_Selection_Men!AB158&amp;" " &amp; "V "</f>
        <v xml:space="preserve">Savannah College Of Art And Design-Savannah V </v>
      </c>
      <c r="C173" s="57" t="str">
        <f>Roster_Selection_Men!AD158</f>
        <v>8108-76071</v>
      </c>
      <c r="D173" s="57" t="str">
        <f>Roster_Selection_Men!AE158</f>
        <v>Leoj Chin</v>
      </c>
      <c r="E173" s="58" t="s">
        <v>1022</v>
      </c>
      <c r="F173" s="1" t="str">
        <f>IF(ISERROR(Individual_Scores_Men_Var!E173), " ", IF(Individual_Scores_Men_Var!E173 = "Yes", "Yes", "  "))</f>
        <v>Yes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Roster_Selection_Men!AB159&amp;" " &amp; "V "</f>
        <v xml:space="preserve">Savannah College Of Art And Design-Savannah V </v>
      </c>
      <c r="C174" s="57" t="str">
        <f>Roster_Selection_Men!AD159</f>
        <v>8590-2902</v>
      </c>
      <c r="D174" s="57" t="str">
        <f>Roster_Selection_Men!AE159</f>
        <v>Tyrell Ingalls</v>
      </c>
      <c r="E174" s="58" t="s">
        <v>1022</v>
      </c>
      <c r="F174" s="1" t="str">
        <f>IF(ISERROR(Individual_Scores_Men_Var!E174), " ", IF(Individual_Scores_Men_Var!E174 = "Yes", "Yes", "  "))</f>
        <v>Yes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Roster_Selection_Men!AB160&amp;" " &amp; "V "</f>
        <v xml:space="preserve">Savannah College Of Art And Design-Savannah V </v>
      </c>
      <c r="C175" s="57" t="str">
        <f>Roster_Selection_Men!AD160</f>
        <v>18-4344</v>
      </c>
      <c r="D175" s="57" t="str">
        <f>Roster_Selection_Men!AE160</f>
        <v>Yannick Roos</v>
      </c>
      <c r="E175" s="58" t="s">
        <v>1022</v>
      </c>
      <c r="F175" s="1" t="str">
        <f>IF(ISERROR(Individual_Scores_Men_Var!E175), " ", IF(Individual_Scores_Men_Var!E175 = "Yes", "Yes", "  "))</f>
        <v>Yes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691</v>
      </c>
      <c r="C176" s="59" t="str">
        <f>Individual_Scores_Men_Var!C176</f>
        <v/>
      </c>
      <c r="D176" s="60" t="str">
        <f>Individual_Scores_Men_Var!D176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691</v>
      </c>
      <c r="C177" s="59" t="str">
        <f>Individual_Scores_Men_Var!C177</f>
        <v/>
      </c>
      <c r="D177" s="60" t="str">
        <f>Individual_Scores_Men_Var!D177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691</v>
      </c>
      <c r="C178" s="59" t="str">
        <f>Individual_Scores_Men_Var!C178</f>
        <v/>
      </c>
      <c r="D178" s="60" t="str">
        <f>Individual_Scores_Men_Var!D178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tr">
        <f>Roster_Selection_Men!AB165&amp;" " &amp; "V "</f>
        <v xml:space="preserve">Shawnee State University V </v>
      </c>
      <c r="C181" s="57" t="str">
        <f>Roster_Selection_Men!AD165</f>
        <v>11-445918</v>
      </c>
      <c r="D181" s="57" t="str">
        <f>Roster_Selection_Men!AE165</f>
        <v>Blake Moore</v>
      </c>
      <c r="E181" s="58" t="s">
        <v>1022</v>
      </c>
      <c r="F181" s="1" t="str">
        <f>IF(ISERROR(Individual_Scores_Men_Var!E181), " ", IF(Individual_Scores_Men_Var!E181 = "Yes", "Yes", "  "))</f>
        <v>Yes</v>
      </c>
      <c r="G181" s="24" t="s">
        <v>672</v>
      </c>
      <c r="H181" s="44">
        <v>214</v>
      </c>
      <c r="I181" s="44">
        <v>209</v>
      </c>
      <c r="J181" s="44">
        <v>178</v>
      </c>
      <c r="K181" s="44">
        <v>179</v>
      </c>
      <c r="L181" s="44">
        <v>224</v>
      </c>
      <c r="M181" s="44">
        <v>235</v>
      </c>
      <c r="N181" s="44">
        <v>215</v>
      </c>
      <c r="O181" s="44">
        <v>157</v>
      </c>
      <c r="P181" s="44">
        <v>205</v>
      </c>
      <c r="Q181" s="44">
        <v>209</v>
      </c>
      <c r="R181" s="44">
        <v>164</v>
      </c>
      <c r="S181" s="44">
        <v>192</v>
      </c>
      <c r="T181" s="19">
        <f>SUM(H181:S181)</f>
        <v>2381</v>
      </c>
      <c r="U181" s="19">
        <f>COUNTIF(H181:S181, "&gt;0" )</f>
        <v>12</v>
      </c>
      <c r="V181" s="19">
        <f>T181/U181</f>
        <v>198.41666666666666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29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tr">
        <f>Roster_Selection_Men!AB166&amp;" " &amp; "V "</f>
        <v xml:space="preserve">Shawnee State University V </v>
      </c>
      <c r="C182" s="57" t="str">
        <f>Roster_Selection_Men!AD166</f>
        <v>11-267321</v>
      </c>
      <c r="D182" s="57" t="str">
        <f>Roster_Selection_Men!AE166</f>
        <v>Brandon Underwood</v>
      </c>
      <c r="E182" s="58" t="s">
        <v>1022</v>
      </c>
      <c r="F182" s="1" t="str">
        <f>IF(ISERROR(Individual_Scores_Men_Var!E182), " ", IF(Individual_Scores_Men_Var!E182 = "Yes", "Yes", "  "))</f>
        <v>Yes</v>
      </c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tr">
        <f>Roster_Selection_Men!AB167&amp;" " &amp; "V "</f>
        <v xml:space="preserve">Shawnee State University V </v>
      </c>
      <c r="C183" s="57" t="str">
        <f>Roster_Selection_Men!AD167</f>
        <v>6487-209</v>
      </c>
      <c r="D183" s="57" t="str">
        <f>Roster_Selection_Men!AE167</f>
        <v>Cameron Walker</v>
      </c>
      <c r="E183" s="58" t="s">
        <v>1022</v>
      </c>
      <c r="F183" s="1" t="str">
        <f>IF(ISERROR(Individual_Scores_Men_Var!E183), " ", IF(Individual_Scores_Men_Var!E183 = "Yes", "Yes", "  "))</f>
        <v>Yes</v>
      </c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tr">
        <f>Roster_Selection_Men!AB168&amp;" " &amp; "V "</f>
        <v xml:space="preserve">Shawnee State University V </v>
      </c>
      <c r="C184" s="57" t="str">
        <f>Roster_Selection_Men!AD168</f>
        <v>8797-2397</v>
      </c>
      <c r="D184" s="57" t="str">
        <f>Roster_Selection_Men!AE168</f>
        <v>Jackson Lane</v>
      </c>
      <c r="E184" s="58" t="s">
        <v>1022</v>
      </c>
      <c r="F184" s="1" t="str">
        <f>IF(ISERROR(Individual_Scores_Men_Var!E184), " ", IF(Individual_Scores_Men_Var!E184 = "Yes", "Yes", "  "))</f>
        <v>Yes</v>
      </c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tr">
        <f>Roster_Selection_Men!AB169&amp;" " &amp; "V "</f>
        <v xml:space="preserve">Shawnee State University V </v>
      </c>
      <c r="C185" s="57" t="str">
        <f>Roster_Selection_Men!AD169</f>
        <v>6450-8719</v>
      </c>
      <c r="D185" s="57" t="str">
        <f>Roster_Selection_Men!AE169</f>
        <v>Jordan Hughes</v>
      </c>
      <c r="E185" s="58" t="s">
        <v>1022</v>
      </c>
      <c r="F185" s="1" t="str">
        <f>IF(ISERROR(Individual_Scores_Men_Var!E185), " ", IF(Individual_Scores_Men_Var!E185 = "Yes", "Yes", "  "))</f>
        <v>Yes</v>
      </c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tr">
        <f>Roster_Selection_Men!AB170&amp;" " &amp; "V "</f>
        <v xml:space="preserve">Shawnee State University V </v>
      </c>
      <c r="C186" s="57" t="str">
        <f>Roster_Selection_Men!AD170</f>
        <v>16-119392</v>
      </c>
      <c r="D186" s="57" t="str">
        <f>Roster_Selection_Men!AE170</f>
        <v>Sam Clay</v>
      </c>
      <c r="E186" s="58" t="s">
        <v>1022</v>
      </c>
      <c r="F186" s="1" t="str">
        <f>IF(ISERROR(Individual_Scores_Men_Var!E186), " ", IF(Individual_Scores_Men_Var!E186 = "Yes", "Yes", "  "))</f>
        <v>Yes</v>
      </c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tr">
        <f>Roster_Selection_Men!AB171&amp;" " &amp; "V "</f>
        <v xml:space="preserve">Shawnee State University V </v>
      </c>
      <c r="C187" s="57" t="str">
        <f>Roster_Selection_Men!AD171</f>
        <v>11-577739</v>
      </c>
      <c r="D187" s="57" t="str">
        <f>Roster_Selection_Men!AE171</f>
        <v>Trenton Fuller</v>
      </c>
      <c r="E187" s="58" t="s">
        <v>1022</v>
      </c>
      <c r="F187" s="1" t="str">
        <f>IF(ISERROR(Individual_Scores_Men_Var!E187), " ", IF(Individual_Scores_Men_Var!E187 = "Yes", "Yes", "  "))</f>
        <v>Yes</v>
      </c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tr">
        <f>Roster_Selection_Men!AB172&amp;" " &amp; "V "</f>
        <v xml:space="preserve">Shawnee State University V </v>
      </c>
      <c r="C188" s="57" t="str">
        <f>Roster_Selection_Men!AD172</f>
        <v>7914-46469</v>
      </c>
      <c r="D188" s="57" t="str">
        <f>Roster_Selection_Men!AE172</f>
        <v>Zach Otto</v>
      </c>
      <c r="E188" s="58" t="s">
        <v>1022</v>
      </c>
      <c r="F188" s="1" t="str">
        <f>IF(ISERROR(Individual_Scores_Men_Var!E188), " ", IF(Individual_Scores_Men_Var!E188 = "Yes", "Yes", "  "))</f>
        <v>Yes</v>
      </c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692</v>
      </c>
      <c r="C189" s="59" t="str">
        <f>Individual_Scores_Men_Var!C189</f>
        <v/>
      </c>
      <c r="D189" s="60" t="str">
        <f>Individual_Scores_Men_Var!D189</f>
        <v/>
      </c>
      <c r="E189" s="58"/>
      <c r="F189" s="13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692</v>
      </c>
      <c r="C190" s="59" t="str">
        <f>Individual_Scores_Men_Var!C190</f>
        <v/>
      </c>
      <c r="D190" s="60" t="str">
        <f>Individual_Scores_Men_Var!D190</f>
        <v/>
      </c>
      <c r="E190" s="58"/>
      <c r="F190" s="13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692</v>
      </c>
      <c r="C191" s="59" t="str">
        <f>Individual_Scores_Men_Var!C191</f>
        <v/>
      </c>
      <c r="D191" s="60" t="str">
        <f>Individual_Scores_Men_Var!D191</f>
        <v/>
      </c>
      <c r="E191" s="58"/>
      <c r="F191" s="13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tr">
        <f>Roster_Selection_Men!AB180&amp;" " &amp; "V "</f>
        <v xml:space="preserve">Southeastern Illinois College V </v>
      </c>
      <c r="C194" s="57" t="str">
        <f>Roster_Selection_Men!AD180</f>
        <v>11-292306</v>
      </c>
      <c r="D194" s="57" t="str">
        <f>Roster_Selection_Men!AE180</f>
        <v>Aden Hopkins</v>
      </c>
      <c r="E194" s="58" t="s">
        <v>1023</v>
      </c>
      <c r="F194" s="1" t="str">
        <f>IF(ISERROR(Individual_Scores_Men_Var!E194), " ", IF(Individual_Scores_Men_Var!E194 = "Yes", "Yes", "  "))</f>
        <v xml:space="preserve">  </v>
      </c>
      <c r="G194" s="24" t="s">
        <v>672</v>
      </c>
      <c r="H194" s="44">
        <v>183</v>
      </c>
      <c r="I194" s="44">
        <v>171</v>
      </c>
      <c r="J194" s="44">
        <v>147</v>
      </c>
      <c r="K194" s="44">
        <v>181</v>
      </c>
      <c r="L194" s="44">
        <v>199</v>
      </c>
      <c r="M194" s="44">
        <v>183</v>
      </c>
      <c r="N194" s="44">
        <v>232</v>
      </c>
      <c r="O194" s="44">
        <v>246</v>
      </c>
      <c r="P194" s="44">
        <v>221</v>
      </c>
      <c r="Q194" s="44">
        <v>188</v>
      </c>
      <c r="R194" s="44">
        <v>226</v>
      </c>
      <c r="S194" s="44">
        <v>227</v>
      </c>
      <c r="T194" s="19">
        <f>SUM(H194:S194)</f>
        <v>2404</v>
      </c>
      <c r="U194" s="19">
        <f>COUNTIF(H194:S194, "&gt;0" )</f>
        <v>12</v>
      </c>
      <c r="V194" s="19">
        <f>T194/U194</f>
        <v>200.33333333333334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tr">
        <f>Roster_Selection_Men!AB181&amp;" " &amp; "V "</f>
        <v xml:space="preserve">Southeastern Illinois College V </v>
      </c>
      <c r="C195" s="57" t="str">
        <f>Roster_Selection_Men!AD181</f>
        <v>21-10098</v>
      </c>
      <c r="D195" s="57" t="str">
        <f>Roster_Selection_Men!AE181</f>
        <v>Cole McDannel</v>
      </c>
      <c r="E195" s="58" t="s">
        <v>1022</v>
      </c>
      <c r="F195" s="1" t="str">
        <f>IF(ISERROR(Individual_Scores_Men_Var!E195), " ", IF(Individual_Scores_Men_Var!E195 = "Yes", "Yes", "  "))</f>
        <v>Yes</v>
      </c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tr">
        <f>Roster_Selection_Men!AB182&amp;" " &amp; "V "</f>
        <v xml:space="preserve">Southeastern Illinois College V </v>
      </c>
      <c r="C196" s="57" t="str">
        <f>Roster_Selection_Men!AD182</f>
        <v>6124-1515</v>
      </c>
      <c r="D196" s="57" t="str">
        <f>Roster_Selection_Men!AE182</f>
        <v>Hunter Jones</v>
      </c>
      <c r="E196" s="58" t="s">
        <v>1022</v>
      </c>
      <c r="F196" s="1" t="str">
        <f>IF(ISERROR(Individual_Scores_Men_Var!E196), " ", IF(Individual_Scores_Men_Var!E196 = "Yes", "Yes", "  "))</f>
        <v>Yes</v>
      </c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tr">
        <f>Roster_Selection_Men!AB183&amp;" " &amp; "V "</f>
        <v xml:space="preserve">Southeastern Illinois College V </v>
      </c>
      <c r="C197" s="57" t="str">
        <f>Roster_Selection_Men!AD183</f>
        <v>17-96552</v>
      </c>
      <c r="D197" s="57" t="str">
        <f>Roster_Selection_Men!AE183</f>
        <v>Izayah Thurman</v>
      </c>
      <c r="E197" s="58" t="s">
        <v>1022</v>
      </c>
      <c r="F197" s="1" t="str">
        <f>IF(ISERROR(Individual_Scores_Men_Var!E197), " ", IF(Individual_Scores_Men_Var!E197 = "Yes", "Yes", "  "))</f>
        <v>Yes</v>
      </c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tr">
        <f>Roster_Selection_Men!AB184&amp;" " &amp; "V "</f>
        <v xml:space="preserve">Southeastern Illinois College V </v>
      </c>
      <c r="C198" s="57" t="str">
        <f>Roster_Selection_Men!AD184</f>
        <v>19-2844</v>
      </c>
      <c r="D198" s="57" t="str">
        <f>Roster_Selection_Men!AE184</f>
        <v>Jon Frigo</v>
      </c>
      <c r="E198" s="58" t="s">
        <v>1022</v>
      </c>
      <c r="F198" s="1" t="str">
        <f>IF(ISERROR(Individual_Scores_Men_Var!E198), " ", IF(Individual_Scores_Men_Var!E198 = "Yes", "Yes", "  "))</f>
        <v>Yes</v>
      </c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tr">
        <f>Roster_Selection_Men!AB185&amp;" " &amp; "V "</f>
        <v xml:space="preserve">Southeastern Illinois College V </v>
      </c>
      <c r="C199" s="57" t="str">
        <f>Roster_Selection_Men!AD185</f>
        <v>9840-3580</v>
      </c>
      <c r="D199" s="57" t="str">
        <f>Roster_Selection_Men!AE185</f>
        <v>Justin Mitchell</v>
      </c>
      <c r="E199" s="58" t="s">
        <v>1023</v>
      </c>
      <c r="F199" s="1" t="str">
        <f>IF(ISERROR(Individual_Scores_Men_Var!E199), " ", IF(Individual_Scores_Men_Var!E199 = "Yes", "Yes", "  "))</f>
        <v xml:space="preserve">  </v>
      </c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tr">
        <f>Roster_Selection_Men!AB186&amp;" " &amp; "V "</f>
        <v xml:space="preserve">Southeastern Illinois College V </v>
      </c>
      <c r="C200" s="57" t="str">
        <f>Roster_Selection_Men!AD186</f>
        <v>11-149546</v>
      </c>
      <c r="D200" s="57" t="str">
        <f>Roster_Selection_Men!AE186</f>
        <v>Noah Middendorf</v>
      </c>
      <c r="E200" s="58" t="s">
        <v>1022</v>
      </c>
      <c r="F200" s="1" t="str">
        <f>IF(ISERROR(Individual_Scores_Men_Var!E200), " ", IF(Individual_Scores_Men_Var!E200 = "Yes", "Yes", "  "))</f>
        <v>Yes</v>
      </c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tr">
        <f>Roster_Selection_Men!AB187&amp;" " &amp; "V "</f>
        <v xml:space="preserve">Southeastern Illinois College V </v>
      </c>
      <c r="C201" s="57" t="str">
        <f>Roster_Selection_Men!AD187</f>
        <v>11-317856</v>
      </c>
      <c r="D201" s="57" t="str">
        <f>Roster_Selection_Men!AE187</f>
        <v>Sebastian Barton</v>
      </c>
      <c r="E201" s="58" t="s">
        <v>1022</v>
      </c>
      <c r="F201" s="1" t="str">
        <f>IF(ISERROR(Individual_Scores_Men_Var!E201), " ", IF(Individual_Scores_Men_Var!E201 = "Yes", "Yes", "  "))</f>
        <v>Yes</v>
      </c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693</v>
      </c>
      <c r="C202" s="59" t="str">
        <f>Individual_Scores_Men_Var!C202</f>
        <v/>
      </c>
      <c r="D202" s="60" t="str">
        <f>Individual_Scores_Men_Var!D202</f>
        <v/>
      </c>
      <c r="E202" s="58"/>
      <c r="F202" s="13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693</v>
      </c>
      <c r="C203" s="59" t="str">
        <f>Individual_Scores_Men_Var!C203</f>
        <v/>
      </c>
      <c r="D203" s="60" t="str">
        <f>Individual_Scores_Men_Var!D203</f>
        <v/>
      </c>
      <c r="E203" s="58"/>
      <c r="F203" s="13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693</v>
      </c>
      <c r="C204" s="59" t="str">
        <f>Individual_Scores_Men_Var!C204</f>
        <v/>
      </c>
      <c r="D204" s="60" t="str">
        <f>Individual_Scores_Men_Var!D204</f>
        <v/>
      </c>
      <c r="E204" s="58"/>
      <c r="F204" s="13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tr">
        <f>Roster_Selection_Men!AB191&amp;" " &amp; "V "</f>
        <v xml:space="preserve">St. Francis (IL) ,University Of V </v>
      </c>
      <c r="C207" s="57" t="str">
        <f>Roster_Selection_Men!AD191</f>
        <v>5398-145</v>
      </c>
      <c r="D207" s="57" t="str">
        <f>Roster_Selection_Men!AE191</f>
        <v>Alec Dudley</v>
      </c>
      <c r="E207" s="58" t="s">
        <v>1022</v>
      </c>
      <c r="F207" s="1" t="str">
        <f>IF(ISERROR(Individual_Scores_Men_Var!E207), " ", IF(Individual_Scores_Men_Var!E207 = "Yes", "Yes", "  "))</f>
        <v>Yes</v>
      </c>
      <c r="G207" s="24" t="s">
        <v>672</v>
      </c>
      <c r="H207" s="44">
        <v>171</v>
      </c>
      <c r="I207" s="44">
        <v>231</v>
      </c>
      <c r="J207" s="44">
        <v>194</v>
      </c>
      <c r="K207" s="44">
        <v>188</v>
      </c>
      <c r="L207" s="44">
        <v>200</v>
      </c>
      <c r="M207" s="44">
        <v>213</v>
      </c>
      <c r="N207" s="44">
        <v>207</v>
      </c>
      <c r="O207" s="44">
        <v>190</v>
      </c>
      <c r="P207" s="44">
        <v>180</v>
      </c>
      <c r="Q207" s="44">
        <v>167</v>
      </c>
      <c r="R207" s="44">
        <v>189</v>
      </c>
      <c r="S207" s="44">
        <v>229</v>
      </c>
      <c r="T207" s="19">
        <f>SUM(H207:S207)</f>
        <v>2359</v>
      </c>
      <c r="U207" s="19">
        <f>COUNTIF(H207:S207, "&gt;0" )</f>
        <v>12</v>
      </c>
      <c r="V207" s="19">
        <f>T207/U207</f>
        <v>196.58333333333334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tr">
        <f>Roster_Selection_Men!AB192&amp;" " &amp; "V "</f>
        <v xml:space="preserve">St. Francis (IL) ,University Of V </v>
      </c>
      <c r="C208" s="57" t="str">
        <f>Roster_Selection_Men!AD192</f>
        <v>7914-9422</v>
      </c>
      <c r="D208" s="57" t="str">
        <f>Roster_Selection_Men!AE192</f>
        <v>Brandon Williamson</v>
      </c>
      <c r="E208" s="58" t="s">
        <v>1022</v>
      </c>
      <c r="F208" s="1" t="str">
        <f>IF(ISERROR(Individual_Scores_Men_Var!E208), " ", IF(Individual_Scores_Men_Var!E208 = "Yes", "Yes", "  "))</f>
        <v>Yes</v>
      </c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tr">
        <f>Roster_Selection_Men!AB193&amp;" " &amp; "V "</f>
        <v xml:space="preserve">St. Francis (IL) ,University Of V </v>
      </c>
      <c r="C209" s="57" t="str">
        <f>Roster_Selection_Men!AD193</f>
        <v>8959-117962</v>
      </c>
      <c r="D209" s="57" t="str">
        <f>Roster_Selection_Men!AE193</f>
        <v>Christopher Kelley</v>
      </c>
      <c r="E209" s="58" t="s">
        <v>1023</v>
      </c>
      <c r="F209" s="1" t="str">
        <f>IF(ISERROR(Individual_Scores_Men_Var!E209), " ", IF(Individual_Scores_Men_Var!E209 = "Yes", "Yes", "  "))</f>
        <v xml:space="preserve">  </v>
      </c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tr">
        <f>Roster_Selection_Men!AB194&amp;" " &amp; "V "</f>
        <v xml:space="preserve">St. Francis (IL) ,University Of V </v>
      </c>
      <c r="C210" s="57" t="str">
        <f>Roster_Selection_Men!AD194</f>
        <v>5730-32536</v>
      </c>
      <c r="D210" s="57" t="str">
        <f>Roster_Selection_Men!AE194</f>
        <v>Evan Jaros</v>
      </c>
      <c r="E210" s="58" t="s">
        <v>1022</v>
      </c>
      <c r="F210" s="1" t="str">
        <f>IF(ISERROR(Individual_Scores_Men_Var!E210), " ", IF(Individual_Scores_Men_Var!E210 = "Yes", "Yes", "  "))</f>
        <v>Yes</v>
      </c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tr">
        <f>Roster_Selection_Men!AB195&amp;" " &amp; "V "</f>
        <v xml:space="preserve">St. Francis (IL) ,University Of V </v>
      </c>
      <c r="C211" s="57" t="str">
        <f>Roster_Selection_Men!AD195</f>
        <v>10-1682467</v>
      </c>
      <c r="D211" s="57" t="str">
        <f>Roster_Selection_Men!AE195</f>
        <v>Michael Nape</v>
      </c>
      <c r="E211" s="58" t="s">
        <v>1022</v>
      </c>
      <c r="F211" s="1" t="str">
        <f>IF(ISERROR(Individual_Scores_Men_Var!E211), " ", IF(Individual_Scores_Men_Var!E211 = "Yes", "Yes", "  "))</f>
        <v>Yes</v>
      </c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tr">
        <f>Roster_Selection_Men!AB196&amp;" " &amp; "V "</f>
        <v xml:space="preserve">St. Francis (IL) ,University Of V </v>
      </c>
      <c r="C212" s="57" t="str">
        <f>Roster_Selection_Men!AD196</f>
        <v>5717-1441</v>
      </c>
      <c r="D212" s="57" t="str">
        <f>Roster_Selection_Men!AE196</f>
        <v>Nicholas Howard</v>
      </c>
      <c r="E212" s="58" t="s">
        <v>1022</v>
      </c>
      <c r="F212" s="1" t="str">
        <f>IF(ISERROR(Individual_Scores_Men_Var!E212), " ", IF(Individual_Scores_Men_Var!E212 = "Yes", "Yes", "  "))</f>
        <v xml:space="preserve">  </v>
      </c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tr">
        <f>Roster_Selection_Men!AB197&amp;" " &amp; "V "</f>
        <v xml:space="preserve">St. Francis (IL) ,University Of V </v>
      </c>
      <c r="C213" s="57" t="str">
        <f>Roster_Selection_Men!AD197</f>
        <v>15-179147</v>
      </c>
      <c r="D213" s="57" t="str">
        <f>Roster_Selection_Men!AE197</f>
        <v>Peter Walsh</v>
      </c>
      <c r="E213" s="58" t="s">
        <v>1022</v>
      </c>
      <c r="F213" s="1" t="str">
        <f>IF(ISERROR(Individual_Scores_Men_Var!E213), " ", IF(Individual_Scores_Men_Var!E213 = "Yes", "Yes", "  "))</f>
        <v>Yes</v>
      </c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tr">
        <f>Roster_Selection_Men!AB198&amp;" " &amp; "V "</f>
        <v xml:space="preserve">St. Francis (IL) ,University Of V </v>
      </c>
      <c r="C214" s="57" t="str">
        <f>Roster_Selection_Men!AD198</f>
        <v>11-342677</v>
      </c>
      <c r="D214" s="57" t="str">
        <f>Roster_Selection_Men!AE198</f>
        <v>Theron Mitchell</v>
      </c>
      <c r="E214" s="58" t="s">
        <v>1022</v>
      </c>
      <c r="F214" s="1" t="str">
        <f>IF(ISERROR(Individual_Scores_Men_Var!E214), " ", IF(Individual_Scores_Men_Var!E214 = "Yes", "Yes", "  "))</f>
        <v>Yes</v>
      </c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694</v>
      </c>
      <c r="C215" s="59" t="str">
        <f>Individual_Scores_Men_Var!C215</f>
        <v/>
      </c>
      <c r="D215" s="60" t="str">
        <f>Individual_Scores_Men_Var!D215</f>
        <v/>
      </c>
      <c r="E215" s="58"/>
      <c r="F215" s="13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694</v>
      </c>
      <c r="C216" s="59" t="str">
        <f>Individual_Scores_Men_Var!C216</f>
        <v/>
      </c>
      <c r="D216" s="60" t="str">
        <f>Individual_Scores_Men_Var!D216</f>
        <v/>
      </c>
      <c r="E216" s="58"/>
      <c r="F216" s="13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694</v>
      </c>
      <c r="C217" s="59" t="str">
        <f>Individual_Scores_Men_Var!C217</f>
        <v/>
      </c>
      <c r="D217" s="60" t="str">
        <f>Individual_Scores_Men_Var!D217</f>
        <v/>
      </c>
      <c r="E217" s="58"/>
      <c r="F217" s="13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tr">
        <f>Roster_Selection_Men!AB216&amp;" " &amp; "V "</f>
        <v xml:space="preserve">Tennessee Southern, University Of V </v>
      </c>
      <c r="C220" s="57" t="str">
        <f>Roster_Selection_Men!AD216</f>
        <v>7914-26467</v>
      </c>
      <c r="D220" s="57" t="str">
        <f>Roster_Selection_Men!AE216</f>
        <v>Cody Kizis</v>
      </c>
      <c r="E220" s="58" t="s">
        <v>1023</v>
      </c>
      <c r="F220" s="1" t="str">
        <f>IF(ISERROR(Individual_Scores_Men_Var!E220), " ", IF(Individual_Scores_Men_Var!E220 = "Yes", "Yes", "  "))</f>
        <v>Yes</v>
      </c>
      <c r="G220" s="24" t="s">
        <v>672</v>
      </c>
      <c r="H220" s="44">
        <v>257</v>
      </c>
      <c r="I220" s="44">
        <v>215</v>
      </c>
      <c r="J220" s="44">
        <v>248</v>
      </c>
      <c r="K220" s="44">
        <v>223</v>
      </c>
      <c r="L220" s="44">
        <v>233</v>
      </c>
      <c r="M220" s="44">
        <v>198</v>
      </c>
      <c r="N220" s="44">
        <v>172</v>
      </c>
      <c r="O220" s="44">
        <v>215</v>
      </c>
      <c r="P220" s="44">
        <v>220</v>
      </c>
      <c r="Q220" s="44">
        <v>187</v>
      </c>
      <c r="R220" s="44">
        <v>233</v>
      </c>
      <c r="S220" s="44">
        <v>173</v>
      </c>
      <c r="T220" s="19">
        <f>SUM(H220:S220)</f>
        <v>2574</v>
      </c>
      <c r="U220" s="19">
        <f>COUNTIF(H220:S220, "&gt;0" )</f>
        <v>12</v>
      </c>
      <c r="V220" s="19">
        <f>T220/U220</f>
        <v>214.5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tr">
        <f>Roster_Selection_Men!AB217&amp;" " &amp; "V "</f>
        <v xml:space="preserve">Tennessee Southern, University Of V </v>
      </c>
      <c r="C221" s="57" t="str">
        <f>Roster_Selection_Men!AD217</f>
        <v>6570-1702</v>
      </c>
      <c r="D221" s="57" t="str">
        <f>Roster_Selection_Men!AE217</f>
        <v>Hayden Stippich</v>
      </c>
      <c r="E221" s="58" t="s">
        <v>1022</v>
      </c>
      <c r="F221" s="1" t="str">
        <f>IF(ISERROR(Individual_Scores_Men_Var!E221), " ", IF(Individual_Scores_Men_Var!E221 = "Yes", "Yes", "  "))</f>
        <v>Yes</v>
      </c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tr">
        <f>Roster_Selection_Men!AB218&amp;" " &amp; "V "</f>
        <v xml:space="preserve">Tennessee Southern, University Of V </v>
      </c>
      <c r="C222" s="57" t="str">
        <f>Roster_Selection_Men!AD218</f>
        <v>11-398267</v>
      </c>
      <c r="D222" s="57" t="str">
        <f>Roster_Selection_Men!AE218</f>
        <v>Ian Fitzpatrick</v>
      </c>
      <c r="E222" s="58" t="s">
        <v>1022</v>
      </c>
      <c r="F222" s="1" t="str">
        <f>IF(ISERROR(Individual_Scores_Men_Var!E222), " ", IF(Individual_Scores_Men_Var!E222 = "Yes", "Yes", "  "))</f>
        <v>Yes</v>
      </c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tr">
        <f>Roster_Selection_Men!AB219&amp;" " &amp; "V "</f>
        <v xml:space="preserve">Tennessee Southern, University Of V </v>
      </c>
      <c r="C223" s="57" t="str">
        <f>Roster_Selection_Men!AD219</f>
        <v>8043-1279</v>
      </c>
      <c r="D223" s="57" t="str">
        <f>Roster_Selection_Men!AE219</f>
        <v>Isaac (Zack) Nelson</v>
      </c>
      <c r="E223" s="58" t="s">
        <v>1022</v>
      </c>
      <c r="F223" s="1" t="str">
        <f>IF(ISERROR(Individual_Scores_Men_Var!E223), " ", IF(Individual_Scores_Men_Var!E223 = "Yes", "Yes", "  "))</f>
        <v>Yes</v>
      </c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tr">
        <f>Roster_Selection_Men!AB220&amp;" " &amp; "V "</f>
        <v xml:space="preserve">Tennessee Southern, University Of V </v>
      </c>
      <c r="C224" s="57" t="str">
        <f>Roster_Selection_Men!AD220</f>
        <v>18-5852</v>
      </c>
      <c r="D224" s="57" t="str">
        <f>Roster_Selection_Men!AE220</f>
        <v>Jacob McElwee</v>
      </c>
      <c r="E224" s="58" t="s">
        <v>1022</v>
      </c>
      <c r="F224" s="1" t="str">
        <f>IF(ISERROR(Individual_Scores_Men_Var!E224), " ", IF(Individual_Scores_Men_Var!E224 = "Yes", "Yes", "  "))</f>
        <v>Yes</v>
      </c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tr">
        <f>Roster_Selection_Men!AB221&amp;" " &amp; "V "</f>
        <v xml:space="preserve">Tennessee Southern, University Of V </v>
      </c>
      <c r="C225" s="57" t="str">
        <f>Roster_Selection_Men!AD221</f>
        <v>8942-12212</v>
      </c>
      <c r="D225" s="57" t="str">
        <f>Roster_Selection_Men!AE221</f>
        <v>Keith Davis</v>
      </c>
      <c r="E225" s="58" t="s">
        <v>1022</v>
      </c>
      <c r="F225" s="1" t="str">
        <f>IF(ISERROR(Individual_Scores_Men_Var!E225), " ", IF(Individual_Scores_Men_Var!E225 = "Yes", "Yes", "  "))</f>
        <v>Yes</v>
      </c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tr">
        <f>Roster_Selection_Men!AB222&amp;" " &amp; "V "</f>
        <v xml:space="preserve">Tennessee Southern, University Of V </v>
      </c>
      <c r="C226" s="57" t="str">
        <f>Roster_Selection_Men!AD222</f>
        <v>11-189058</v>
      </c>
      <c r="D226" s="57" t="str">
        <f>Roster_Selection_Men!AE222</f>
        <v>Nathan Samuels</v>
      </c>
      <c r="E226" s="58" t="s">
        <v>1023</v>
      </c>
      <c r="F226" s="1" t="str">
        <f>IF(ISERROR(Individual_Scores_Men_Var!E226), " ", IF(Individual_Scores_Men_Var!E226 = "Yes", "Yes", "  "))</f>
        <v>Yes</v>
      </c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tr">
        <f>Roster_Selection_Men!AB223&amp;" " &amp; "V "</f>
        <v xml:space="preserve">Tennessee Southern, University Of V </v>
      </c>
      <c r="C227" s="57" t="str">
        <f>Roster_Selection_Men!AD223</f>
        <v>7914-49186</v>
      </c>
      <c r="D227" s="57" t="str">
        <f>Roster_Selection_Men!AE223</f>
        <v>Tyler Betz</v>
      </c>
      <c r="E227" s="58" t="s">
        <v>1022</v>
      </c>
      <c r="F227" s="1" t="str">
        <f>IF(ISERROR(Individual_Scores_Men_Var!E227), " ", IF(Individual_Scores_Men_Var!E227 = "Yes", "Yes", "  "))</f>
        <v>Yes</v>
      </c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695</v>
      </c>
      <c r="C228" s="59" t="str">
        <f>Individual_Scores_Men_Var!C228</f>
        <v/>
      </c>
      <c r="D228" s="60" t="str">
        <f>Individual_Scores_Men_Var!D228</f>
        <v/>
      </c>
      <c r="E228" s="58"/>
      <c r="F228" s="13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695</v>
      </c>
      <c r="C229" s="59" t="str">
        <f>Individual_Scores_Men_Var!C229</f>
        <v/>
      </c>
      <c r="D229" s="60" t="str">
        <f>Individual_Scores_Men_Var!D229</f>
        <v/>
      </c>
      <c r="E229" s="58"/>
      <c r="F229" s="13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695</v>
      </c>
      <c r="C230" s="59" t="str">
        <f>Individual_Scores_Men_Var!C230</f>
        <v/>
      </c>
      <c r="D230" s="60" t="str">
        <f>Individual_Scores_Men_Var!D230</f>
        <v/>
      </c>
      <c r="E230" s="58"/>
      <c r="F230" s="13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tr">
        <f>Roster_Selection_Men!AB239&amp;" " &amp; "V "</f>
        <v xml:space="preserve">Tennessee Wesleyan College V </v>
      </c>
      <c r="C233" s="57" t="str">
        <f>Roster_Selection_Men!AD239</f>
        <v>11-230862</v>
      </c>
      <c r="D233" s="57" t="str">
        <f>Roster_Selection_Men!AE239</f>
        <v>Devean Littlejohn</v>
      </c>
      <c r="E233" s="58" t="s">
        <v>1022</v>
      </c>
      <c r="F233" s="1" t="str">
        <f>IF(ISERROR(Individual_Scores_Men_Var!E233), " ", IF(Individual_Scores_Men_Var!E233 = "Yes", "Yes", "  "))</f>
        <v>Yes</v>
      </c>
      <c r="G233" s="24" t="s">
        <v>672</v>
      </c>
      <c r="H233" s="44">
        <v>196</v>
      </c>
      <c r="I233" s="44">
        <v>208</v>
      </c>
      <c r="J233" s="44">
        <v>196</v>
      </c>
      <c r="K233" s="44">
        <v>195</v>
      </c>
      <c r="L233" s="44">
        <v>180</v>
      </c>
      <c r="M233" s="44">
        <v>203</v>
      </c>
      <c r="N233" s="44">
        <v>207</v>
      </c>
      <c r="O233" s="44">
        <v>236</v>
      </c>
      <c r="P233" s="44">
        <v>223</v>
      </c>
      <c r="Q233" s="44">
        <v>180</v>
      </c>
      <c r="R233" s="44">
        <v>202</v>
      </c>
      <c r="S233" s="44">
        <v>214</v>
      </c>
      <c r="T233" s="19">
        <f>SUM(H233:S233)</f>
        <v>2440</v>
      </c>
      <c r="U233" s="19">
        <f>COUNTIF(H233:S233, "&gt;0" )</f>
        <v>12</v>
      </c>
      <c r="V233" s="19">
        <f>T233/U233</f>
        <v>203.33333333333334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tr">
        <f>Roster_Selection_Men!AB240&amp;" " &amp; "V "</f>
        <v xml:space="preserve">Tennessee Wesleyan College V </v>
      </c>
      <c r="C234" s="57" t="str">
        <f>Roster_Selection_Men!AD240</f>
        <v>11-33724</v>
      </c>
      <c r="D234" s="57" t="str">
        <f>Roster_Selection_Men!AE240</f>
        <v>Hunter Hardaway</v>
      </c>
      <c r="E234" s="58" t="s">
        <v>1022</v>
      </c>
      <c r="F234" s="1" t="str">
        <f>IF(ISERROR(Individual_Scores_Men_Var!E234), " ", IF(Individual_Scores_Men_Var!E234 = "Yes", "Yes", "  "))</f>
        <v>Yes</v>
      </c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tr">
        <f>Roster_Selection_Men!AB241&amp;" " &amp; "V "</f>
        <v xml:space="preserve">Tennessee Wesleyan College V </v>
      </c>
      <c r="C235" s="57" t="str">
        <f>Roster_Selection_Men!AD241</f>
        <v>15-190184</v>
      </c>
      <c r="D235" s="57" t="str">
        <f>Roster_Selection_Men!AE241</f>
        <v>Jacob Watts</v>
      </c>
      <c r="E235" s="58" t="s">
        <v>1022</v>
      </c>
      <c r="F235" s="1" t="str">
        <f>IF(ISERROR(Individual_Scores_Men_Var!E235), " ", IF(Individual_Scores_Men_Var!E235 = "Yes", "Yes", "  "))</f>
        <v xml:space="preserve">  </v>
      </c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tr">
        <f>Roster_Selection_Men!AB242&amp;" " &amp; "V "</f>
        <v xml:space="preserve">Tennessee Wesleyan College V </v>
      </c>
      <c r="C236" s="57" t="str">
        <f>Roster_Selection_Men!AD242</f>
        <v>11-241908</v>
      </c>
      <c r="D236" s="57" t="str">
        <f>Roster_Selection_Men!AE242</f>
        <v>Kory Driver</v>
      </c>
      <c r="E236" s="58" t="s">
        <v>1022</v>
      </c>
      <c r="F236" s="1" t="str">
        <f>IF(ISERROR(Individual_Scores_Men_Var!E236), " ", IF(Individual_Scores_Men_Var!E236 = "Yes", "Yes", "  "))</f>
        <v>Yes</v>
      </c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tr">
        <f>Roster_Selection_Men!AB243&amp;" " &amp; "V "</f>
        <v xml:space="preserve">Tennessee Wesleyan College V </v>
      </c>
      <c r="C237" s="57" t="str">
        <f>Roster_Selection_Men!AD243</f>
        <v>7914-3412</v>
      </c>
      <c r="D237" s="57" t="str">
        <f>Roster_Selection_Men!AE243</f>
        <v>Oliver Lawson</v>
      </c>
      <c r="E237" s="58" t="s">
        <v>1022</v>
      </c>
      <c r="F237" s="1" t="str">
        <f>IF(ISERROR(Individual_Scores_Men_Var!E237), " ", IF(Individual_Scores_Men_Var!E237 = "Yes", "Yes", "  "))</f>
        <v>Yes</v>
      </c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tr">
        <f>Roster_Selection_Men!AB244&amp;" " &amp; "V "</f>
        <v xml:space="preserve">Tennessee Wesleyan College V </v>
      </c>
      <c r="C238" s="57" t="str">
        <f>Roster_Selection_Men!AD244</f>
        <v>15-106936</v>
      </c>
      <c r="D238" s="57" t="str">
        <f>Roster_Selection_Men!AE244</f>
        <v>Quinn Collins</v>
      </c>
      <c r="E238" s="58" t="s">
        <v>1022</v>
      </c>
      <c r="F238" s="1" t="str">
        <f>IF(ISERROR(Individual_Scores_Men_Var!E238), " ", IF(Individual_Scores_Men_Var!E238 = "Yes", "Yes", "  "))</f>
        <v>Yes</v>
      </c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tr">
        <f>Roster_Selection_Men!AB245&amp;" " &amp; "V "</f>
        <v xml:space="preserve">Tennessee Wesleyan College V </v>
      </c>
      <c r="C239" s="57" t="str">
        <f>Roster_Selection_Men!AD245</f>
        <v>8138-9938</v>
      </c>
      <c r="D239" s="57" t="str">
        <f>Roster_Selection_Men!AE245</f>
        <v>Tyris Nelson</v>
      </c>
      <c r="E239" s="58" t="s">
        <v>1023</v>
      </c>
      <c r="F239" s="1" t="str">
        <f>IF(ISERROR(Individual_Scores_Men_Var!E239), " ", IF(Individual_Scores_Men_Var!E239 = "Yes", "Yes", "  "))</f>
        <v>Yes</v>
      </c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tr">
        <f>Roster_Selection_Men!AB246&amp;" " &amp; "V "</f>
        <v xml:space="preserve">Tennessee Wesleyan College V </v>
      </c>
      <c r="C240" s="57" t="str">
        <f>Roster_Selection_Men!AD246</f>
        <v>6678-38</v>
      </c>
      <c r="D240" s="57" t="str">
        <f>Roster_Selection_Men!AE246</f>
        <v>Zachary Price</v>
      </c>
      <c r="E240" s="58" t="s">
        <v>1022</v>
      </c>
      <c r="F240" s="1" t="str">
        <f>IF(ISERROR(Individual_Scores_Men_Var!E240), " ", IF(Individual_Scores_Men_Var!E240 = "Yes", "Yes", "  "))</f>
        <v>Yes</v>
      </c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696</v>
      </c>
      <c r="C241" s="59" t="str">
        <f>Individual_Scores_Men_Var!C241</f>
        <v/>
      </c>
      <c r="D241" s="60" t="str">
        <f>Individual_Scores_Men_Var!D241</f>
        <v/>
      </c>
      <c r="E241" s="58"/>
      <c r="F241" s="13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696</v>
      </c>
      <c r="C242" s="59" t="str">
        <f>Individual_Scores_Men_Var!C242</f>
        <v/>
      </c>
      <c r="D242" s="60" t="str">
        <f>Individual_Scores_Men_Var!D242</f>
        <v/>
      </c>
      <c r="E242" s="58"/>
      <c r="F242" s="13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696</v>
      </c>
      <c r="C243" s="59" t="str">
        <f>Individual_Scores_Men_Var!C243</f>
        <v/>
      </c>
      <c r="D243" s="60" t="str">
        <f>Individual_Scores_Men_Var!D243</f>
        <v/>
      </c>
      <c r="E243" s="58"/>
      <c r="F243" s="13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tr">
        <f>Roster_Selection_Men!AB249&amp;" " &amp; "V "</f>
        <v xml:space="preserve">Thomas More University V </v>
      </c>
      <c r="C246" s="57" t="str">
        <f>Roster_Selection_Men!AD249</f>
        <v>17-88966</v>
      </c>
      <c r="D246" s="57" t="str">
        <f>Roster_Selection_Men!AE249</f>
        <v>Cole Arsenault</v>
      </c>
      <c r="E246" s="58" t="s">
        <v>1022</v>
      </c>
      <c r="F246" s="1" t="str">
        <f>IF(ISERROR(Individual_Scores_Men_Var!E246), " ", IF(Individual_Scores_Men_Var!E246 = "Yes", "Yes", "  "))</f>
        <v>Yes</v>
      </c>
      <c r="G246" s="24" t="s">
        <v>672</v>
      </c>
      <c r="H246" s="44">
        <v>195</v>
      </c>
      <c r="I246" s="44">
        <v>170</v>
      </c>
      <c r="J246" s="44">
        <v>173</v>
      </c>
      <c r="K246" s="44">
        <v>196</v>
      </c>
      <c r="L246" s="44">
        <v>153</v>
      </c>
      <c r="M246" s="44">
        <v>200</v>
      </c>
      <c r="N246" s="44">
        <v>191</v>
      </c>
      <c r="O246" s="44">
        <v>157</v>
      </c>
      <c r="P246" s="44">
        <v>187</v>
      </c>
      <c r="Q246" s="44">
        <v>164</v>
      </c>
      <c r="R246" s="44">
        <v>214</v>
      </c>
      <c r="S246" s="44">
        <v>158</v>
      </c>
      <c r="T246" s="19">
        <f>SUM(H246:S246)</f>
        <v>2158</v>
      </c>
      <c r="U246" s="19">
        <f>COUNTIF(H246:S246, "&gt;0" )</f>
        <v>12</v>
      </c>
      <c r="V246" s="19">
        <f>T246/U246</f>
        <v>179.83333333333334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tr">
        <f>Roster_Selection_Men!AB250&amp;" " &amp; "V "</f>
        <v xml:space="preserve">Thomas More University V </v>
      </c>
      <c r="C247" s="57" t="str">
        <f>Roster_Selection_Men!AD250</f>
        <v>15-81945</v>
      </c>
      <c r="D247" s="57" t="str">
        <f>Roster_Selection_Men!AE250</f>
        <v>Ethan Rowe</v>
      </c>
      <c r="E247" s="58" t="s">
        <v>1022</v>
      </c>
      <c r="F247" s="1" t="str">
        <f>IF(ISERROR(Individual_Scores_Men_Var!E247), " ", IF(Individual_Scores_Men_Var!E247 = "Yes", "Yes", "  "))</f>
        <v>Yes</v>
      </c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tr">
        <f>Roster_Selection_Men!AB251&amp;" " &amp; "V "</f>
        <v xml:space="preserve">Thomas More University V </v>
      </c>
      <c r="C248" s="57" t="str">
        <f>Roster_Selection_Men!AD251</f>
        <v>6450-9279</v>
      </c>
      <c r="D248" s="57" t="str">
        <f>Roster_Selection_Men!AE251</f>
        <v>Evan Haas</v>
      </c>
      <c r="E248" s="58" t="s">
        <v>1022</v>
      </c>
      <c r="F248" s="1" t="str">
        <f>IF(ISERROR(Individual_Scores_Men_Var!E248), " ", IF(Individual_Scores_Men_Var!E248 = "Yes", "Yes", "  "))</f>
        <v>Yes</v>
      </c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tr">
        <f>Roster_Selection_Men!AB252&amp;" " &amp; "V "</f>
        <v xml:space="preserve">Thomas More University V </v>
      </c>
      <c r="C249" s="57" t="str">
        <f>Roster_Selection_Men!AD252</f>
        <v>18-35004</v>
      </c>
      <c r="D249" s="57" t="str">
        <f>Roster_Selection_Men!AE252</f>
        <v>Jacob Toelke</v>
      </c>
      <c r="E249" s="58" t="s">
        <v>1022</v>
      </c>
      <c r="F249" s="1" t="str">
        <f>IF(ISERROR(Individual_Scores_Men_Var!E249), " ", IF(Individual_Scores_Men_Var!E249 = "Yes", "Yes", "  "))</f>
        <v>Yes</v>
      </c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tr">
        <f>Roster_Selection_Men!AB253&amp;" " &amp; "V "</f>
        <v xml:space="preserve">Thomas More University V </v>
      </c>
      <c r="C250" s="57" t="str">
        <f>Roster_Selection_Men!AD253</f>
        <v>11-423031</v>
      </c>
      <c r="D250" s="57" t="str">
        <f>Roster_Selection_Men!AE253</f>
        <v>Max Hennessey</v>
      </c>
      <c r="E250" s="58" t="s">
        <v>1023</v>
      </c>
      <c r="F250" s="1" t="str">
        <f>IF(ISERROR(Individual_Scores_Men_Var!E250), " ", IF(Individual_Scores_Men_Var!E250 = "Yes", "Yes", "  "))</f>
        <v xml:space="preserve">  </v>
      </c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tr">
        <f>Roster_Selection_Men!AB254&amp;" " &amp; "V "</f>
        <v xml:space="preserve">Thomas More University V </v>
      </c>
      <c r="C251" s="57" t="str">
        <f>Roster_Selection_Men!AD254</f>
        <v>6450-9084</v>
      </c>
      <c r="D251" s="57" t="str">
        <f>Roster_Selection_Men!AE254</f>
        <v>Nathan McGeorge</v>
      </c>
      <c r="E251" s="58" t="s">
        <v>1022</v>
      </c>
      <c r="F251" s="1" t="str">
        <f>IF(ISERROR(Individual_Scores_Men_Var!E251), " ", IF(Individual_Scores_Men_Var!E251 = "Yes", "Yes", "  "))</f>
        <v>Yes</v>
      </c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tr">
        <f>Roster_Selection_Men!AB255&amp;" " &amp; "V "</f>
        <v xml:space="preserve"> V </v>
      </c>
      <c r="C252" s="57" t="str">
        <f>Roster_Selection_Men!AD255</f>
        <v/>
      </c>
      <c r="D252" s="57" t="str">
        <f>Roster_Selection_Men!AE255</f>
        <v/>
      </c>
      <c r="E252" s="58"/>
      <c r="F252" s="1" t="str">
        <f>IF(ISERROR(Individual_Scores_Men_Var!E252), " ", IF(Individual_Scores_Men_Var!E252 = "Yes", "Yes", "  "))</f>
        <v xml:space="preserve">  </v>
      </c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tr">
        <f>Roster_Selection_Men!AB256&amp;" " &amp; "V "</f>
        <v xml:space="preserve"> V </v>
      </c>
      <c r="C253" s="57" t="str">
        <f>Roster_Selection_Men!AD256</f>
        <v/>
      </c>
      <c r="D253" s="57" t="str">
        <f>Roster_Selection_Men!AE256</f>
        <v/>
      </c>
      <c r="E253" s="58"/>
      <c r="F253" s="1" t="str">
        <f>IF(ISERROR(Individual_Scores_Men_Var!E253), " ", IF(Individual_Scores_Men_Var!E253 = "Yes", "Yes", "  "))</f>
        <v xml:space="preserve">  </v>
      </c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697</v>
      </c>
      <c r="C254" s="59" t="str">
        <f>Individual_Scores_Men_Var!C254</f>
        <v/>
      </c>
      <c r="D254" s="60" t="str">
        <f>Individual_Scores_Men_Var!D254</f>
        <v/>
      </c>
      <c r="E254" s="58"/>
      <c r="F254" s="13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697</v>
      </c>
      <c r="C255" s="59" t="str">
        <f>Individual_Scores_Men_Var!C255</f>
        <v/>
      </c>
      <c r="D255" s="60" t="str">
        <f>Individual_Scores_Men_Var!D255</f>
        <v/>
      </c>
      <c r="E255" s="58"/>
      <c r="F255" s="13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697</v>
      </c>
      <c r="C256" s="59" t="str">
        <f>Individual_Scores_Men_Var!C256</f>
        <v/>
      </c>
      <c r="D256" s="60" t="str">
        <f>Individual_Scores_Men_Var!D256</f>
        <v/>
      </c>
      <c r="E256" s="58"/>
      <c r="F256" s="13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tr">
        <f>Roster_Selection_Men!AB266&amp;" " &amp; "V "</f>
        <v xml:space="preserve">Union College V </v>
      </c>
      <c r="C259" s="57" t="str">
        <f>Roster_Selection_Men!AD266</f>
        <v>11-182949</v>
      </c>
      <c r="D259" s="57" t="str">
        <f>Roster_Selection_Men!AE266</f>
        <v>Charles Goguen</v>
      </c>
      <c r="E259" s="58" t="s">
        <v>1022</v>
      </c>
      <c r="F259" s="1" t="str">
        <f>IF(ISERROR(Individual_Scores_Men_Var!E259), " ", IF(Individual_Scores_Men_Var!E259 = "Yes", "Yes", "  "))</f>
        <v>Yes</v>
      </c>
      <c r="G259" s="24" t="s">
        <v>672</v>
      </c>
      <c r="H259" s="44">
        <v>225</v>
      </c>
      <c r="I259" s="44">
        <v>214</v>
      </c>
      <c r="J259" s="44">
        <v>142</v>
      </c>
      <c r="K259" s="44">
        <v>211</v>
      </c>
      <c r="L259" s="44">
        <v>138</v>
      </c>
      <c r="M259" s="44">
        <v>169</v>
      </c>
      <c r="N259" s="44">
        <v>163</v>
      </c>
      <c r="O259" s="44">
        <v>201</v>
      </c>
      <c r="P259" s="44">
        <v>200</v>
      </c>
      <c r="Q259" s="44">
        <v>161</v>
      </c>
      <c r="R259" s="44">
        <v>164</v>
      </c>
      <c r="S259" s="44">
        <v>161</v>
      </c>
      <c r="T259" s="19">
        <f>SUM(H259:S259)</f>
        <v>2149</v>
      </c>
      <c r="U259" s="19">
        <f>COUNTIF(H259:S259, "&gt;0" )</f>
        <v>12</v>
      </c>
      <c r="V259" s="19">
        <f>T259/U259</f>
        <v>179.08333333333334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tr">
        <f>Roster_Selection_Men!AB267&amp;" " &amp; "V "</f>
        <v xml:space="preserve">Union College V </v>
      </c>
      <c r="C260" s="57" t="str">
        <f>Roster_Selection_Men!AD267</f>
        <v>11-430517</v>
      </c>
      <c r="D260" s="57" t="str">
        <f>Roster_Selection_Men!AE267</f>
        <v>David Painter</v>
      </c>
      <c r="E260" s="58" t="s">
        <v>1022</v>
      </c>
      <c r="F260" s="1" t="str">
        <f>IF(ISERROR(Individual_Scores_Men_Var!E260), " ", IF(Individual_Scores_Men_Var!E260 = "Yes", "Yes", "  "))</f>
        <v>Yes</v>
      </c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tr">
        <f>Roster_Selection_Men!AB268&amp;" " &amp; "V "</f>
        <v xml:space="preserve">Union College V </v>
      </c>
      <c r="C261" s="57" t="str">
        <f>Roster_Selection_Men!AD268</f>
        <v>5570-5955</v>
      </c>
      <c r="D261" s="57" t="str">
        <f>Roster_Selection_Men!AE268</f>
        <v>Gregory Garrison</v>
      </c>
      <c r="E261" s="58" t="s">
        <v>1022</v>
      </c>
      <c r="F261" s="1" t="str">
        <f>IF(ISERROR(Individual_Scores_Men_Var!E261), " ", IF(Individual_Scores_Men_Var!E261 = "Yes", "Yes", "  "))</f>
        <v>Yes</v>
      </c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tr">
        <f>Roster_Selection_Men!AB269&amp;" " &amp; "V "</f>
        <v xml:space="preserve">Union College V </v>
      </c>
      <c r="C262" s="57" t="str">
        <f>Roster_Selection_Men!AD269</f>
        <v>8252-23714</v>
      </c>
      <c r="D262" s="57" t="str">
        <f>Roster_Selection_Men!AE269</f>
        <v>Jeffrey Bell</v>
      </c>
      <c r="E262" s="58" t="s">
        <v>1022</v>
      </c>
      <c r="F262" s="1" t="str">
        <f>IF(ISERROR(Individual_Scores_Men_Var!E262), " ", IF(Individual_Scores_Men_Var!E262 = "Yes", "Yes", "  "))</f>
        <v>Yes</v>
      </c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tr">
        <f>Roster_Selection_Men!AB270&amp;" " &amp; "V "</f>
        <v xml:space="preserve">Union College V </v>
      </c>
      <c r="C263" s="57" t="str">
        <f>Roster_Selection_Men!AD270</f>
        <v>4860-813</v>
      </c>
      <c r="D263" s="57" t="str">
        <f>Roster_Selection_Men!AE270</f>
        <v>Jeffrey Carter</v>
      </c>
      <c r="E263" s="58" t="s">
        <v>1022</v>
      </c>
      <c r="F263" s="1" t="str">
        <f>IF(ISERROR(Individual_Scores_Men_Var!E263), " ", IF(Individual_Scores_Men_Var!E263 = "Yes", "Yes", "  "))</f>
        <v>Yes</v>
      </c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tr">
        <f>Roster_Selection_Men!AB271&amp;" " &amp; "V "</f>
        <v xml:space="preserve">Union College V </v>
      </c>
      <c r="C264" s="57" t="str">
        <f>Roster_Selection_Men!AD271</f>
        <v>20-21971</v>
      </c>
      <c r="D264" s="57" t="str">
        <f>Roster_Selection_Men!AE271</f>
        <v>Michael Dixon</v>
      </c>
      <c r="E264" s="58" t="s">
        <v>1023</v>
      </c>
      <c r="F264" s="1" t="str">
        <f>IF(ISERROR(Individual_Scores_Men_Var!E264), " ", IF(Individual_Scores_Men_Var!E264 = "Yes", "Yes", "  "))</f>
        <v xml:space="preserve">  </v>
      </c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tr">
        <f>Roster_Selection_Men!AB272&amp;" " &amp; "V "</f>
        <v xml:space="preserve">Union College V </v>
      </c>
      <c r="C265" s="57" t="str">
        <f>Roster_Selection_Men!AD272</f>
        <v>15-128090</v>
      </c>
      <c r="D265" s="57" t="str">
        <f>Roster_Selection_Men!AE272</f>
        <v>Rieley Ulanday</v>
      </c>
      <c r="E265" s="58" t="s">
        <v>1023</v>
      </c>
      <c r="F265" s="1" t="str">
        <f>IF(ISERROR(Individual_Scores_Men_Var!E265), " ", IF(Individual_Scores_Men_Var!E265 = "Yes", "Yes", "  "))</f>
        <v xml:space="preserve">  </v>
      </c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tr">
        <f>Roster_Selection_Men!AB273&amp;" " &amp; "V "</f>
        <v xml:space="preserve">Union College V </v>
      </c>
      <c r="C266" s="57" t="str">
        <f>Roster_Selection_Men!AD273</f>
        <v>19-6230</v>
      </c>
      <c r="D266" s="57" t="str">
        <f>Roster_Selection_Men!AE273</f>
        <v>Sean Scott</v>
      </c>
      <c r="E266" s="58" t="s">
        <v>1022</v>
      </c>
      <c r="F266" s="1" t="str">
        <f>IF(ISERROR(Individual_Scores_Men_Var!E266), " ", IF(Individual_Scores_Men_Var!E266 = "Yes", "Yes", "  "))</f>
        <v>Yes</v>
      </c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698</v>
      </c>
      <c r="C267" s="59" t="str">
        <f>Individual_Scores_Men_Var!C267</f>
        <v/>
      </c>
      <c r="D267" s="60" t="str">
        <f>Individual_Scores_Men_Var!D267</f>
        <v/>
      </c>
      <c r="E267" s="58"/>
      <c r="F267" s="13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698</v>
      </c>
      <c r="C268" s="59" t="str">
        <f>Individual_Scores_Men_Var!C268</f>
        <v/>
      </c>
      <c r="D268" s="60" t="str">
        <f>Individual_Scores_Men_Var!D268</f>
        <v/>
      </c>
      <c r="E268" s="58"/>
      <c r="F268" s="13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698</v>
      </c>
      <c r="C269" s="59" t="str">
        <f>Individual_Scores_Men_Var!C269</f>
        <v/>
      </c>
      <c r="D269" s="60" t="str">
        <f>Individual_Scores_Men_Var!D269</f>
        <v/>
      </c>
      <c r="E269" s="58"/>
      <c r="F269" s="13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tr">
        <f>Roster_Selection_Men!AB274&amp;" " &amp; "V "</f>
        <v xml:space="preserve">University of the Cumberlands V </v>
      </c>
      <c r="C272" s="57" t="str">
        <f>Roster_Selection_Men!AD274</f>
        <v>11-612474</v>
      </c>
      <c r="D272" s="57" t="str">
        <f>Roster_Selection_Men!AE274</f>
        <v>Aaron Warner</v>
      </c>
      <c r="E272" s="58" t="s">
        <v>1022</v>
      </c>
      <c r="F272" s="1" t="str">
        <f>IF(ISERROR(Individual_Scores_Men_Var!E272), " ", IF(Individual_Scores_Men_Var!E272 = "Yes", "Yes", "  "))</f>
        <v>Yes</v>
      </c>
      <c r="G272" s="24" t="s">
        <v>672</v>
      </c>
      <c r="H272" s="44">
        <v>237</v>
      </c>
      <c r="I272" s="44">
        <v>256</v>
      </c>
      <c r="J272" s="44">
        <v>191</v>
      </c>
      <c r="K272" s="44">
        <v>163</v>
      </c>
      <c r="L272" s="44">
        <v>226</v>
      </c>
      <c r="M272" s="44">
        <v>244</v>
      </c>
      <c r="N272" s="44">
        <v>150</v>
      </c>
      <c r="O272" s="44">
        <v>249</v>
      </c>
      <c r="P272" s="44">
        <v>192</v>
      </c>
      <c r="Q272" s="44">
        <v>201</v>
      </c>
      <c r="R272" s="44">
        <v>264</v>
      </c>
      <c r="S272" s="44">
        <v>203</v>
      </c>
      <c r="T272" s="19">
        <f>SUM(H272:S272)</f>
        <v>2576</v>
      </c>
      <c r="U272" s="19">
        <f>COUNTIF(H272:S272, "&gt;0" )</f>
        <v>12</v>
      </c>
      <c r="V272" s="19">
        <f>T272/U272</f>
        <v>214.66666666666666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tr">
        <f>Roster_Selection_Men!AB275&amp;" " &amp; "V "</f>
        <v xml:space="preserve">University of the Cumberlands V </v>
      </c>
      <c r="C273" s="57" t="str">
        <f>Roster_Selection_Men!AD275</f>
        <v>11-745144</v>
      </c>
      <c r="D273" s="57" t="str">
        <f>Roster_Selection_Men!AE275</f>
        <v>Austin Montgomery</v>
      </c>
      <c r="E273" s="58" t="s">
        <v>1022</v>
      </c>
      <c r="F273" s="1" t="str">
        <f>IF(ISERROR(Individual_Scores_Men_Var!E273), " ", IF(Individual_Scores_Men_Var!E273 = "Yes", "Yes", "  "))</f>
        <v>Yes</v>
      </c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tr">
        <f>Roster_Selection_Men!AB276&amp;" " &amp; "V "</f>
        <v xml:space="preserve">University of the Cumberlands V </v>
      </c>
      <c r="C274" s="57" t="str">
        <f>Roster_Selection_Men!AD276</f>
        <v>11-739593</v>
      </c>
      <c r="D274" s="57" t="str">
        <f>Roster_Selection_Men!AE276</f>
        <v>Bryce Frantz</v>
      </c>
      <c r="E274" s="58" t="s">
        <v>1022</v>
      </c>
      <c r="F274" s="1" t="str">
        <f>IF(ISERROR(Individual_Scores_Men_Var!E274), " ", IF(Individual_Scores_Men_Var!E274 = "Yes", "Yes", "  "))</f>
        <v>Yes</v>
      </c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tr">
        <f>Roster_Selection_Men!AB277&amp;" " &amp; "V "</f>
        <v xml:space="preserve">University of the Cumberlands V </v>
      </c>
      <c r="C275" s="57" t="str">
        <f>Roster_Selection_Men!AD277</f>
        <v>11-746126</v>
      </c>
      <c r="D275" s="57" t="str">
        <f>Roster_Selection_Men!AE277</f>
        <v>Charles Wilken</v>
      </c>
      <c r="E275" s="58" t="s">
        <v>1022</v>
      </c>
      <c r="F275" s="1" t="str">
        <f>IF(ISERROR(Individual_Scores_Men_Var!E275), " ", IF(Individual_Scores_Men_Var!E275 = "Yes", "Yes", "  "))</f>
        <v>Yes</v>
      </c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tr">
        <f>Roster_Selection_Men!AB278&amp;" " &amp; "V "</f>
        <v xml:space="preserve">University of the Cumberlands V </v>
      </c>
      <c r="C276" s="57" t="str">
        <f>Roster_Selection_Men!AD278</f>
        <v>8069-30719</v>
      </c>
      <c r="D276" s="57" t="str">
        <f>Roster_Selection_Men!AE278</f>
        <v>Liam McNamara</v>
      </c>
      <c r="E276" s="58" t="s">
        <v>1022</v>
      </c>
      <c r="F276" s="1" t="str">
        <f>IF(ISERROR(Individual_Scores_Men_Var!E276), " ", IF(Individual_Scores_Men_Var!E276 = "Yes", "Yes", "  "))</f>
        <v>Yes</v>
      </c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tr">
        <f>Roster_Selection_Men!AB279&amp;" " &amp; "V "</f>
        <v xml:space="preserve">University of the Cumberlands V </v>
      </c>
      <c r="C277" s="57" t="str">
        <f>Roster_Selection_Men!AD279</f>
        <v>11-456083</v>
      </c>
      <c r="D277" s="57" t="str">
        <f>Roster_Selection_Men!AE279</f>
        <v>Matt Brown</v>
      </c>
      <c r="E277" s="58" t="s">
        <v>1023</v>
      </c>
      <c r="F277" s="1" t="str">
        <f>IF(ISERROR(Individual_Scores_Men_Var!E277), " ", IF(Individual_Scores_Men_Var!E277 = "Yes", "Yes", "  "))</f>
        <v>Yes</v>
      </c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tr">
        <f>Roster_Selection_Men!AB280&amp;" " &amp; "V "</f>
        <v xml:space="preserve">University of the Cumberlands V </v>
      </c>
      <c r="C278" s="57" t="str">
        <f>Roster_Selection_Men!AD280</f>
        <v>11-155607</v>
      </c>
      <c r="D278" s="57" t="str">
        <f>Roster_Selection_Men!AE280</f>
        <v>Robert Borowski</v>
      </c>
      <c r="E278" s="58" t="s">
        <v>1022</v>
      </c>
      <c r="F278" s="1" t="str">
        <f>IF(ISERROR(Individual_Scores_Men_Var!E278), " ", IF(Individual_Scores_Men_Var!E278 = "Yes", "Yes", "  "))</f>
        <v>Yes</v>
      </c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tr">
        <f>Roster_Selection_Men!AB281&amp;" " &amp; "V "</f>
        <v xml:space="preserve">University of the Cumberlands V </v>
      </c>
      <c r="C279" s="57" t="str">
        <f>Roster_Selection_Men!AD281</f>
        <v>11-394324</v>
      </c>
      <c r="D279" s="57" t="str">
        <f>Roster_Selection_Men!AE281</f>
        <v>Thomas Mc Neal</v>
      </c>
      <c r="E279" s="58" t="s">
        <v>1022</v>
      </c>
      <c r="F279" s="1" t="str">
        <f>IF(ISERROR(Individual_Scores_Men_Var!E279), " ", IF(Individual_Scores_Men_Var!E279 = "Yes", "Yes", "  "))</f>
        <v>Yes</v>
      </c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699</v>
      </c>
      <c r="C280" s="59" t="str">
        <f>Individual_Scores_Men_Var!C280</f>
        <v/>
      </c>
      <c r="D280" s="60" t="str">
        <f>Individual_Scores_Men_Var!D280</f>
        <v/>
      </c>
      <c r="E280" s="58"/>
      <c r="F280" s="13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699</v>
      </c>
      <c r="C281" s="59" t="str">
        <f>Individual_Scores_Men_Var!C281</f>
        <v/>
      </c>
      <c r="D281" s="60" t="str">
        <f>Individual_Scores_Men_Var!D281</f>
        <v/>
      </c>
      <c r="E281" s="58"/>
      <c r="F281" s="13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699</v>
      </c>
      <c r="C282" s="59" t="str">
        <f>Individual_Scores_Men_Var!C282</f>
        <v/>
      </c>
      <c r="D282" s="60" t="str">
        <f>Individual_Scores_Men_Var!D282</f>
        <v/>
      </c>
      <c r="E282" s="58"/>
      <c r="F282" s="13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tr">
        <f>Roster_Selection_Men!AB289&amp;" " &amp; "V "</f>
        <v xml:space="preserve">Vincennes University V </v>
      </c>
      <c r="C285" s="57" t="str">
        <f>Roster_Selection_Men!AD289</f>
        <v>8950-2679</v>
      </c>
      <c r="D285" s="57" t="str">
        <f>Roster_Selection_Men!AE289</f>
        <v>Alex Wiles</v>
      </c>
      <c r="E285" s="58" t="s">
        <v>1022</v>
      </c>
      <c r="F285" s="1" t="str">
        <f>IF(ISERROR(Individual_Scores_Men_Var!E285), " ", IF(Individual_Scores_Men_Var!E285 = "Yes", "Yes", "  "))</f>
        <v>Yes</v>
      </c>
      <c r="G285" s="24" t="s">
        <v>672</v>
      </c>
      <c r="H285" s="44">
        <v>157</v>
      </c>
      <c r="I285" s="44">
        <v>196</v>
      </c>
      <c r="J285" s="44">
        <v>224</v>
      </c>
      <c r="K285" s="44">
        <v>182</v>
      </c>
      <c r="L285" s="44">
        <v>214</v>
      </c>
      <c r="M285" s="44">
        <v>168</v>
      </c>
      <c r="N285" s="44">
        <v>174</v>
      </c>
      <c r="O285" s="44">
        <v>189</v>
      </c>
      <c r="P285" s="44">
        <v>222</v>
      </c>
      <c r="Q285" s="44">
        <v>193</v>
      </c>
      <c r="R285" s="44">
        <v>165</v>
      </c>
      <c r="S285" s="44">
        <v>221</v>
      </c>
      <c r="T285" s="19">
        <f>SUM(H285:S285)</f>
        <v>2305</v>
      </c>
      <c r="U285" s="19">
        <f>COUNTIF(H285:S285, "&gt;0" )</f>
        <v>12</v>
      </c>
      <c r="V285" s="19">
        <f>T285/U285</f>
        <v>192.08333333333334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tr">
        <f>Roster_Selection_Men!AB290&amp;" " &amp; "V "</f>
        <v xml:space="preserve">Vincennes University V </v>
      </c>
      <c r="C286" s="57" t="str">
        <f>Roster_Selection_Men!AD290</f>
        <v>5730-32087</v>
      </c>
      <c r="D286" s="57" t="str">
        <f>Roster_Selection_Men!AE290</f>
        <v>Brighton Lucas</v>
      </c>
      <c r="E286" s="58" t="s">
        <v>1022</v>
      </c>
      <c r="F286" s="1" t="str">
        <f>IF(ISERROR(Individual_Scores_Men_Var!E286), " ", IF(Individual_Scores_Men_Var!E286 = "Yes", "Yes", "  "))</f>
        <v>Yes</v>
      </c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tr">
        <f>Roster_Selection_Men!AB291&amp;" " &amp; "V "</f>
        <v xml:space="preserve">Vincennes University V </v>
      </c>
      <c r="C287" s="57" t="str">
        <f>Roster_Selection_Men!AD291</f>
        <v>15-137095</v>
      </c>
      <c r="D287" s="57" t="str">
        <f>Roster_Selection_Men!AE291</f>
        <v>Dylan Mollo</v>
      </c>
      <c r="E287" s="58" t="s">
        <v>1022</v>
      </c>
      <c r="F287" s="1" t="str">
        <f>IF(ISERROR(Individual_Scores_Men_Var!E287), " ", IF(Individual_Scores_Men_Var!E287 = "Yes", "Yes", "  "))</f>
        <v>Yes</v>
      </c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tr">
        <f>Roster_Selection_Men!AB292&amp;" " &amp; "V "</f>
        <v xml:space="preserve">Vincennes University V </v>
      </c>
      <c r="C288" s="57" t="str">
        <f>Roster_Selection_Men!AD292</f>
        <v>5792-3304</v>
      </c>
      <c r="D288" s="57" t="str">
        <f>Roster_Selection_Men!AE292</f>
        <v>Garrison Taladay</v>
      </c>
      <c r="E288" s="58" t="s">
        <v>1023</v>
      </c>
      <c r="F288" s="1" t="str">
        <f>IF(ISERROR(Individual_Scores_Men_Var!E288), " ", IF(Individual_Scores_Men_Var!E288 = "Yes", "Yes", "  "))</f>
        <v>Yes</v>
      </c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tr">
        <f>Roster_Selection_Men!AB293&amp;" " &amp; "V "</f>
        <v xml:space="preserve">Vincennes University V </v>
      </c>
      <c r="C289" s="57" t="str">
        <f>Roster_Selection_Men!AD293</f>
        <v>11-318633</v>
      </c>
      <c r="D289" s="57" t="str">
        <f>Roster_Selection_Men!AE293</f>
        <v>Lucas Breckenridge</v>
      </c>
      <c r="E289" s="58" t="s">
        <v>1022</v>
      </c>
      <c r="F289" s="1" t="str">
        <f>IF(ISERROR(Individual_Scores_Men_Var!E289), " ", IF(Individual_Scores_Men_Var!E289 = "Yes", "Yes", "  "))</f>
        <v xml:space="preserve">  </v>
      </c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tr">
        <f>Roster_Selection_Men!AB294&amp;" " &amp; "V "</f>
        <v xml:space="preserve">Vincennes University V </v>
      </c>
      <c r="C290" s="57" t="str">
        <f>Roster_Selection_Men!AD294</f>
        <v>5743-4937</v>
      </c>
      <c r="D290" s="57" t="str">
        <f>Roster_Selection_Men!AE294</f>
        <v>Michael Zimmerman</v>
      </c>
      <c r="E290" s="58" t="s">
        <v>1022</v>
      </c>
      <c r="F290" s="1" t="str">
        <f>IF(ISERROR(Individual_Scores_Men_Var!E290), " ", IF(Individual_Scores_Men_Var!E290 = "Yes", "Yes", "  "))</f>
        <v>Yes</v>
      </c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tr">
        <f>Roster_Selection_Men!AB295&amp;" " &amp; "V "</f>
        <v xml:space="preserve">Vincennes University V </v>
      </c>
      <c r="C291" s="57" t="str">
        <f>Roster_Selection_Men!AD295</f>
        <v>11-362450</v>
      </c>
      <c r="D291" s="57" t="str">
        <f>Roster_Selection_Men!AE295</f>
        <v>Reyce Buchanan</v>
      </c>
      <c r="E291" s="58" t="s">
        <v>1022</v>
      </c>
      <c r="F291" s="1" t="str">
        <f>IF(ISERROR(Individual_Scores_Men_Var!E291), " ", IF(Individual_Scores_Men_Var!E291 = "Yes", "Yes", "  "))</f>
        <v>Yes</v>
      </c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tr">
        <f>Roster_Selection_Men!AB296&amp;" " &amp; "V "</f>
        <v xml:space="preserve">Vincennes University V </v>
      </c>
      <c r="C292" s="57" t="str">
        <f>Roster_Selection_Men!AD296</f>
        <v>16-100267</v>
      </c>
      <c r="D292" s="57" t="str">
        <f>Roster_Selection_Men!AE296</f>
        <v>William Keene</v>
      </c>
      <c r="E292" s="58" t="s">
        <v>1023</v>
      </c>
      <c r="F292" s="1" t="str">
        <f>IF(ISERROR(Individual_Scores_Men_Var!E292), " ", IF(Individual_Scores_Men_Var!E292 = "Yes", "Yes", "  "))</f>
        <v xml:space="preserve">  </v>
      </c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700</v>
      </c>
      <c r="C293" s="59" t="str">
        <f>Individual_Scores_Men_Var!C293</f>
        <v/>
      </c>
      <c r="D293" s="60" t="str">
        <f>Individual_Scores_Men_Var!D293</f>
        <v/>
      </c>
      <c r="E293" s="58"/>
      <c r="F293" s="13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700</v>
      </c>
      <c r="C294" s="59" t="str">
        <f>Individual_Scores_Men_Var!C294</f>
        <v/>
      </c>
      <c r="D294" s="60" t="str">
        <f>Individual_Scores_Men_Var!D294</f>
        <v/>
      </c>
      <c r="E294" s="58"/>
      <c r="F294" s="13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700</v>
      </c>
      <c r="C295" s="59" t="str">
        <f>Individual_Scores_Men_Var!C295</f>
        <v/>
      </c>
      <c r="D295" s="60" t="str">
        <f>Individual_Scores_Men_Var!D295</f>
        <v/>
      </c>
      <c r="E295" s="58"/>
      <c r="F295" s="13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tr">
        <f>Roster_Selection_Men!AB299&amp;" " &amp; "V "</f>
        <v xml:space="preserve">Webber International University V </v>
      </c>
      <c r="C298" s="57" t="str">
        <f>Roster_Selection_Men!AD299</f>
        <v>19-21764</v>
      </c>
      <c r="D298" s="57" t="str">
        <f>Roster_Selection_Men!AE299</f>
        <v>AJ Wolstenholme</v>
      </c>
      <c r="E298" s="58" t="s">
        <v>1022</v>
      </c>
      <c r="F298" s="1" t="str">
        <f>IF(ISERROR(Individual_Scores_Men_Var!E298), " ", IF(Individual_Scores_Men_Var!E298 = "Yes", "Yes", "  "))</f>
        <v>Yes</v>
      </c>
      <c r="G298" s="24" t="s">
        <v>672</v>
      </c>
      <c r="H298" s="44">
        <v>236</v>
      </c>
      <c r="I298" s="44">
        <v>204</v>
      </c>
      <c r="J298" s="44">
        <v>162</v>
      </c>
      <c r="K298" s="44">
        <v>202</v>
      </c>
      <c r="L298" s="44">
        <v>232</v>
      </c>
      <c r="M298" s="44">
        <v>228</v>
      </c>
      <c r="N298" s="44">
        <v>197</v>
      </c>
      <c r="O298" s="44">
        <v>265</v>
      </c>
      <c r="P298" s="44">
        <v>213</v>
      </c>
      <c r="Q298" s="44">
        <v>177</v>
      </c>
      <c r="R298" s="44">
        <v>200</v>
      </c>
      <c r="S298" s="44">
        <v>169</v>
      </c>
      <c r="T298" s="19">
        <f>SUM(H298:S298)</f>
        <v>2485</v>
      </c>
      <c r="U298" s="19">
        <f>COUNTIF(H298:S298, "&gt;0" )</f>
        <v>12</v>
      </c>
      <c r="V298" s="19">
        <f>T298/U298</f>
        <v>207.08333333333334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tr">
        <f>Roster_Selection_Men!AB300&amp;" " &amp; "V "</f>
        <v xml:space="preserve">Webber International University V </v>
      </c>
      <c r="C299" s="57" t="str">
        <f>Roster_Selection_Men!AD300</f>
        <v>6450-9065</v>
      </c>
      <c r="D299" s="57" t="str">
        <f>Roster_Selection_Men!AE300</f>
        <v>Austin Grammar</v>
      </c>
      <c r="E299" s="58" t="s">
        <v>1022</v>
      </c>
      <c r="F299" s="1" t="str">
        <f>IF(ISERROR(Individual_Scores_Men_Var!E299), " ", IF(Individual_Scores_Men_Var!E299 = "Yes", "Yes", "  "))</f>
        <v>Yes</v>
      </c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tr">
        <f>Roster_Selection_Men!AB301&amp;" " &amp; "V "</f>
        <v xml:space="preserve">Webber International University V </v>
      </c>
      <c r="C300" s="57" t="str">
        <f>Roster_Selection_Men!AD301</f>
        <v>8252-22236</v>
      </c>
      <c r="D300" s="57" t="str">
        <f>Roster_Selection_Men!AE301</f>
        <v>Charles Bostic</v>
      </c>
      <c r="E300" s="58" t="s">
        <v>1022</v>
      </c>
      <c r="F300" s="1" t="str">
        <f>IF(ISERROR(Individual_Scores_Men_Var!E300), " ", IF(Individual_Scores_Men_Var!E300 = "Yes", "Yes", "  "))</f>
        <v>Yes</v>
      </c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tr">
        <f>Roster_Selection_Men!AB302&amp;" " &amp; "V "</f>
        <v xml:space="preserve">Webber International University V </v>
      </c>
      <c r="C301" s="57" t="str">
        <f>Roster_Selection_Men!AD302</f>
        <v>11-266507</v>
      </c>
      <c r="D301" s="57" t="str">
        <f>Roster_Selection_Men!AE302</f>
        <v>Jacob Berry</v>
      </c>
      <c r="E301" s="58" t="s">
        <v>1022</v>
      </c>
      <c r="F301" s="1" t="str">
        <f>IF(ISERROR(Individual_Scores_Men_Var!E301), " ", IF(Individual_Scores_Men_Var!E301 = "Yes", "Yes", "  "))</f>
        <v>Yes</v>
      </c>
    </row>
    <row r="302" spans="2:80" s="1" customFormat="1" ht="13.9" customHeight="1">
      <c r="B302" s="57" t="str">
        <f>Roster_Selection_Men!AB303&amp;" " &amp; "V "</f>
        <v xml:space="preserve">Webber International University V </v>
      </c>
      <c r="C302" s="57" t="str">
        <f>Roster_Selection_Men!AD303</f>
        <v>9392-18651</v>
      </c>
      <c r="D302" s="57" t="str">
        <f>Roster_Selection_Men!AE303</f>
        <v>Nicholas Howard</v>
      </c>
      <c r="E302" s="58" t="s">
        <v>1022</v>
      </c>
      <c r="F302" s="1" t="str">
        <f>IF(ISERROR(Individual_Scores_Men_Var!E302), " ", IF(Individual_Scores_Men_Var!E302 = "Yes", "Yes", "  "))</f>
        <v>Yes</v>
      </c>
    </row>
    <row r="303" spans="2:80" s="1" customFormat="1" ht="13.9" customHeight="1">
      <c r="B303" s="57" t="str">
        <f>Roster_Selection_Men!AB304&amp;" " &amp; "V "</f>
        <v xml:space="preserve">Webber International University V </v>
      </c>
      <c r="C303" s="57" t="str">
        <f>Roster_Selection_Men!AD304</f>
        <v>17-93332</v>
      </c>
      <c r="D303" s="57" t="str">
        <f>Roster_Selection_Men!AE304</f>
        <v>Sidney Schroschk</v>
      </c>
      <c r="E303" s="58" t="s">
        <v>1022</v>
      </c>
      <c r="F303" s="1" t="str">
        <f>IF(ISERROR(Individual_Scores_Men_Var!E303), " ", IF(Individual_Scores_Men_Var!E303 = "Yes", "Yes", "  "))</f>
        <v xml:space="preserve">  </v>
      </c>
    </row>
    <row r="304" spans="2:80" s="1" customFormat="1" ht="13.9" customHeight="1">
      <c r="B304" s="57" t="str">
        <f>Roster_Selection_Men!AB305&amp;" " &amp; "V "</f>
        <v xml:space="preserve">Webber International University V </v>
      </c>
      <c r="C304" s="57" t="str">
        <f>Roster_Selection_Men!AD305</f>
        <v>11-517214</v>
      </c>
      <c r="D304" s="57" t="str">
        <f>Roster_Selection_Men!AE305</f>
        <v>Silas Lira</v>
      </c>
      <c r="E304" s="58" t="s">
        <v>1022</v>
      </c>
      <c r="F304" s="1" t="str">
        <f>IF(ISERROR(Individual_Scores_Men_Var!E304), " ", IF(Individual_Scores_Men_Var!E304 = "Yes", "Yes", "  "))</f>
        <v>Yes</v>
      </c>
    </row>
    <row r="305" spans="2:52" s="1" customFormat="1" ht="13.9" customHeight="1">
      <c r="B305" s="57" t="str">
        <f>Roster_Selection_Men!AB306&amp;" " &amp; "V "</f>
        <v xml:space="preserve">Webber International University V </v>
      </c>
      <c r="C305" s="57" t="str">
        <f>Roster_Selection_Men!AD306</f>
        <v>5578-2579</v>
      </c>
      <c r="D305" s="57" t="str">
        <f>Roster_Selection_Men!AE306</f>
        <v>Wyatt (RC) Smith</v>
      </c>
      <c r="E305" s="58" t="s">
        <v>1022</v>
      </c>
      <c r="F305" s="1" t="str">
        <f>IF(ISERROR(Individual_Scores_Men_Var!E305), " ", IF(Individual_Scores_Men_Var!E305 = "Yes", "Yes", "  "))</f>
        <v>Yes</v>
      </c>
    </row>
    <row r="306" spans="2:52" s="1" customFormat="1" ht="13.9" customHeight="1">
      <c r="B306" s="57" t="s">
        <v>701</v>
      </c>
      <c r="C306" s="59" t="str">
        <f>Individual_Scores_Men_Var!C306</f>
        <v/>
      </c>
      <c r="D306" s="60" t="str">
        <f>Individual_Scores_Men_Var!D306</f>
        <v/>
      </c>
      <c r="E306" s="58"/>
      <c r="F306" s="13"/>
    </row>
    <row r="307" spans="2:52" s="1" customFormat="1" ht="13.9" customHeight="1">
      <c r="B307" s="57" t="s">
        <v>701</v>
      </c>
      <c r="C307" s="59" t="str">
        <f>Individual_Scores_Men_Var!C307</f>
        <v/>
      </c>
      <c r="D307" s="60" t="str">
        <f>Individual_Scores_Men_Var!D307</f>
        <v/>
      </c>
      <c r="E307" s="58"/>
      <c r="F307" s="13"/>
    </row>
    <row r="308" spans="2:52" s="1" customFormat="1" ht="13.9" customHeight="1">
      <c r="B308" s="57" t="s">
        <v>701</v>
      </c>
      <c r="C308" s="59" t="str">
        <f>Individual_Scores_Men_Var!C308</f>
        <v/>
      </c>
      <c r="D308" s="60" t="str">
        <f>Individual_Scores_Men_Var!D308</f>
        <v/>
      </c>
      <c r="E308" s="58"/>
      <c r="F308" s="13"/>
    </row>
    <row r="309" spans="2:52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2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2" s="1" customFormat="1" ht="13.9" customHeight="1">
      <c r="B311" s="57" t="s">
        <v>29</v>
      </c>
      <c r="C311" s="57" t="s">
        <v>29</v>
      </c>
      <c r="D311" s="57" t="s">
        <v>29</v>
      </c>
      <c r="E311" s="61"/>
      <c r="AZ311" s="13" t="s">
        <v>703</v>
      </c>
    </row>
    <row r="312" spans="2:52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2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2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2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2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2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2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2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2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00000000-0002-0000-0400-000000000000}">
      <formula1>$T$1:$T$3</formula1>
    </dataValidation>
    <dataValidation type="list" allowBlank="1" showInputMessage="1" showErrorMessage="1" sqref="E12:E1747" xr:uid="{00000000-0002-0000-0400-000001000000}">
      <formula1>$AZ$1:$AZ$3</formula1>
    </dataValidation>
    <dataValidation type="whole" allowBlank="1" showErrorMessage="1" errorTitle="An invalid score was entered" error="Value must be between 0 and 300" sqref="H12:S12 H298:S298 H285:S285 H272:S272 H259:S259 H246:S246 H233:S233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aker_Scores_Men_JV">
    <tabColor theme="7" tint="0.39997558519241921"/>
    <pageSetUpPr fitToPage="1"/>
  </sheetPr>
  <dimension ref="A1:DC4000"/>
  <sheetViews>
    <sheetView zoomScaleNormal="100" workbookViewId="0">
      <pane xSplit="6" ySplit="11" topLeftCell="N165" activePane="bottomRight" state="frozen"/>
      <selection pane="topRight" activeCell="G1" sqref="G1"/>
      <selection pane="bottomLeft" activeCell="A12" sqref="A12"/>
      <selection pane="bottomRight" activeCell="E147" sqref="E147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92" t="s">
        <v>718</v>
      </c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R1" s="52"/>
    </row>
    <row r="2" spans="1:107" s="4" customFormat="1" ht="16.149999999999999" customHeight="1">
      <c r="AZ2" s="4" t="s">
        <v>669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670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9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53" customFormat="1" ht="13.9" customHeight="1">
      <c r="B10" s="21"/>
      <c r="C10" s="21"/>
      <c r="D10" s="55"/>
      <c r="E10" s="55"/>
      <c r="F10" s="55"/>
      <c r="G10" s="62"/>
      <c r="H10" s="19" t="s">
        <v>671</v>
      </c>
      <c r="I10" s="19" t="s">
        <v>671</v>
      </c>
      <c r="J10" s="19" t="s">
        <v>671</v>
      </c>
      <c r="K10" s="19" t="s">
        <v>671</v>
      </c>
      <c r="L10" s="19" t="s">
        <v>671</v>
      </c>
      <c r="M10" s="19" t="s">
        <v>671</v>
      </c>
      <c r="N10" s="19" t="s">
        <v>671</v>
      </c>
      <c r="O10" s="19" t="s">
        <v>671</v>
      </c>
      <c r="P10" s="19" t="s">
        <v>671</v>
      </c>
      <c r="Q10" s="19" t="s">
        <v>671</v>
      </c>
      <c r="R10" s="19" t="s">
        <v>671</v>
      </c>
      <c r="S10" s="19" t="s">
        <v>671</v>
      </c>
      <c r="T10" s="19" t="s">
        <v>29</v>
      </c>
      <c r="U10" s="19" t="s">
        <v>672</v>
      </c>
      <c r="V10" s="19" t="s">
        <v>673</v>
      </c>
      <c r="W10" s="19" t="s">
        <v>29</v>
      </c>
      <c r="X10" s="19" t="s">
        <v>29</v>
      </c>
      <c r="Y10" s="19" t="s">
        <v>29</v>
      </c>
      <c r="Z10" s="19" t="s">
        <v>29</v>
      </c>
      <c r="AA10" s="19" t="s">
        <v>29</v>
      </c>
      <c r="AB10" s="19" t="s">
        <v>29</v>
      </c>
      <c r="AC10" s="19" t="s">
        <v>29</v>
      </c>
      <c r="AD10" s="19" t="s">
        <v>29</v>
      </c>
      <c r="AE10" s="19" t="s">
        <v>29</v>
      </c>
      <c r="AF10" s="19" t="s">
        <v>29</v>
      </c>
      <c r="AG10" s="19" t="s">
        <v>29</v>
      </c>
      <c r="AH10" s="19" t="s">
        <v>29</v>
      </c>
      <c r="AI10" s="19" t="s">
        <v>29</v>
      </c>
      <c r="AJ10" s="19" t="s">
        <v>29</v>
      </c>
      <c r="AK10" s="19" t="s">
        <v>29</v>
      </c>
      <c r="AL10" s="19" t="s">
        <v>29</v>
      </c>
      <c r="AM10" s="19" t="s">
        <v>29</v>
      </c>
      <c r="AN10" s="19" t="s">
        <v>29</v>
      </c>
      <c r="AO10" s="19" t="s">
        <v>29</v>
      </c>
      <c r="AP10" s="19" t="s">
        <v>29</v>
      </c>
      <c r="AQ10" s="19" t="s">
        <v>29</v>
      </c>
      <c r="AR10" s="19" t="s">
        <v>29</v>
      </c>
      <c r="AS10" s="19" t="s">
        <v>29</v>
      </c>
      <c r="AT10" s="19" t="s">
        <v>29</v>
      </c>
      <c r="AU10" s="19" t="s">
        <v>29</v>
      </c>
      <c r="AV10" s="19" t="s">
        <v>29</v>
      </c>
      <c r="AW10" s="19" t="s">
        <v>29</v>
      </c>
      <c r="AX10" s="19" t="s">
        <v>29</v>
      </c>
      <c r="AY10" s="19" t="s">
        <v>29</v>
      </c>
      <c r="AZ10" s="19" t="s">
        <v>29</v>
      </c>
      <c r="BA10" s="19" t="s">
        <v>29</v>
      </c>
      <c r="BB10" s="19" t="s">
        <v>29</v>
      </c>
      <c r="BC10" s="19" t="s">
        <v>29</v>
      </c>
      <c r="BD10" s="19" t="s">
        <v>29</v>
      </c>
      <c r="BE10" s="19" t="s">
        <v>29</v>
      </c>
      <c r="BF10" s="19" t="s">
        <v>29</v>
      </c>
      <c r="BG10" s="19" t="s">
        <v>29</v>
      </c>
      <c r="BH10" s="19" t="s">
        <v>29</v>
      </c>
      <c r="BI10" s="19" t="s">
        <v>29</v>
      </c>
      <c r="BJ10" s="56" t="s">
        <v>29</v>
      </c>
      <c r="BK10" s="56" t="s">
        <v>29</v>
      </c>
      <c r="BL10" s="56" t="s">
        <v>29</v>
      </c>
      <c r="BM10" s="56" t="s">
        <v>29</v>
      </c>
      <c r="BN10" s="56" t="s">
        <v>29</v>
      </c>
      <c r="BO10" s="56" t="s">
        <v>29</v>
      </c>
      <c r="BP10" s="56" t="s">
        <v>29</v>
      </c>
      <c r="BQ10" s="56" t="s">
        <v>29</v>
      </c>
      <c r="BR10" s="56" t="s">
        <v>29</v>
      </c>
      <c r="BS10" s="56" t="s">
        <v>29</v>
      </c>
      <c r="BT10" s="56" t="s">
        <v>29</v>
      </c>
      <c r="BU10" s="56" t="s">
        <v>29</v>
      </c>
      <c r="BV10" s="56" t="s">
        <v>29</v>
      </c>
      <c r="BW10" s="56" t="s">
        <v>29</v>
      </c>
      <c r="BX10" s="56" t="s">
        <v>29</v>
      </c>
      <c r="BY10" s="56" t="s">
        <v>29</v>
      </c>
      <c r="BZ10" s="56" t="s">
        <v>29</v>
      </c>
      <c r="CA10" s="56" t="s">
        <v>29</v>
      </c>
      <c r="CB10" s="56" t="s">
        <v>29</v>
      </c>
      <c r="CC10" s="56" t="s">
        <v>29</v>
      </c>
      <c r="CD10" s="56" t="s">
        <v>29</v>
      </c>
      <c r="CE10" s="56" t="s">
        <v>29</v>
      </c>
      <c r="CF10" s="56" t="s">
        <v>29</v>
      </c>
      <c r="CG10" s="56" t="s">
        <v>29</v>
      </c>
      <c r="CH10" s="56" t="s">
        <v>29</v>
      </c>
      <c r="CI10" s="56" t="s">
        <v>29</v>
      </c>
      <c r="CJ10" s="56" t="s">
        <v>29</v>
      </c>
      <c r="CK10" s="56" t="s">
        <v>29</v>
      </c>
      <c r="CL10" s="56" t="s">
        <v>29</v>
      </c>
      <c r="CM10" s="56" t="s">
        <v>29</v>
      </c>
      <c r="CN10" s="56" t="s">
        <v>29</v>
      </c>
      <c r="CO10" s="56" t="s">
        <v>29</v>
      </c>
      <c r="CP10" s="56" t="s">
        <v>29</v>
      </c>
      <c r="CQ10" s="56" t="s">
        <v>29</v>
      </c>
      <c r="CR10" s="56" t="s">
        <v>29</v>
      </c>
      <c r="CS10" s="56" t="s">
        <v>29</v>
      </c>
      <c r="CT10" s="56" t="s">
        <v>29</v>
      </c>
      <c r="CU10" s="56" t="s">
        <v>29</v>
      </c>
      <c r="CV10" s="56" t="s">
        <v>29</v>
      </c>
      <c r="CW10" s="56" t="s">
        <v>29</v>
      </c>
      <c r="CX10" s="56" t="s">
        <v>29</v>
      </c>
      <c r="CY10" s="56" t="s">
        <v>29</v>
      </c>
      <c r="CZ10" s="56" t="s">
        <v>29</v>
      </c>
      <c r="DA10" s="56" t="s">
        <v>29</v>
      </c>
      <c r="DB10" s="56" t="s">
        <v>29</v>
      </c>
      <c r="DC10" s="56" t="s">
        <v>29</v>
      </c>
    </row>
    <row r="11" spans="1:107" s="1" customFormat="1" ht="13.9" customHeight="1">
      <c r="B11" s="19" t="s">
        <v>674</v>
      </c>
      <c r="C11" s="19" t="s">
        <v>23</v>
      </c>
      <c r="D11" s="19" t="s">
        <v>24</v>
      </c>
      <c r="E11" s="19" t="s">
        <v>675</v>
      </c>
      <c r="F11" s="19" t="s">
        <v>719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677</v>
      </c>
      <c r="U11" s="19" t="s">
        <v>675</v>
      </c>
      <c r="V11" s="19" t="s">
        <v>678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57" t="str">
        <f>Roster_Selection_Men!AF11&amp;" " &amp; "JV1 "</f>
        <v xml:space="preserve"> JV1 </v>
      </c>
      <c r="C12" s="57" t="str">
        <f>Roster_Selection_Men!AH11</f>
        <v/>
      </c>
      <c r="D12" s="57" t="str">
        <f>Roster_Selection_Men!AI11</f>
        <v/>
      </c>
      <c r="E12" s="58"/>
      <c r="F12" s="1" t="str">
        <f>IF(ISERROR(Individual_Scores_Men_JV!E12), " ", IF(Individual_Scores_Men_JV!E12 = "Yes", "Yes", "  "))</f>
        <v xml:space="preserve">  </v>
      </c>
      <c r="G12" s="24" t="s">
        <v>672</v>
      </c>
      <c r="H12" s="44">
        <v>0</v>
      </c>
      <c r="I12" s="44">
        <v>0</v>
      </c>
      <c r="J12" s="44">
        <v>0</v>
      </c>
      <c r="K12" s="44">
        <v>0</v>
      </c>
      <c r="L12" s="44">
        <v>0</v>
      </c>
      <c r="M12" s="44">
        <v>0</v>
      </c>
      <c r="N12" s="44">
        <v>0</v>
      </c>
      <c r="O12" s="44">
        <v>0</v>
      </c>
      <c r="P12" s="44">
        <v>0</v>
      </c>
      <c r="Q12" s="44">
        <v>0</v>
      </c>
      <c r="R12" s="44">
        <v>0</v>
      </c>
      <c r="S12" s="44">
        <v>0</v>
      </c>
      <c r="T12" s="19">
        <f>SUM(H12:S12)</f>
        <v>0</v>
      </c>
      <c r="U12" s="19">
        <f>COUNTIF(H12:S12, "&gt;0" )</f>
        <v>0</v>
      </c>
      <c r="V12" s="19" t="e">
        <f>T12/U12</f>
        <v>#DIV/0!</v>
      </c>
      <c r="W12" s="24" t="s">
        <v>29</v>
      </c>
      <c r="X12" s="24" t="s">
        <v>29</v>
      </c>
      <c r="Y12" s="24" t="s">
        <v>29</v>
      </c>
      <c r="Z12" s="24" t="s">
        <v>29</v>
      </c>
      <c r="AA12" s="24" t="s">
        <v>29</v>
      </c>
      <c r="AB12" s="24" t="s">
        <v>29</v>
      </c>
      <c r="AC12" s="24" t="s">
        <v>29</v>
      </c>
      <c r="AD12" s="24" t="s">
        <v>29</v>
      </c>
      <c r="AE12" s="24" t="s">
        <v>29</v>
      </c>
      <c r="AF12" s="24" t="s">
        <v>29</v>
      </c>
      <c r="AG12" s="24" t="s">
        <v>29</v>
      </c>
      <c r="AH12" s="24" t="s">
        <v>29</v>
      </c>
      <c r="AI12" s="24" t="s">
        <v>29</v>
      </c>
      <c r="AJ12" s="24" t="s">
        <v>29</v>
      </c>
      <c r="AK12" s="24" t="s">
        <v>29</v>
      </c>
      <c r="AL12" s="24" t="s">
        <v>29</v>
      </c>
      <c r="AM12" s="24" t="s">
        <v>29</v>
      </c>
      <c r="AN12" s="24" t="s">
        <v>29</v>
      </c>
      <c r="AO12" s="24" t="s">
        <v>29</v>
      </c>
      <c r="AP12" s="24" t="s">
        <v>29</v>
      </c>
      <c r="AQ12" s="24" t="s">
        <v>29</v>
      </c>
      <c r="AR12" s="24" t="s">
        <v>29</v>
      </c>
      <c r="AS12" s="24" t="s">
        <v>29</v>
      </c>
      <c r="AT12" s="24" t="s">
        <v>29</v>
      </c>
      <c r="AU12" s="24" t="s">
        <v>29</v>
      </c>
      <c r="AV12" s="24" t="s">
        <v>29</v>
      </c>
      <c r="AW12" s="24" t="s">
        <v>29</v>
      </c>
      <c r="AX12" s="24" t="s">
        <v>29</v>
      </c>
      <c r="AY12" s="24" t="s">
        <v>29</v>
      </c>
      <c r="AZ12" s="24" t="s">
        <v>29</v>
      </c>
      <c r="BA12" s="24" t="s">
        <v>29</v>
      </c>
      <c r="BB12" s="24" t="s">
        <v>29</v>
      </c>
      <c r="BC12" s="24" t="s">
        <v>29</v>
      </c>
      <c r="BD12" s="24" t="s">
        <v>29</v>
      </c>
      <c r="BE12" s="24" t="s">
        <v>29</v>
      </c>
      <c r="BF12" s="24" t="s">
        <v>29</v>
      </c>
      <c r="BG12" s="24" t="s">
        <v>29</v>
      </c>
      <c r="BH12" s="24" t="s">
        <v>29</v>
      </c>
      <c r="BI12" s="24" t="s">
        <v>29</v>
      </c>
      <c r="BJ12" s="24" t="s">
        <v>29</v>
      </c>
      <c r="BK12" s="24" t="s">
        <v>29</v>
      </c>
      <c r="BL12" s="24" t="s">
        <v>29</v>
      </c>
      <c r="BM12" s="24" t="s">
        <v>29</v>
      </c>
      <c r="BN12" s="24" t="s">
        <v>29</v>
      </c>
      <c r="BO12" s="24" t="s">
        <v>29</v>
      </c>
      <c r="BP12" s="24" t="s">
        <v>29</v>
      </c>
      <c r="BQ12" s="24" t="s">
        <v>29</v>
      </c>
      <c r="BR12" s="24" t="s">
        <v>29</v>
      </c>
      <c r="BS12" s="24" t="s">
        <v>29</v>
      </c>
      <c r="BT12" s="24" t="s">
        <v>29</v>
      </c>
      <c r="BU12" s="24" t="s">
        <v>29</v>
      </c>
      <c r="BV12" s="24" t="s">
        <v>29</v>
      </c>
      <c r="BW12" s="24" t="s">
        <v>29</v>
      </c>
      <c r="BX12" s="24" t="s">
        <v>29</v>
      </c>
      <c r="BY12" s="24" t="s">
        <v>29</v>
      </c>
      <c r="BZ12" s="24" t="s">
        <v>29</v>
      </c>
      <c r="CA12" s="24" t="s">
        <v>29</v>
      </c>
      <c r="CB12" s="24" t="s">
        <v>29</v>
      </c>
    </row>
    <row r="13" spans="1:107" s="1" customFormat="1" ht="13.9" customHeight="1">
      <c r="B13" s="57" t="str">
        <f>Roster_Selection_Men!AF12&amp;" " &amp; "JV1 "</f>
        <v xml:space="preserve"> JV1 </v>
      </c>
      <c r="C13" s="57" t="str">
        <f>Roster_Selection_Men!AH12</f>
        <v/>
      </c>
      <c r="D13" s="57" t="str">
        <f>Roster_Selection_Men!AI12</f>
        <v/>
      </c>
      <c r="E13" s="58"/>
      <c r="F13" s="1" t="str">
        <f>IF(ISERROR(Individual_Scores_Men_JV!E13), " ", IF(Individual_Scores_Men_JV!E13 = "Yes", "Yes", "  "))</f>
        <v xml:space="preserve">  </v>
      </c>
      <c r="G13" s="24" t="s">
        <v>29</v>
      </c>
      <c r="H13" s="24" t="s">
        <v>29</v>
      </c>
      <c r="I13" s="24" t="s">
        <v>29</v>
      </c>
      <c r="J13" s="24" t="s">
        <v>29</v>
      </c>
      <c r="K13" s="24" t="s">
        <v>29</v>
      </c>
      <c r="L13" s="24" t="s">
        <v>29</v>
      </c>
      <c r="M13" s="24" t="s">
        <v>29</v>
      </c>
      <c r="N13" s="24" t="s">
        <v>29</v>
      </c>
      <c r="O13" s="24" t="s">
        <v>29</v>
      </c>
      <c r="P13" s="24" t="s">
        <v>29</v>
      </c>
      <c r="Q13" s="24" t="s">
        <v>29</v>
      </c>
      <c r="R13" s="24" t="s">
        <v>29</v>
      </c>
      <c r="S13" s="24" t="s">
        <v>29</v>
      </c>
      <c r="T13" s="24" t="s">
        <v>29</v>
      </c>
      <c r="U13" s="24" t="s">
        <v>29</v>
      </c>
      <c r="V13" s="24" t="s">
        <v>29</v>
      </c>
      <c r="W13" s="24" t="s">
        <v>29</v>
      </c>
      <c r="X13" s="24" t="s">
        <v>29</v>
      </c>
      <c r="Y13" s="24" t="s">
        <v>29</v>
      </c>
      <c r="Z13" s="24" t="s">
        <v>29</v>
      </c>
      <c r="AA13" s="24" t="s">
        <v>29</v>
      </c>
      <c r="AB13" s="24" t="s">
        <v>29</v>
      </c>
      <c r="AC13" s="24" t="s">
        <v>29</v>
      </c>
      <c r="AD13" s="24" t="s">
        <v>29</v>
      </c>
      <c r="AE13" s="24" t="s">
        <v>29</v>
      </c>
      <c r="AF13" s="24" t="s">
        <v>29</v>
      </c>
      <c r="AG13" s="24" t="s">
        <v>29</v>
      </c>
      <c r="AH13" s="24" t="s">
        <v>29</v>
      </c>
      <c r="AI13" s="24" t="s">
        <v>29</v>
      </c>
      <c r="AJ13" s="24" t="s">
        <v>29</v>
      </c>
      <c r="AK13" s="24" t="s">
        <v>29</v>
      </c>
      <c r="AL13" s="24" t="s">
        <v>29</v>
      </c>
      <c r="AM13" s="24" t="s">
        <v>29</v>
      </c>
      <c r="AN13" s="24" t="s">
        <v>29</v>
      </c>
      <c r="AO13" s="24" t="s">
        <v>29</v>
      </c>
      <c r="AP13" s="24" t="s">
        <v>29</v>
      </c>
      <c r="AQ13" s="24" t="s">
        <v>29</v>
      </c>
      <c r="AR13" s="24" t="s">
        <v>29</v>
      </c>
      <c r="AS13" s="24" t="s">
        <v>29</v>
      </c>
      <c r="AT13" s="24" t="s">
        <v>29</v>
      </c>
      <c r="AU13" s="24" t="s">
        <v>29</v>
      </c>
      <c r="AV13" s="24" t="s">
        <v>29</v>
      </c>
      <c r="AW13" s="24" t="s">
        <v>29</v>
      </c>
      <c r="AX13" s="24" t="s">
        <v>29</v>
      </c>
      <c r="AY13" s="24" t="s">
        <v>29</v>
      </c>
      <c r="AZ13" s="24" t="s">
        <v>29</v>
      </c>
      <c r="BA13" s="24" t="s">
        <v>29</v>
      </c>
      <c r="BB13" s="24" t="s">
        <v>29</v>
      </c>
      <c r="BC13" s="24" t="s">
        <v>29</v>
      </c>
      <c r="BD13" s="24" t="s">
        <v>29</v>
      </c>
      <c r="BE13" s="24" t="s">
        <v>29</v>
      </c>
      <c r="BF13" s="24" t="s">
        <v>29</v>
      </c>
      <c r="BG13" s="24" t="s">
        <v>29</v>
      </c>
      <c r="BH13" s="24" t="s">
        <v>29</v>
      </c>
      <c r="BI13" s="24" t="s">
        <v>29</v>
      </c>
      <c r="BJ13" s="24" t="s">
        <v>29</v>
      </c>
      <c r="BK13" s="24" t="s">
        <v>29</v>
      </c>
      <c r="BL13" s="24" t="s">
        <v>29</v>
      </c>
      <c r="BM13" s="24" t="s">
        <v>29</v>
      </c>
      <c r="BN13" s="24" t="s">
        <v>29</v>
      </c>
      <c r="BO13" s="24" t="s">
        <v>29</v>
      </c>
      <c r="BP13" s="24" t="s">
        <v>29</v>
      </c>
      <c r="BQ13" s="24" t="s">
        <v>29</v>
      </c>
      <c r="BR13" s="24" t="s">
        <v>29</v>
      </c>
      <c r="BS13" s="24" t="s">
        <v>29</v>
      </c>
      <c r="BT13" s="24" t="s">
        <v>29</v>
      </c>
      <c r="BU13" s="24" t="s">
        <v>29</v>
      </c>
      <c r="BV13" s="24" t="s">
        <v>29</v>
      </c>
      <c r="BW13" s="24" t="s">
        <v>29</v>
      </c>
      <c r="BX13" s="24" t="s">
        <v>29</v>
      </c>
      <c r="BY13" s="24" t="s">
        <v>29</v>
      </c>
      <c r="BZ13" s="24" t="s">
        <v>29</v>
      </c>
      <c r="CA13" s="24" t="s">
        <v>29</v>
      </c>
      <c r="CB13" s="24" t="s">
        <v>29</v>
      </c>
    </row>
    <row r="14" spans="1:107" s="1" customFormat="1" ht="13.9" customHeight="1">
      <c r="B14" s="57" t="str">
        <f>Roster_Selection_Men!AF13&amp;" " &amp; "JV1 "</f>
        <v xml:space="preserve"> JV1 </v>
      </c>
      <c r="C14" s="57" t="str">
        <f>Roster_Selection_Men!AH13</f>
        <v/>
      </c>
      <c r="D14" s="57" t="str">
        <f>Roster_Selection_Men!AI13</f>
        <v/>
      </c>
      <c r="E14" s="58"/>
      <c r="F14" s="1" t="str">
        <f>IF(ISERROR(Individual_Scores_Men_JV!E14), " ", IF(Individual_Scores_Men_JV!E14 = "Yes", "Yes", "  "))</f>
        <v xml:space="preserve">  </v>
      </c>
      <c r="G14" s="24" t="s">
        <v>29</v>
      </c>
      <c r="H14" s="24" t="s">
        <v>29</v>
      </c>
      <c r="I14" s="24" t="s">
        <v>29</v>
      </c>
      <c r="J14" s="24" t="s">
        <v>29</v>
      </c>
      <c r="K14" s="24" t="s">
        <v>29</v>
      </c>
      <c r="L14" s="24" t="s">
        <v>29</v>
      </c>
      <c r="M14" s="24" t="s">
        <v>29</v>
      </c>
      <c r="N14" s="24" t="s">
        <v>29</v>
      </c>
      <c r="O14" s="24" t="s">
        <v>29</v>
      </c>
      <c r="P14" s="24" t="s">
        <v>29</v>
      </c>
      <c r="Q14" s="24" t="s">
        <v>29</v>
      </c>
      <c r="R14" s="24" t="s">
        <v>29</v>
      </c>
      <c r="S14" s="24" t="s">
        <v>29</v>
      </c>
      <c r="T14" s="24" t="s">
        <v>29</v>
      </c>
      <c r="U14" s="24" t="s">
        <v>29</v>
      </c>
      <c r="V14" s="24" t="s">
        <v>29</v>
      </c>
      <c r="W14" s="24" t="s">
        <v>29</v>
      </c>
      <c r="X14" s="24" t="s">
        <v>29</v>
      </c>
      <c r="Y14" s="24" t="s">
        <v>29</v>
      </c>
      <c r="Z14" s="24" t="s">
        <v>29</v>
      </c>
      <c r="AA14" s="24" t="s">
        <v>29</v>
      </c>
      <c r="AB14" s="24" t="s">
        <v>29</v>
      </c>
      <c r="AC14" s="24" t="s">
        <v>29</v>
      </c>
      <c r="AD14" s="24" t="s">
        <v>29</v>
      </c>
      <c r="AE14" s="24" t="s">
        <v>29</v>
      </c>
      <c r="AF14" s="24" t="s">
        <v>29</v>
      </c>
      <c r="AG14" s="24" t="s">
        <v>29</v>
      </c>
      <c r="AH14" s="24" t="s">
        <v>29</v>
      </c>
      <c r="AI14" s="24" t="s">
        <v>29</v>
      </c>
      <c r="AJ14" s="24" t="s">
        <v>29</v>
      </c>
      <c r="AK14" s="24" t="s">
        <v>29</v>
      </c>
      <c r="AL14" s="24" t="s">
        <v>29</v>
      </c>
      <c r="AM14" s="24" t="s">
        <v>29</v>
      </c>
      <c r="AN14" s="24" t="s">
        <v>29</v>
      </c>
      <c r="AO14" s="24" t="s">
        <v>29</v>
      </c>
      <c r="AP14" s="24" t="s">
        <v>29</v>
      </c>
      <c r="AQ14" s="24" t="s">
        <v>29</v>
      </c>
      <c r="AR14" s="24" t="s">
        <v>29</v>
      </c>
      <c r="AS14" s="24" t="s">
        <v>29</v>
      </c>
      <c r="AT14" s="24" t="s">
        <v>29</v>
      </c>
      <c r="AU14" s="24" t="s">
        <v>29</v>
      </c>
      <c r="AV14" s="24" t="s">
        <v>29</v>
      </c>
      <c r="AW14" s="24" t="s">
        <v>29</v>
      </c>
      <c r="AX14" s="24" t="s">
        <v>29</v>
      </c>
      <c r="AY14" s="24" t="s">
        <v>29</v>
      </c>
      <c r="AZ14" s="24" t="s">
        <v>29</v>
      </c>
      <c r="BA14" s="24" t="s">
        <v>29</v>
      </c>
      <c r="BB14" s="24" t="s">
        <v>29</v>
      </c>
      <c r="BC14" s="24" t="s">
        <v>29</v>
      </c>
      <c r="BD14" s="24" t="s">
        <v>29</v>
      </c>
      <c r="BE14" s="24" t="s">
        <v>29</v>
      </c>
      <c r="BF14" s="24" t="s">
        <v>29</v>
      </c>
      <c r="BG14" s="24" t="s">
        <v>29</v>
      </c>
      <c r="BH14" s="24" t="s">
        <v>29</v>
      </c>
      <c r="BI14" s="24" t="s">
        <v>29</v>
      </c>
      <c r="BJ14" s="24" t="s">
        <v>29</v>
      </c>
      <c r="BK14" s="24" t="s">
        <v>29</v>
      </c>
      <c r="BL14" s="24" t="s">
        <v>29</v>
      </c>
      <c r="BM14" s="24" t="s">
        <v>29</v>
      </c>
      <c r="BN14" s="24" t="s">
        <v>29</v>
      </c>
      <c r="BO14" s="24" t="s">
        <v>29</v>
      </c>
      <c r="BP14" s="24" t="s">
        <v>29</v>
      </c>
      <c r="BQ14" s="24" t="s">
        <v>29</v>
      </c>
      <c r="BR14" s="24" t="s">
        <v>29</v>
      </c>
      <c r="BS14" s="24" t="s">
        <v>29</v>
      </c>
      <c r="BT14" s="24" t="s">
        <v>29</v>
      </c>
      <c r="BU14" s="24" t="s">
        <v>29</v>
      </c>
      <c r="BV14" s="24" t="s">
        <v>29</v>
      </c>
      <c r="BW14" s="24" t="s">
        <v>29</v>
      </c>
      <c r="BX14" s="24" t="s">
        <v>29</v>
      </c>
      <c r="BY14" s="24" t="s">
        <v>29</v>
      </c>
      <c r="BZ14" s="24" t="s">
        <v>29</v>
      </c>
      <c r="CA14" s="24" t="s">
        <v>29</v>
      </c>
      <c r="CB14" s="24" t="s">
        <v>29</v>
      </c>
    </row>
    <row r="15" spans="1:107" s="1" customFormat="1" ht="15.75" customHeight="1">
      <c r="B15" s="57" t="str">
        <f>Roster_Selection_Men!AF14&amp;" " &amp; "JV1 "</f>
        <v xml:space="preserve"> JV1 </v>
      </c>
      <c r="C15" s="57" t="str">
        <f>Roster_Selection_Men!AH14</f>
        <v/>
      </c>
      <c r="D15" s="57" t="str">
        <f>Roster_Selection_Men!AI14</f>
        <v/>
      </c>
      <c r="E15" s="58"/>
      <c r="F15" s="1" t="str">
        <f>IF(ISERROR(Individual_Scores_Men_JV!E15), " ", IF(Individual_Scores_Men_JV!E15 = "Yes", "Yes", "  "))</f>
        <v xml:space="preserve">  </v>
      </c>
      <c r="G15" s="24" t="s">
        <v>29</v>
      </c>
      <c r="H15" s="24" t="s">
        <v>29</v>
      </c>
      <c r="I15" s="24" t="s">
        <v>29</v>
      </c>
      <c r="J15" s="24" t="s">
        <v>29</v>
      </c>
      <c r="K15" s="24" t="s">
        <v>29</v>
      </c>
      <c r="L15" s="24" t="s">
        <v>29</v>
      </c>
      <c r="M15" s="24" t="s">
        <v>29</v>
      </c>
      <c r="N15" s="24" t="s">
        <v>29</v>
      </c>
      <c r="O15" s="24" t="s">
        <v>29</v>
      </c>
      <c r="P15" s="24" t="s">
        <v>29</v>
      </c>
      <c r="Q15" s="24" t="s">
        <v>29</v>
      </c>
      <c r="R15" s="24" t="s">
        <v>29</v>
      </c>
      <c r="S15" s="24" t="s">
        <v>29</v>
      </c>
      <c r="T15" s="24" t="s">
        <v>29</v>
      </c>
      <c r="U15" s="24" t="s">
        <v>29</v>
      </c>
      <c r="V15" s="24" t="s">
        <v>29</v>
      </c>
      <c r="W15" s="24" t="s">
        <v>29</v>
      </c>
      <c r="X15" s="24" t="s">
        <v>29</v>
      </c>
      <c r="Y15" s="24" t="s">
        <v>29</v>
      </c>
      <c r="Z15" s="24" t="s">
        <v>29</v>
      </c>
      <c r="AA15" s="24" t="s">
        <v>29</v>
      </c>
      <c r="AB15" s="24" t="s">
        <v>29</v>
      </c>
      <c r="AC15" s="24" t="s">
        <v>29</v>
      </c>
      <c r="AD15" s="24" t="s">
        <v>29</v>
      </c>
      <c r="AE15" s="24" t="s">
        <v>29</v>
      </c>
      <c r="AF15" s="24" t="s">
        <v>29</v>
      </c>
      <c r="AG15" s="24" t="s">
        <v>29</v>
      </c>
      <c r="AH15" s="24" t="s">
        <v>29</v>
      </c>
      <c r="AI15" s="24" t="s">
        <v>29</v>
      </c>
      <c r="AJ15" s="24" t="s">
        <v>29</v>
      </c>
      <c r="AK15" s="24" t="s">
        <v>29</v>
      </c>
      <c r="AL15" s="24" t="s">
        <v>29</v>
      </c>
      <c r="AM15" s="24" t="s">
        <v>29</v>
      </c>
      <c r="AN15" s="24" t="s">
        <v>29</v>
      </c>
      <c r="AO15" s="24" t="s">
        <v>29</v>
      </c>
      <c r="AP15" s="24" t="s">
        <v>29</v>
      </c>
      <c r="AQ15" s="24" t="s">
        <v>29</v>
      </c>
      <c r="AR15" s="24" t="s">
        <v>29</v>
      </c>
      <c r="AS15" s="24" t="s">
        <v>29</v>
      </c>
      <c r="AT15" s="24" t="s">
        <v>29</v>
      </c>
      <c r="AU15" s="24" t="s">
        <v>29</v>
      </c>
      <c r="AV15" s="24" t="s">
        <v>29</v>
      </c>
      <c r="AW15" s="24" t="s">
        <v>29</v>
      </c>
      <c r="AX15" s="24" t="s">
        <v>29</v>
      </c>
      <c r="AY15" s="24" t="s">
        <v>29</v>
      </c>
      <c r="AZ15" s="24" t="s">
        <v>29</v>
      </c>
      <c r="BA15" s="24" t="s">
        <v>29</v>
      </c>
      <c r="BB15" s="24" t="s">
        <v>29</v>
      </c>
      <c r="BC15" s="24" t="s">
        <v>29</v>
      </c>
      <c r="BD15" s="24" t="s">
        <v>29</v>
      </c>
      <c r="BE15" s="24" t="s">
        <v>29</v>
      </c>
      <c r="BF15" s="24" t="s">
        <v>29</v>
      </c>
      <c r="BG15" s="24" t="s">
        <v>29</v>
      </c>
      <c r="BH15" s="24" t="s">
        <v>29</v>
      </c>
      <c r="BI15" s="24" t="s">
        <v>29</v>
      </c>
      <c r="BJ15" s="24" t="s">
        <v>29</v>
      </c>
      <c r="BK15" s="24" t="s">
        <v>29</v>
      </c>
      <c r="BL15" s="24" t="s">
        <v>29</v>
      </c>
      <c r="BM15" s="24" t="s">
        <v>29</v>
      </c>
      <c r="BN15" s="24" t="s">
        <v>29</v>
      </c>
      <c r="BO15" s="24" t="s">
        <v>29</v>
      </c>
      <c r="BP15" s="24" t="s">
        <v>29</v>
      </c>
      <c r="BQ15" s="24" t="s">
        <v>29</v>
      </c>
      <c r="BR15" s="24" t="s">
        <v>29</v>
      </c>
      <c r="BS15" s="24" t="s">
        <v>29</v>
      </c>
      <c r="BT15" s="24" t="s">
        <v>29</v>
      </c>
      <c r="BU15" s="24" t="s">
        <v>29</v>
      </c>
      <c r="BV15" s="24" t="s">
        <v>29</v>
      </c>
      <c r="BW15" s="24" t="s">
        <v>29</v>
      </c>
      <c r="BX15" s="24" t="s">
        <v>29</v>
      </c>
      <c r="BY15" s="24" t="s">
        <v>29</v>
      </c>
      <c r="BZ15" s="24" t="s">
        <v>29</v>
      </c>
      <c r="CA15" s="24" t="s">
        <v>29</v>
      </c>
      <c r="CB15" s="24" t="s">
        <v>29</v>
      </c>
    </row>
    <row r="16" spans="1:107" s="1" customFormat="1" ht="13.9" customHeight="1">
      <c r="B16" s="57" t="str">
        <f>Roster_Selection_Men!AF15&amp;" " &amp; "JV1 "</f>
        <v xml:space="preserve"> JV1 </v>
      </c>
      <c r="C16" s="57" t="str">
        <f>Roster_Selection_Men!AH15</f>
        <v/>
      </c>
      <c r="D16" s="57" t="str">
        <f>Roster_Selection_Men!AI15</f>
        <v/>
      </c>
      <c r="E16" s="58"/>
      <c r="F16" s="1" t="str">
        <f>IF(ISERROR(Individual_Scores_Men_JV!E16), " ", IF(Individual_Scores_Men_JV!E16 = "Yes", "Yes", "  "))</f>
        <v xml:space="preserve">  </v>
      </c>
      <c r="G16" s="24" t="s">
        <v>29</v>
      </c>
      <c r="H16" s="24" t="s">
        <v>29</v>
      </c>
      <c r="I16" s="24" t="s">
        <v>29</v>
      </c>
      <c r="J16" s="24" t="s">
        <v>29</v>
      </c>
      <c r="K16" s="24" t="s">
        <v>29</v>
      </c>
      <c r="L16" s="24" t="s">
        <v>29</v>
      </c>
      <c r="M16" s="24" t="s">
        <v>29</v>
      </c>
      <c r="N16" s="24" t="s">
        <v>29</v>
      </c>
      <c r="O16" s="24" t="s">
        <v>29</v>
      </c>
      <c r="P16" s="24" t="s">
        <v>29</v>
      </c>
      <c r="Q16" s="24" t="s">
        <v>29</v>
      </c>
      <c r="R16" s="24" t="s">
        <v>29</v>
      </c>
      <c r="S16" s="24" t="s">
        <v>29</v>
      </c>
      <c r="T16" s="24" t="s">
        <v>29</v>
      </c>
      <c r="U16" s="24" t="s">
        <v>29</v>
      </c>
      <c r="V16" s="24" t="s">
        <v>29</v>
      </c>
      <c r="W16" s="24" t="s">
        <v>29</v>
      </c>
      <c r="X16" s="24" t="s">
        <v>29</v>
      </c>
      <c r="Y16" s="24" t="s">
        <v>29</v>
      </c>
      <c r="Z16" s="24" t="s">
        <v>29</v>
      </c>
      <c r="AA16" s="24" t="s">
        <v>29</v>
      </c>
      <c r="AB16" s="24" t="s">
        <v>29</v>
      </c>
      <c r="AC16" s="24" t="s">
        <v>29</v>
      </c>
      <c r="AD16" s="24" t="s">
        <v>29</v>
      </c>
      <c r="AE16" s="24" t="s">
        <v>29</v>
      </c>
      <c r="AF16" s="24" t="s">
        <v>29</v>
      </c>
      <c r="AG16" s="24" t="s">
        <v>29</v>
      </c>
      <c r="AH16" s="24" t="s">
        <v>29</v>
      </c>
      <c r="AI16" s="24" t="s">
        <v>29</v>
      </c>
      <c r="AJ16" s="24" t="s">
        <v>29</v>
      </c>
      <c r="AK16" s="24" t="s">
        <v>29</v>
      </c>
      <c r="AL16" s="24" t="s">
        <v>29</v>
      </c>
      <c r="AM16" s="24" t="s">
        <v>29</v>
      </c>
      <c r="AN16" s="24" t="s">
        <v>29</v>
      </c>
      <c r="AO16" s="24" t="s">
        <v>29</v>
      </c>
      <c r="AP16" s="24" t="s">
        <v>29</v>
      </c>
      <c r="AQ16" s="24" t="s">
        <v>29</v>
      </c>
      <c r="AR16" s="24" t="s">
        <v>29</v>
      </c>
      <c r="AS16" s="24" t="s">
        <v>29</v>
      </c>
      <c r="AT16" s="24" t="s">
        <v>29</v>
      </c>
      <c r="AU16" s="24" t="s">
        <v>29</v>
      </c>
      <c r="AV16" s="24" t="s">
        <v>29</v>
      </c>
      <c r="AW16" s="24" t="s">
        <v>29</v>
      </c>
      <c r="AX16" s="24" t="s">
        <v>29</v>
      </c>
      <c r="AY16" s="24" t="s">
        <v>29</v>
      </c>
      <c r="AZ16" s="24" t="s">
        <v>29</v>
      </c>
      <c r="BA16" s="24" t="s">
        <v>29</v>
      </c>
      <c r="BB16" s="24" t="s">
        <v>29</v>
      </c>
      <c r="BC16" s="24" t="s">
        <v>29</v>
      </c>
      <c r="BD16" s="24" t="s">
        <v>29</v>
      </c>
      <c r="BE16" s="24" t="s">
        <v>29</v>
      </c>
      <c r="BF16" s="24" t="s">
        <v>29</v>
      </c>
      <c r="BG16" s="24" t="s">
        <v>29</v>
      </c>
      <c r="BH16" s="24" t="s">
        <v>29</v>
      </c>
      <c r="BI16" s="24" t="s">
        <v>29</v>
      </c>
      <c r="BJ16" s="24" t="s">
        <v>29</v>
      </c>
      <c r="BK16" s="24" t="s">
        <v>29</v>
      </c>
      <c r="BL16" s="24" t="s">
        <v>29</v>
      </c>
      <c r="BM16" s="24" t="s">
        <v>29</v>
      </c>
      <c r="BN16" s="24" t="s">
        <v>29</v>
      </c>
      <c r="BO16" s="24" t="s">
        <v>29</v>
      </c>
      <c r="BP16" s="24" t="s">
        <v>29</v>
      </c>
      <c r="BQ16" s="24" t="s">
        <v>29</v>
      </c>
      <c r="BR16" s="24" t="s">
        <v>29</v>
      </c>
      <c r="BS16" s="24" t="s">
        <v>29</v>
      </c>
      <c r="BT16" s="24" t="s">
        <v>29</v>
      </c>
      <c r="BU16" s="24" t="s">
        <v>29</v>
      </c>
      <c r="BV16" s="24" t="s">
        <v>29</v>
      </c>
      <c r="BW16" s="24" t="s">
        <v>29</v>
      </c>
      <c r="BX16" s="24" t="s">
        <v>29</v>
      </c>
      <c r="BY16" s="24" t="s">
        <v>29</v>
      </c>
      <c r="BZ16" s="24" t="s">
        <v>29</v>
      </c>
      <c r="CA16" s="24" t="s">
        <v>29</v>
      </c>
      <c r="CB16" s="24" t="s">
        <v>29</v>
      </c>
    </row>
    <row r="17" spans="2:80" s="1" customFormat="1" ht="13.9" customHeight="1">
      <c r="B17" s="57" t="str">
        <f>Roster_Selection_Men!AF16&amp;" " &amp; "JV1 "</f>
        <v xml:space="preserve"> JV1 </v>
      </c>
      <c r="C17" s="57" t="str">
        <f>Roster_Selection_Men!AH16</f>
        <v/>
      </c>
      <c r="D17" s="57" t="str">
        <f>Roster_Selection_Men!AI16</f>
        <v/>
      </c>
      <c r="E17" s="58"/>
      <c r="F17" s="1" t="str">
        <f>IF(ISERROR(Individual_Scores_Men_JV!E17), " ", IF(Individual_Scores_Men_JV!E17 = "Yes", "Yes", "  "))</f>
        <v xml:space="preserve">  </v>
      </c>
      <c r="G17" s="24" t="s">
        <v>29</v>
      </c>
      <c r="H17" s="24" t="s">
        <v>29</v>
      </c>
      <c r="I17" s="24" t="s">
        <v>29</v>
      </c>
      <c r="J17" s="24" t="s">
        <v>29</v>
      </c>
      <c r="K17" s="24" t="s">
        <v>29</v>
      </c>
      <c r="L17" s="24" t="s">
        <v>29</v>
      </c>
      <c r="M17" s="24" t="s">
        <v>29</v>
      </c>
      <c r="N17" s="24" t="s">
        <v>29</v>
      </c>
      <c r="O17" s="24" t="s">
        <v>29</v>
      </c>
      <c r="P17" s="24" t="s">
        <v>29</v>
      </c>
      <c r="Q17" s="24" t="s">
        <v>29</v>
      </c>
      <c r="R17" s="24" t="s">
        <v>29</v>
      </c>
      <c r="S17" s="24" t="s">
        <v>29</v>
      </c>
      <c r="T17" s="24" t="s">
        <v>29</v>
      </c>
      <c r="U17" s="24" t="s">
        <v>29</v>
      </c>
      <c r="V17" s="24" t="s">
        <v>29</v>
      </c>
      <c r="W17" s="24" t="s">
        <v>29</v>
      </c>
      <c r="X17" s="24" t="s">
        <v>29</v>
      </c>
      <c r="Y17" s="24" t="s">
        <v>29</v>
      </c>
      <c r="Z17" s="24" t="s">
        <v>29</v>
      </c>
      <c r="AA17" s="24" t="s">
        <v>29</v>
      </c>
      <c r="AB17" s="24" t="s">
        <v>29</v>
      </c>
      <c r="AC17" s="24" t="s">
        <v>29</v>
      </c>
      <c r="AD17" s="24" t="s">
        <v>29</v>
      </c>
      <c r="AE17" s="24" t="s">
        <v>29</v>
      </c>
      <c r="AF17" s="24" t="s">
        <v>29</v>
      </c>
      <c r="AG17" s="24" t="s">
        <v>29</v>
      </c>
      <c r="AH17" s="24" t="s">
        <v>29</v>
      </c>
      <c r="AI17" s="24" t="s">
        <v>29</v>
      </c>
      <c r="AJ17" s="24" t="s">
        <v>29</v>
      </c>
      <c r="AK17" s="24" t="s">
        <v>29</v>
      </c>
      <c r="AL17" s="24" t="s">
        <v>29</v>
      </c>
      <c r="AM17" s="24" t="s">
        <v>29</v>
      </c>
      <c r="AN17" s="24" t="s">
        <v>29</v>
      </c>
      <c r="AO17" s="24" t="s">
        <v>29</v>
      </c>
      <c r="AP17" s="24" t="s">
        <v>29</v>
      </c>
      <c r="AQ17" s="24" t="s">
        <v>29</v>
      </c>
      <c r="AR17" s="24" t="s">
        <v>29</v>
      </c>
      <c r="AS17" s="24" t="s">
        <v>29</v>
      </c>
      <c r="AT17" s="24" t="s">
        <v>29</v>
      </c>
      <c r="AU17" s="24" t="s">
        <v>29</v>
      </c>
      <c r="AV17" s="24" t="s">
        <v>29</v>
      </c>
      <c r="AW17" s="24" t="s">
        <v>29</v>
      </c>
      <c r="AX17" s="24" t="s">
        <v>29</v>
      </c>
      <c r="AY17" s="24" t="s">
        <v>29</v>
      </c>
      <c r="AZ17" s="24" t="s">
        <v>29</v>
      </c>
      <c r="BA17" s="24" t="s">
        <v>29</v>
      </c>
      <c r="BB17" s="24" t="s">
        <v>29</v>
      </c>
      <c r="BC17" s="24" t="s">
        <v>29</v>
      </c>
      <c r="BD17" s="24" t="s">
        <v>29</v>
      </c>
      <c r="BE17" s="24" t="s">
        <v>29</v>
      </c>
      <c r="BF17" s="24" t="s">
        <v>29</v>
      </c>
      <c r="BG17" s="24" t="s">
        <v>29</v>
      </c>
      <c r="BH17" s="24" t="s">
        <v>29</v>
      </c>
      <c r="BI17" s="24" t="s">
        <v>29</v>
      </c>
      <c r="BJ17" s="24" t="s">
        <v>29</v>
      </c>
      <c r="BK17" s="24" t="s">
        <v>29</v>
      </c>
      <c r="BL17" s="24" t="s">
        <v>29</v>
      </c>
      <c r="BM17" s="24" t="s">
        <v>29</v>
      </c>
      <c r="BN17" s="24" t="s">
        <v>29</v>
      </c>
      <c r="BO17" s="24" t="s">
        <v>29</v>
      </c>
      <c r="BP17" s="24" t="s">
        <v>29</v>
      </c>
      <c r="BQ17" s="24" t="s">
        <v>29</v>
      </c>
      <c r="BR17" s="24" t="s">
        <v>29</v>
      </c>
      <c r="BS17" s="24" t="s">
        <v>29</v>
      </c>
      <c r="BT17" s="24" t="s">
        <v>29</v>
      </c>
      <c r="BU17" s="24" t="s">
        <v>29</v>
      </c>
      <c r="BV17" s="24" t="s">
        <v>29</v>
      </c>
      <c r="BW17" s="24" t="s">
        <v>29</v>
      </c>
      <c r="BX17" s="24" t="s">
        <v>29</v>
      </c>
      <c r="BY17" s="24" t="s">
        <v>29</v>
      </c>
      <c r="BZ17" s="24" t="s">
        <v>29</v>
      </c>
      <c r="CA17" s="24" t="s">
        <v>29</v>
      </c>
      <c r="CB17" s="24" t="s">
        <v>29</v>
      </c>
    </row>
    <row r="18" spans="2:80" s="1" customFormat="1" ht="13.9" customHeight="1">
      <c r="B18" s="57" t="str">
        <f>Roster_Selection_Men!AF17&amp;" " &amp; "JV1 "</f>
        <v xml:space="preserve"> JV1 </v>
      </c>
      <c r="C18" s="57" t="str">
        <f>Roster_Selection_Men!AH17</f>
        <v/>
      </c>
      <c r="D18" s="57" t="str">
        <f>Roster_Selection_Men!AI17</f>
        <v/>
      </c>
      <c r="E18" s="58"/>
      <c r="F18" s="1" t="str">
        <f>IF(ISERROR(Individual_Scores_Men_JV!E18), " ", IF(Individual_Scores_Men_JV!E18 = "Yes", "Yes", "  "))</f>
        <v xml:space="preserve">  </v>
      </c>
      <c r="G18" s="24" t="s">
        <v>29</v>
      </c>
      <c r="H18" s="24" t="s">
        <v>29</v>
      </c>
      <c r="I18" s="24" t="s">
        <v>29</v>
      </c>
      <c r="J18" s="24" t="s">
        <v>29</v>
      </c>
      <c r="K18" s="24" t="s">
        <v>29</v>
      </c>
      <c r="L18" s="24" t="s">
        <v>29</v>
      </c>
      <c r="M18" s="24" t="s">
        <v>29</v>
      </c>
      <c r="N18" s="24" t="s">
        <v>29</v>
      </c>
      <c r="O18" s="24" t="s">
        <v>29</v>
      </c>
      <c r="P18" s="24" t="s">
        <v>29</v>
      </c>
      <c r="Q18" s="24" t="s">
        <v>29</v>
      </c>
      <c r="R18" s="24" t="s">
        <v>29</v>
      </c>
      <c r="S18" s="24" t="s">
        <v>29</v>
      </c>
      <c r="T18" s="24" t="s">
        <v>29</v>
      </c>
      <c r="U18" s="24" t="s">
        <v>29</v>
      </c>
      <c r="V18" s="24" t="s">
        <v>29</v>
      </c>
      <c r="W18" s="24" t="s">
        <v>29</v>
      </c>
      <c r="X18" s="24" t="s">
        <v>29</v>
      </c>
      <c r="Y18" s="24" t="s">
        <v>29</v>
      </c>
      <c r="Z18" s="24" t="s">
        <v>29</v>
      </c>
      <c r="AA18" s="24" t="s">
        <v>29</v>
      </c>
      <c r="AB18" s="24" t="s">
        <v>29</v>
      </c>
      <c r="AC18" s="24" t="s">
        <v>29</v>
      </c>
      <c r="AD18" s="24" t="s">
        <v>29</v>
      </c>
      <c r="AE18" s="24" t="s">
        <v>29</v>
      </c>
      <c r="AF18" s="24" t="s">
        <v>29</v>
      </c>
      <c r="AG18" s="24" t="s">
        <v>29</v>
      </c>
      <c r="AH18" s="24" t="s">
        <v>29</v>
      </c>
      <c r="AI18" s="24" t="s">
        <v>29</v>
      </c>
      <c r="AJ18" s="24" t="s">
        <v>29</v>
      </c>
      <c r="AK18" s="24" t="s">
        <v>29</v>
      </c>
      <c r="AL18" s="24" t="s">
        <v>29</v>
      </c>
      <c r="AM18" s="24" t="s">
        <v>29</v>
      </c>
      <c r="AN18" s="24" t="s">
        <v>29</v>
      </c>
      <c r="AO18" s="24" t="s">
        <v>29</v>
      </c>
      <c r="AP18" s="24" t="s">
        <v>29</v>
      </c>
      <c r="AQ18" s="24" t="s">
        <v>29</v>
      </c>
      <c r="AR18" s="24" t="s">
        <v>29</v>
      </c>
      <c r="AS18" s="24" t="s">
        <v>29</v>
      </c>
      <c r="AT18" s="24" t="s">
        <v>29</v>
      </c>
      <c r="AU18" s="24" t="s">
        <v>29</v>
      </c>
      <c r="AV18" s="24" t="s">
        <v>29</v>
      </c>
      <c r="AW18" s="24" t="s">
        <v>29</v>
      </c>
      <c r="AX18" s="24" t="s">
        <v>29</v>
      </c>
      <c r="AY18" s="24" t="s">
        <v>29</v>
      </c>
      <c r="AZ18" s="24" t="s">
        <v>29</v>
      </c>
      <c r="BA18" s="24" t="s">
        <v>29</v>
      </c>
      <c r="BB18" s="24" t="s">
        <v>29</v>
      </c>
      <c r="BC18" s="24" t="s">
        <v>29</v>
      </c>
      <c r="BD18" s="24" t="s">
        <v>29</v>
      </c>
      <c r="BE18" s="24" t="s">
        <v>29</v>
      </c>
      <c r="BF18" s="24" t="s">
        <v>29</v>
      </c>
      <c r="BG18" s="24" t="s">
        <v>29</v>
      </c>
      <c r="BH18" s="24" t="s">
        <v>29</v>
      </c>
      <c r="BI18" s="24" t="s">
        <v>29</v>
      </c>
      <c r="BJ18" s="24" t="s">
        <v>29</v>
      </c>
      <c r="BK18" s="24" t="s">
        <v>29</v>
      </c>
      <c r="BL18" s="24" t="s">
        <v>29</v>
      </c>
      <c r="BM18" s="24" t="s">
        <v>29</v>
      </c>
      <c r="BN18" s="24" t="s">
        <v>29</v>
      </c>
      <c r="BO18" s="24" t="s">
        <v>29</v>
      </c>
      <c r="BP18" s="24" t="s">
        <v>29</v>
      </c>
      <c r="BQ18" s="24" t="s">
        <v>29</v>
      </c>
      <c r="BR18" s="24" t="s">
        <v>29</v>
      </c>
      <c r="BS18" s="24" t="s">
        <v>29</v>
      </c>
      <c r="BT18" s="24" t="s">
        <v>29</v>
      </c>
      <c r="BU18" s="24" t="s">
        <v>29</v>
      </c>
      <c r="BV18" s="24" t="s">
        <v>29</v>
      </c>
      <c r="BW18" s="24" t="s">
        <v>29</v>
      </c>
      <c r="BX18" s="24" t="s">
        <v>29</v>
      </c>
      <c r="BY18" s="24" t="s">
        <v>29</v>
      </c>
      <c r="BZ18" s="24" t="s">
        <v>29</v>
      </c>
      <c r="CA18" s="24" t="s">
        <v>29</v>
      </c>
      <c r="CB18" s="24" t="s">
        <v>29</v>
      </c>
    </row>
    <row r="19" spans="2:80" s="1" customFormat="1" ht="13.9" customHeight="1">
      <c r="B19" s="57" t="str">
        <f>Roster_Selection_Men!AF18&amp;" " &amp; "JV1 "</f>
        <v xml:space="preserve"> JV1 </v>
      </c>
      <c r="C19" s="57" t="str">
        <f>Roster_Selection_Men!AH18</f>
        <v/>
      </c>
      <c r="D19" s="57" t="str">
        <f>Roster_Selection_Men!AI18</f>
        <v/>
      </c>
      <c r="E19" s="58"/>
      <c r="F19" s="1" t="str">
        <f>IF(ISERROR(Individual_Scores_Men_JV!E19), " ", IF(Individual_Scores_Men_JV!E19 = "Yes", "Yes", "  "))</f>
        <v xml:space="preserve">  </v>
      </c>
      <c r="G19" s="24" t="s">
        <v>29</v>
      </c>
      <c r="H19" s="24" t="s">
        <v>29</v>
      </c>
      <c r="I19" s="24" t="s">
        <v>29</v>
      </c>
      <c r="J19" s="24" t="s">
        <v>29</v>
      </c>
      <c r="K19" s="24" t="s">
        <v>29</v>
      </c>
      <c r="L19" s="24" t="s">
        <v>29</v>
      </c>
      <c r="M19" s="24" t="s">
        <v>29</v>
      </c>
      <c r="N19" s="24" t="s">
        <v>29</v>
      </c>
      <c r="O19" s="24" t="s">
        <v>29</v>
      </c>
      <c r="P19" s="24" t="s">
        <v>29</v>
      </c>
      <c r="Q19" s="24" t="s">
        <v>29</v>
      </c>
      <c r="R19" s="24" t="s">
        <v>29</v>
      </c>
      <c r="S19" s="24" t="s">
        <v>29</v>
      </c>
      <c r="T19" s="24" t="s">
        <v>29</v>
      </c>
      <c r="U19" s="24" t="s">
        <v>29</v>
      </c>
      <c r="V19" s="24" t="s">
        <v>29</v>
      </c>
      <c r="W19" s="24" t="s">
        <v>29</v>
      </c>
      <c r="X19" s="24" t="s">
        <v>29</v>
      </c>
      <c r="Y19" s="24" t="s">
        <v>29</v>
      </c>
      <c r="Z19" s="24" t="s">
        <v>29</v>
      </c>
      <c r="AA19" s="24" t="s">
        <v>29</v>
      </c>
      <c r="AB19" s="24" t="s">
        <v>29</v>
      </c>
      <c r="AC19" s="24" t="s">
        <v>29</v>
      </c>
      <c r="AD19" s="24" t="s">
        <v>29</v>
      </c>
      <c r="AE19" s="24" t="s">
        <v>29</v>
      </c>
      <c r="AF19" s="24" t="s">
        <v>29</v>
      </c>
      <c r="AG19" s="24" t="s">
        <v>29</v>
      </c>
      <c r="AH19" s="24" t="s">
        <v>29</v>
      </c>
      <c r="AI19" s="24" t="s">
        <v>29</v>
      </c>
      <c r="AJ19" s="24" t="s">
        <v>29</v>
      </c>
      <c r="AK19" s="24" t="s">
        <v>29</v>
      </c>
      <c r="AL19" s="24" t="s">
        <v>29</v>
      </c>
      <c r="AM19" s="24" t="s">
        <v>29</v>
      </c>
      <c r="AN19" s="24" t="s">
        <v>29</v>
      </c>
      <c r="AO19" s="24" t="s">
        <v>29</v>
      </c>
      <c r="AP19" s="24" t="s">
        <v>29</v>
      </c>
      <c r="AQ19" s="24" t="s">
        <v>29</v>
      </c>
      <c r="AR19" s="24" t="s">
        <v>29</v>
      </c>
      <c r="AS19" s="24" t="s">
        <v>29</v>
      </c>
      <c r="AT19" s="24" t="s">
        <v>29</v>
      </c>
      <c r="AU19" s="24" t="s">
        <v>29</v>
      </c>
      <c r="AV19" s="24" t="s">
        <v>29</v>
      </c>
      <c r="AW19" s="24" t="s">
        <v>29</v>
      </c>
      <c r="AX19" s="24" t="s">
        <v>29</v>
      </c>
      <c r="AY19" s="24" t="s">
        <v>29</v>
      </c>
      <c r="AZ19" s="24" t="s">
        <v>29</v>
      </c>
      <c r="BA19" s="24" t="s">
        <v>29</v>
      </c>
      <c r="BB19" s="24" t="s">
        <v>29</v>
      </c>
      <c r="BC19" s="24" t="s">
        <v>29</v>
      </c>
      <c r="BD19" s="24" t="s">
        <v>29</v>
      </c>
      <c r="BE19" s="24" t="s">
        <v>29</v>
      </c>
      <c r="BF19" s="24" t="s">
        <v>29</v>
      </c>
      <c r="BG19" s="24" t="s">
        <v>29</v>
      </c>
      <c r="BH19" s="24" t="s">
        <v>29</v>
      </c>
      <c r="BI19" s="24" t="s">
        <v>29</v>
      </c>
      <c r="BJ19" s="24" t="s">
        <v>29</v>
      </c>
      <c r="BK19" s="24" t="s">
        <v>29</v>
      </c>
      <c r="BL19" s="24" t="s">
        <v>29</v>
      </c>
      <c r="BM19" s="24" t="s">
        <v>29</v>
      </c>
      <c r="BN19" s="24" t="s">
        <v>29</v>
      </c>
      <c r="BO19" s="24" t="s">
        <v>29</v>
      </c>
      <c r="BP19" s="24" t="s">
        <v>29</v>
      </c>
      <c r="BQ19" s="24" t="s">
        <v>29</v>
      </c>
      <c r="BR19" s="24" t="s">
        <v>29</v>
      </c>
      <c r="BS19" s="24" t="s">
        <v>29</v>
      </c>
      <c r="BT19" s="24" t="s">
        <v>29</v>
      </c>
      <c r="BU19" s="24" t="s">
        <v>29</v>
      </c>
      <c r="BV19" s="24" t="s">
        <v>29</v>
      </c>
      <c r="BW19" s="24" t="s">
        <v>29</v>
      </c>
      <c r="BX19" s="24" t="s">
        <v>29</v>
      </c>
      <c r="BY19" s="24" t="s">
        <v>29</v>
      </c>
      <c r="BZ19" s="24" t="s">
        <v>29</v>
      </c>
      <c r="CA19" s="24" t="s">
        <v>29</v>
      </c>
      <c r="CB19" s="24" t="s">
        <v>29</v>
      </c>
    </row>
    <row r="20" spans="2:80" s="1" customFormat="1" ht="13.9" customHeight="1">
      <c r="B20" s="57" t="s">
        <v>720</v>
      </c>
      <c r="C20" s="59" t="str">
        <f>Individual_Scores_Men_JV!C20</f>
        <v/>
      </c>
      <c r="D20" s="60" t="str">
        <f>Individual_Scores_Men_JV!D20</f>
        <v/>
      </c>
      <c r="E20" s="58"/>
      <c r="F20" s="13"/>
      <c r="G20" s="24" t="s">
        <v>29</v>
      </c>
      <c r="H20" s="24" t="s">
        <v>29</v>
      </c>
      <c r="I20" s="24" t="s">
        <v>29</v>
      </c>
      <c r="J20" s="24" t="s">
        <v>29</v>
      </c>
      <c r="K20" s="24" t="s">
        <v>29</v>
      </c>
      <c r="L20" s="24" t="s">
        <v>29</v>
      </c>
      <c r="M20" s="24" t="s">
        <v>29</v>
      </c>
      <c r="N20" s="24" t="s">
        <v>29</v>
      </c>
      <c r="O20" s="24" t="s">
        <v>29</v>
      </c>
      <c r="P20" s="24" t="s">
        <v>29</v>
      </c>
      <c r="Q20" s="24" t="s">
        <v>29</v>
      </c>
      <c r="R20" s="24" t="s">
        <v>29</v>
      </c>
      <c r="S20" s="24" t="s">
        <v>29</v>
      </c>
      <c r="T20" s="24" t="s">
        <v>29</v>
      </c>
      <c r="U20" s="24" t="s">
        <v>29</v>
      </c>
      <c r="V20" s="24" t="s">
        <v>29</v>
      </c>
      <c r="W20" s="24" t="s">
        <v>29</v>
      </c>
      <c r="X20" s="24" t="s">
        <v>29</v>
      </c>
      <c r="Y20" s="24" t="s">
        <v>29</v>
      </c>
      <c r="Z20" s="24" t="s">
        <v>29</v>
      </c>
      <c r="AA20" s="24" t="s">
        <v>29</v>
      </c>
      <c r="AB20" s="24" t="s">
        <v>29</v>
      </c>
      <c r="AC20" s="24" t="s">
        <v>29</v>
      </c>
      <c r="AD20" s="24" t="s">
        <v>29</v>
      </c>
      <c r="AE20" s="24" t="s">
        <v>29</v>
      </c>
      <c r="AF20" s="24" t="s">
        <v>29</v>
      </c>
      <c r="AG20" s="24" t="s">
        <v>29</v>
      </c>
      <c r="AH20" s="24" t="s">
        <v>29</v>
      </c>
      <c r="AI20" s="24" t="s">
        <v>29</v>
      </c>
      <c r="AJ20" s="24" t="s">
        <v>29</v>
      </c>
      <c r="AK20" s="24" t="s">
        <v>29</v>
      </c>
      <c r="AL20" s="24" t="s">
        <v>29</v>
      </c>
      <c r="AM20" s="24" t="s">
        <v>29</v>
      </c>
      <c r="AN20" s="24" t="s">
        <v>29</v>
      </c>
      <c r="AO20" s="24" t="s">
        <v>29</v>
      </c>
      <c r="AP20" s="24" t="s">
        <v>29</v>
      </c>
      <c r="AQ20" s="24" t="s">
        <v>29</v>
      </c>
      <c r="AR20" s="24" t="s">
        <v>29</v>
      </c>
      <c r="AS20" s="24" t="s">
        <v>29</v>
      </c>
      <c r="AT20" s="24" t="s">
        <v>29</v>
      </c>
      <c r="AU20" s="24" t="s">
        <v>29</v>
      </c>
      <c r="AV20" s="24" t="s">
        <v>29</v>
      </c>
      <c r="AW20" s="24" t="s">
        <v>29</v>
      </c>
      <c r="AX20" s="24" t="s">
        <v>29</v>
      </c>
      <c r="AY20" s="24" t="s">
        <v>29</v>
      </c>
      <c r="AZ20" s="24" t="s">
        <v>29</v>
      </c>
      <c r="BA20" s="24" t="s">
        <v>29</v>
      </c>
      <c r="BB20" s="24" t="s">
        <v>29</v>
      </c>
      <c r="BC20" s="24" t="s">
        <v>29</v>
      </c>
      <c r="BD20" s="24" t="s">
        <v>29</v>
      </c>
      <c r="BE20" s="24" t="s">
        <v>29</v>
      </c>
      <c r="BF20" s="24" t="s">
        <v>29</v>
      </c>
      <c r="BG20" s="24" t="s">
        <v>29</v>
      </c>
      <c r="BH20" s="24" t="s">
        <v>29</v>
      </c>
      <c r="BI20" s="24" t="s">
        <v>29</v>
      </c>
      <c r="BJ20" s="24" t="s">
        <v>29</v>
      </c>
      <c r="BK20" s="24" t="s">
        <v>29</v>
      </c>
      <c r="BL20" s="24" t="s">
        <v>29</v>
      </c>
      <c r="BM20" s="24" t="s">
        <v>29</v>
      </c>
      <c r="BN20" s="24" t="s">
        <v>29</v>
      </c>
      <c r="BO20" s="24" t="s">
        <v>29</v>
      </c>
      <c r="BP20" s="24" t="s">
        <v>29</v>
      </c>
      <c r="BQ20" s="24" t="s">
        <v>29</v>
      </c>
      <c r="BR20" s="24" t="s">
        <v>29</v>
      </c>
      <c r="BS20" s="24" t="s">
        <v>29</v>
      </c>
      <c r="BT20" s="24" t="s">
        <v>29</v>
      </c>
      <c r="BU20" s="24" t="s">
        <v>29</v>
      </c>
      <c r="BV20" s="24" t="s">
        <v>29</v>
      </c>
      <c r="BW20" s="24" t="s">
        <v>29</v>
      </c>
      <c r="BX20" s="24" t="s">
        <v>29</v>
      </c>
      <c r="BY20" s="24" t="s">
        <v>29</v>
      </c>
      <c r="BZ20" s="24" t="s">
        <v>29</v>
      </c>
      <c r="CA20" s="24" t="s">
        <v>29</v>
      </c>
      <c r="CB20" s="24" t="s">
        <v>29</v>
      </c>
    </row>
    <row r="21" spans="2:80" s="1" customFormat="1" ht="13.9" customHeight="1">
      <c r="B21" s="57" t="s">
        <v>720</v>
      </c>
      <c r="C21" s="59" t="str">
        <f>Individual_Scores_Men_JV!C21</f>
        <v/>
      </c>
      <c r="D21" s="60" t="str">
        <f>Individual_Scores_Men_JV!D21</f>
        <v/>
      </c>
      <c r="E21" s="58"/>
      <c r="F21" s="13"/>
      <c r="G21" s="24" t="s">
        <v>29</v>
      </c>
      <c r="H21" s="24" t="s">
        <v>29</v>
      </c>
      <c r="I21" s="24" t="s">
        <v>29</v>
      </c>
      <c r="J21" s="24" t="s">
        <v>29</v>
      </c>
      <c r="K21" s="24" t="s">
        <v>29</v>
      </c>
      <c r="L21" s="24" t="s">
        <v>29</v>
      </c>
      <c r="M21" s="24" t="s">
        <v>29</v>
      </c>
      <c r="N21" s="24" t="s">
        <v>29</v>
      </c>
      <c r="O21" s="24" t="s">
        <v>29</v>
      </c>
      <c r="P21" s="24" t="s">
        <v>29</v>
      </c>
      <c r="Q21" s="24" t="s">
        <v>29</v>
      </c>
      <c r="R21" s="24" t="s">
        <v>29</v>
      </c>
      <c r="S21" s="24" t="s">
        <v>29</v>
      </c>
      <c r="T21" s="24" t="s">
        <v>29</v>
      </c>
      <c r="U21" s="24" t="s">
        <v>29</v>
      </c>
      <c r="V21" s="24" t="s">
        <v>29</v>
      </c>
      <c r="W21" s="24" t="s">
        <v>29</v>
      </c>
      <c r="X21" s="24" t="s">
        <v>29</v>
      </c>
      <c r="Y21" s="24" t="s">
        <v>29</v>
      </c>
      <c r="Z21" s="24" t="s">
        <v>29</v>
      </c>
      <c r="AA21" s="24" t="s">
        <v>29</v>
      </c>
      <c r="AB21" s="24" t="s">
        <v>29</v>
      </c>
      <c r="AC21" s="24" t="s">
        <v>29</v>
      </c>
      <c r="AD21" s="24" t="s">
        <v>29</v>
      </c>
      <c r="AE21" s="24" t="s">
        <v>29</v>
      </c>
      <c r="AF21" s="24" t="s">
        <v>29</v>
      </c>
      <c r="AG21" s="24" t="s">
        <v>29</v>
      </c>
      <c r="AH21" s="24" t="s">
        <v>29</v>
      </c>
      <c r="AI21" s="24" t="s">
        <v>29</v>
      </c>
      <c r="AJ21" s="24" t="s">
        <v>29</v>
      </c>
      <c r="AK21" s="24" t="s">
        <v>29</v>
      </c>
      <c r="AL21" s="24" t="s">
        <v>29</v>
      </c>
      <c r="AM21" s="24" t="s">
        <v>29</v>
      </c>
      <c r="AN21" s="24" t="s">
        <v>29</v>
      </c>
      <c r="AO21" s="24" t="s">
        <v>29</v>
      </c>
      <c r="AP21" s="24" t="s">
        <v>29</v>
      </c>
      <c r="AQ21" s="24" t="s">
        <v>29</v>
      </c>
      <c r="AR21" s="24" t="s">
        <v>29</v>
      </c>
      <c r="AS21" s="24" t="s">
        <v>29</v>
      </c>
      <c r="AT21" s="24" t="s">
        <v>29</v>
      </c>
      <c r="AU21" s="24" t="s">
        <v>29</v>
      </c>
      <c r="AV21" s="24" t="s">
        <v>29</v>
      </c>
      <c r="AW21" s="24" t="s">
        <v>29</v>
      </c>
      <c r="AX21" s="24" t="s">
        <v>29</v>
      </c>
      <c r="AY21" s="24" t="s">
        <v>29</v>
      </c>
      <c r="AZ21" s="24" t="s">
        <v>29</v>
      </c>
      <c r="BA21" s="24" t="s">
        <v>29</v>
      </c>
      <c r="BB21" s="24" t="s">
        <v>29</v>
      </c>
      <c r="BC21" s="24" t="s">
        <v>29</v>
      </c>
      <c r="BD21" s="24" t="s">
        <v>29</v>
      </c>
      <c r="BE21" s="24" t="s">
        <v>29</v>
      </c>
      <c r="BF21" s="24" t="s">
        <v>29</v>
      </c>
      <c r="BG21" s="24" t="s">
        <v>29</v>
      </c>
      <c r="BH21" s="24" t="s">
        <v>29</v>
      </c>
      <c r="BI21" s="24" t="s">
        <v>29</v>
      </c>
      <c r="BJ21" s="24" t="s">
        <v>29</v>
      </c>
      <c r="BK21" s="24" t="s">
        <v>29</v>
      </c>
      <c r="BL21" s="24" t="s">
        <v>29</v>
      </c>
      <c r="BM21" s="24" t="s">
        <v>29</v>
      </c>
      <c r="BN21" s="24" t="s">
        <v>29</v>
      </c>
      <c r="BO21" s="24" t="s">
        <v>29</v>
      </c>
      <c r="BP21" s="24" t="s">
        <v>29</v>
      </c>
      <c r="BQ21" s="24" t="s">
        <v>29</v>
      </c>
      <c r="BR21" s="24" t="s">
        <v>29</v>
      </c>
      <c r="BS21" s="24" t="s">
        <v>29</v>
      </c>
      <c r="BT21" s="24" t="s">
        <v>29</v>
      </c>
      <c r="BU21" s="24" t="s">
        <v>29</v>
      </c>
      <c r="BV21" s="24" t="s">
        <v>29</v>
      </c>
      <c r="BW21" s="24" t="s">
        <v>29</v>
      </c>
      <c r="BX21" s="24" t="s">
        <v>29</v>
      </c>
      <c r="BY21" s="24" t="s">
        <v>29</v>
      </c>
      <c r="BZ21" s="24" t="s">
        <v>29</v>
      </c>
      <c r="CA21" s="24" t="s">
        <v>29</v>
      </c>
      <c r="CB21" s="24" t="s">
        <v>29</v>
      </c>
    </row>
    <row r="22" spans="2:80" s="1" customFormat="1" ht="13.9" customHeight="1">
      <c r="B22" s="57" t="s">
        <v>720</v>
      </c>
      <c r="C22" s="59" t="str">
        <f>Individual_Scores_Men_JV!C22</f>
        <v/>
      </c>
      <c r="D22" s="60" t="str">
        <f>Individual_Scores_Men_JV!D22</f>
        <v/>
      </c>
      <c r="E22" s="58"/>
      <c r="F22" s="13"/>
      <c r="G22" s="24" t="s">
        <v>29</v>
      </c>
      <c r="H22" s="24" t="s">
        <v>29</v>
      </c>
      <c r="I22" s="24" t="s">
        <v>29</v>
      </c>
      <c r="J22" s="24" t="s">
        <v>29</v>
      </c>
      <c r="K22" s="24" t="s">
        <v>29</v>
      </c>
      <c r="L22" s="24" t="s">
        <v>29</v>
      </c>
      <c r="M22" s="24" t="s">
        <v>29</v>
      </c>
      <c r="N22" s="24" t="s">
        <v>29</v>
      </c>
      <c r="O22" s="24" t="s">
        <v>29</v>
      </c>
      <c r="P22" s="24" t="s">
        <v>29</v>
      </c>
      <c r="Q22" s="24" t="s">
        <v>29</v>
      </c>
      <c r="R22" s="24" t="s">
        <v>29</v>
      </c>
      <c r="S22" s="24" t="s">
        <v>29</v>
      </c>
      <c r="T22" s="24" t="s">
        <v>29</v>
      </c>
      <c r="U22" s="24" t="s">
        <v>29</v>
      </c>
      <c r="V22" s="24" t="s">
        <v>29</v>
      </c>
      <c r="W22" s="24" t="s">
        <v>29</v>
      </c>
      <c r="X22" s="24" t="s">
        <v>29</v>
      </c>
      <c r="Y22" s="24" t="s">
        <v>29</v>
      </c>
      <c r="Z22" s="24" t="s">
        <v>29</v>
      </c>
      <c r="AA22" s="24" t="s">
        <v>29</v>
      </c>
      <c r="AB22" s="24" t="s">
        <v>29</v>
      </c>
      <c r="AC22" s="24" t="s">
        <v>29</v>
      </c>
      <c r="AD22" s="24" t="s">
        <v>29</v>
      </c>
      <c r="AE22" s="24" t="s">
        <v>29</v>
      </c>
      <c r="AF22" s="24" t="s">
        <v>29</v>
      </c>
      <c r="AG22" s="24" t="s">
        <v>29</v>
      </c>
      <c r="AH22" s="24" t="s">
        <v>29</v>
      </c>
      <c r="AI22" s="24" t="s">
        <v>29</v>
      </c>
      <c r="AJ22" s="24" t="s">
        <v>29</v>
      </c>
      <c r="AK22" s="24" t="s">
        <v>29</v>
      </c>
      <c r="AL22" s="24" t="s">
        <v>29</v>
      </c>
      <c r="AM22" s="24" t="s">
        <v>29</v>
      </c>
      <c r="AN22" s="24" t="s">
        <v>29</v>
      </c>
      <c r="AO22" s="24" t="s">
        <v>29</v>
      </c>
      <c r="AP22" s="24" t="s">
        <v>29</v>
      </c>
      <c r="AQ22" s="24" t="s">
        <v>29</v>
      </c>
      <c r="AR22" s="24" t="s">
        <v>29</v>
      </c>
      <c r="AS22" s="24" t="s">
        <v>29</v>
      </c>
      <c r="AT22" s="24" t="s">
        <v>29</v>
      </c>
      <c r="AU22" s="24" t="s">
        <v>29</v>
      </c>
      <c r="AV22" s="24" t="s">
        <v>29</v>
      </c>
      <c r="AW22" s="24" t="s">
        <v>29</v>
      </c>
      <c r="AX22" s="24" t="s">
        <v>29</v>
      </c>
      <c r="AY22" s="24" t="s">
        <v>29</v>
      </c>
      <c r="AZ22" s="24" t="s">
        <v>29</v>
      </c>
      <c r="BA22" s="24" t="s">
        <v>29</v>
      </c>
      <c r="BB22" s="24" t="s">
        <v>29</v>
      </c>
      <c r="BC22" s="24" t="s">
        <v>29</v>
      </c>
      <c r="BD22" s="24" t="s">
        <v>29</v>
      </c>
      <c r="BE22" s="24" t="s">
        <v>29</v>
      </c>
      <c r="BF22" s="24" t="s">
        <v>29</v>
      </c>
      <c r="BG22" s="24" t="s">
        <v>29</v>
      </c>
      <c r="BH22" s="24" t="s">
        <v>29</v>
      </c>
      <c r="BI22" s="24" t="s">
        <v>29</v>
      </c>
      <c r="BJ22" s="24" t="s">
        <v>29</v>
      </c>
      <c r="BK22" s="24" t="s">
        <v>29</v>
      </c>
      <c r="BL22" s="24" t="s">
        <v>29</v>
      </c>
      <c r="BM22" s="24" t="s">
        <v>29</v>
      </c>
      <c r="BN22" s="24" t="s">
        <v>29</v>
      </c>
      <c r="BO22" s="24" t="s">
        <v>29</v>
      </c>
      <c r="BP22" s="24" t="s">
        <v>29</v>
      </c>
      <c r="BQ22" s="24" t="s">
        <v>29</v>
      </c>
      <c r="BR22" s="24" t="s">
        <v>29</v>
      </c>
      <c r="BS22" s="24" t="s">
        <v>29</v>
      </c>
      <c r="BT22" s="24" t="s">
        <v>29</v>
      </c>
      <c r="BU22" s="24" t="s">
        <v>29</v>
      </c>
      <c r="BV22" s="24" t="s">
        <v>29</v>
      </c>
      <c r="BW22" s="24" t="s">
        <v>29</v>
      </c>
      <c r="BX22" s="24" t="s">
        <v>29</v>
      </c>
      <c r="BY22" s="24" t="s">
        <v>29</v>
      </c>
      <c r="BZ22" s="24" t="s">
        <v>29</v>
      </c>
      <c r="CA22" s="24" t="s">
        <v>29</v>
      </c>
      <c r="CB22" s="24" t="s">
        <v>29</v>
      </c>
    </row>
    <row r="23" spans="2:80" s="1" customFormat="1" ht="13.9" customHeight="1">
      <c r="B23" s="57" t="s">
        <v>29</v>
      </c>
      <c r="C23" s="57" t="s">
        <v>29</v>
      </c>
      <c r="D23" s="57" t="s">
        <v>29</v>
      </c>
      <c r="E23" s="61"/>
      <c r="G23" s="24" t="s">
        <v>29</v>
      </c>
      <c r="H23" s="24" t="s">
        <v>29</v>
      </c>
      <c r="I23" s="24" t="s">
        <v>29</v>
      </c>
      <c r="J23" s="24" t="s">
        <v>29</v>
      </c>
      <c r="K23" s="24" t="s">
        <v>29</v>
      </c>
      <c r="L23" s="24" t="s">
        <v>29</v>
      </c>
      <c r="M23" s="24" t="s">
        <v>29</v>
      </c>
      <c r="N23" s="24" t="s">
        <v>29</v>
      </c>
      <c r="O23" s="24" t="s">
        <v>29</v>
      </c>
      <c r="P23" s="24" t="s">
        <v>29</v>
      </c>
      <c r="Q23" s="24" t="s">
        <v>29</v>
      </c>
      <c r="R23" s="24" t="s">
        <v>29</v>
      </c>
      <c r="S23" s="24" t="s">
        <v>29</v>
      </c>
      <c r="T23" s="24" t="s">
        <v>29</v>
      </c>
      <c r="U23" s="24" t="s">
        <v>29</v>
      </c>
      <c r="V23" s="24" t="s">
        <v>29</v>
      </c>
      <c r="W23" s="24" t="s">
        <v>29</v>
      </c>
      <c r="X23" s="24" t="s">
        <v>29</v>
      </c>
      <c r="Y23" s="24" t="s">
        <v>29</v>
      </c>
      <c r="Z23" s="24" t="s">
        <v>29</v>
      </c>
      <c r="AA23" s="24" t="s">
        <v>29</v>
      </c>
      <c r="AB23" s="24" t="s">
        <v>29</v>
      </c>
      <c r="AC23" s="24" t="s">
        <v>29</v>
      </c>
      <c r="AD23" s="24" t="s">
        <v>29</v>
      </c>
      <c r="AE23" s="24" t="s">
        <v>29</v>
      </c>
      <c r="AF23" s="24" t="s">
        <v>29</v>
      </c>
      <c r="AG23" s="24" t="s">
        <v>29</v>
      </c>
      <c r="AH23" s="24" t="s">
        <v>29</v>
      </c>
      <c r="AI23" s="24" t="s">
        <v>29</v>
      </c>
      <c r="AJ23" s="24" t="s">
        <v>29</v>
      </c>
      <c r="AK23" s="24" t="s">
        <v>29</v>
      </c>
      <c r="AL23" s="24" t="s">
        <v>29</v>
      </c>
      <c r="AM23" s="24" t="s">
        <v>29</v>
      </c>
      <c r="AN23" s="24" t="s">
        <v>29</v>
      </c>
      <c r="AO23" s="24" t="s">
        <v>29</v>
      </c>
      <c r="AP23" s="24" t="s">
        <v>29</v>
      </c>
      <c r="AQ23" s="24" t="s">
        <v>29</v>
      </c>
      <c r="AR23" s="24" t="s">
        <v>29</v>
      </c>
      <c r="AS23" s="24" t="s">
        <v>29</v>
      </c>
      <c r="AT23" s="24" t="s">
        <v>29</v>
      </c>
      <c r="AU23" s="24" t="s">
        <v>29</v>
      </c>
      <c r="AV23" s="24" t="s">
        <v>29</v>
      </c>
      <c r="AW23" s="24" t="s">
        <v>29</v>
      </c>
      <c r="AX23" s="24" t="s">
        <v>29</v>
      </c>
      <c r="AY23" s="24" t="s">
        <v>29</v>
      </c>
      <c r="AZ23" s="24" t="s">
        <v>29</v>
      </c>
      <c r="BA23" s="24" t="s">
        <v>29</v>
      </c>
      <c r="BB23" s="24" t="s">
        <v>29</v>
      </c>
      <c r="BC23" s="24" t="s">
        <v>29</v>
      </c>
      <c r="BD23" s="24" t="s">
        <v>29</v>
      </c>
      <c r="BE23" s="24" t="s">
        <v>29</v>
      </c>
      <c r="BF23" s="24" t="s">
        <v>29</v>
      </c>
      <c r="BG23" s="24" t="s">
        <v>29</v>
      </c>
      <c r="BH23" s="24" t="s">
        <v>29</v>
      </c>
      <c r="BI23" s="24" t="s">
        <v>29</v>
      </c>
      <c r="BJ23" s="24" t="s">
        <v>29</v>
      </c>
      <c r="BK23" s="24" t="s">
        <v>29</v>
      </c>
      <c r="BL23" s="24" t="s">
        <v>29</v>
      </c>
      <c r="BM23" s="24" t="s">
        <v>29</v>
      </c>
      <c r="BN23" s="24" t="s">
        <v>29</v>
      </c>
      <c r="BO23" s="24" t="s">
        <v>29</v>
      </c>
      <c r="BP23" s="24" t="s">
        <v>29</v>
      </c>
      <c r="BQ23" s="24" t="s">
        <v>29</v>
      </c>
      <c r="BR23" s="24" t="s">
        <v>29</v>
      </c>
      <c r="BS23" s="24" t="s">
        <v>29</v>
      </c>
      <c r="BT23" s="24" t="s">
        <v>29</v>
      </c>
      <c r="BU23" s="24" t="s">
        <v>29</v>
      </c>
      <c r="BV23" s="24" t="s">
        <v>29</v>
      </c>
      <c r="BW23" s="24" t="s">
        <v>29</v>
      </c>
      <c r="BX23" s="24" t="s">
        <v>29</v>
      </c>
      <c r="BY23" s="24" t="s">
        <v>29</v>
      </c>
      <c r="BZ23" s="24" t="s">
        <v>29</v>
      </c>
      <c r="CA23" s="24" t="s">
        <v>29</v>
      </c>
      <c r="CB23" s="24" t="s">
        <v>29</v>
      </c>
    </row>
    <row r="24" spans="2:80" s="1" customFormat="1" ht="13.9" customHeight="1">
      <c r="B24" s="57" t="s">
        <v>29</v>
      </c>
      <c r="C24" s="57" t="s">
        <v>29</v>
      </c>
      <c r="D24" s="57" t="s">
        <v>29</v>
      </c>
      <c r="E24" s="61"/>
      <c r="G24" s="24" t="s">
        <v>29</v>
      </c>
      <c r="H24" s="24" t="s">
        <v>29</v>
      </c>
      <c r="I24" s="24" t="s">
        <v>29</v>
      </c>
      <c r="J24" s="24" t="s">
        <v>29</v>
      </c>
      <c r="K24" s="24" t="s">
        <v>29</v>
      </c>
      <c r="L24" s="24" t="s">
        <v>29</v>
      </c>
      <c r="M24" s="24" t="s">
        <v>29</v>
      </c>
      <c r="N24" s="24" t="s">
        <v>29</v>
      </c>
      <c r="O24" s="24" t="s">
        <v>29</v>
      </c>
      <c r="P24" s="24" t="s">
        <v>29</v>
      </c>
      <c r="Q24" s="24" t="s">
        <v>29</v>
      </c>
      <c r="R24" s="24" t="s">
        <v>29</v>
      </c>
      <c r="S24" s="24" t="s">
        <v>29</v>
      </c>
      <c r="T24" s="24" t="s">
        <v>29</v>
      </c>
      <c r="U24" s="24" t="s">
        <v>29</v>
      </c>
      <c r="V24" s="24" t="s">
        <v>29</v>
      </c>
      <c r="W24" s="24" t="s">
        <v>29</v>
      </c>
      <c r="X24" s="24" t="s">
        <v>29</v>
      </c>
      <c r="Y24" s="24" t="s">
        <v>29</v>
      </c>
      <c r="Z24" s="24" t="s">
        <v>29</v>
      </c>
      <c r="AA24" s="24" t="s">
        <v>29</v>
      </c>
      <c r="AB24" s="24" t="s">
        <v>29</v>
      </c>
      <c r="AC24" s="24" t="s">
        <v>29</v>
      </c>
      <c r="AD24" s="24" t="s">
        <v>29</v>
      </c>
      <c r="AE24" s="24" t="s">
        <v>29</v>
      </c>
      <c r="AF24" s="24" t="s">
        <v>29</v>
      </c>
      <c r="AG24" s="24" t="s">
        <v>29</v>
      </c>
      <c r="AH24" s="24" t="s">
        <v>29</v>
      </c>
      <c r="AI24" s="24" t="s">
        <v>29</v>
      </c>
      <c r="AJ24" s="24" t="s">
        <v>29</v>
      </c>
      <c r="AK24" s="24" t="s">
        <v>29</v>
      </c>
      <c r="AL24" s="24" t="s">
        <v>29</v>
      </c>
      <c r="AM24" s="24" t="s">
        <v>29</v>
      </c>
      <c r="AN24" s="24" t="s">
        <v>29</v>
      </c>
      <c r="AO24" s="24" t="s">
        <v>29</v>
      </c>
      <c r="AP24" s="24" t="s">
        <v>29</v>
      </c>
      <c r="AQ24" s="24" t="s">
        <v>29</v>
      </c>
      <c r="AR24" s="24" t="s">
        <v>29</v>
      </c>
      <c r="AS24" s="24" t="s">
        <v>29</v>
      </c>
      <c r="AT24" s="24" t="s">
        <v>29</v>
      </c>
      <c r="AU24" s="24" t="s">
        <v>29</v>
      </c>
      <c r="AV24" s="24" t="s">
        <v>29</v>
      </c>
      <c r="AW24" s="24" t="s">
        <v>29</v>
      </c>
      <c r="AX24" s="24" t="s">
        <v>29</v>
      </c>
      <c r="AY24" s="24" t="s">
        <v>29</v>
      </c>
      <c r="AZ24" s="24" t="s">
        <v>29</v>
      </c>
      <c r="BA24" s="24" t="s">
        <v>29</v>
      </c>
      <c r="BB24" s="24" t="s">
        <v>29</v>
      </c>
      <c r="BC24" s="24" t="s">
        <v>29</v>
      </c>
      <c r="BD24" s="24" t="s">
        <v>29</v>
      </c>
      <c r="BE24" s="24" t="s">
        <v>29</v>
      </c>
      <c r="BF24" s="24" t="s">
        <v>29</v>
      </c>
      <c r="BG24" s="24" t="s">
        <v>29</v>
      </c>
      <c r="BH24" s="24" t="s">
        <v>29</v>
      </c>
      <c r="BI24" s="24" t="s">
        <v>29</v>
      </c>
      <c r="BJ24" s="24" t="s">
        <v>29</v>
      </c>
      <c r="BK24" s="24" t="s">
        <v>29</v>
      </c>
      <c r="BL24" s="24" t="s">
        <v>29</v>
      </c>
      <c r="BM24" s="24" t="s">
        <v>29</v>
      </c>
      <c r="BN24" s="24" t="s">
        <v>29</v>
      </c>
      <c r="BO24" s="24" t="s">
        <v>29</v>
      </c>
      <c r="BP24" s="24" t="s">
        <v>29</v>
      </c>
      <c r="BQ24" s="24" t="s">
        <v>29</v>
      </c>
      <c r="BR24" s="24" t="s">
        <v>29</v>
      </c>
      <c r="BS24" s="24" t="s">
        <v>29</v>
      </c>
      <c r="BT24" s="24" t="s">
        <v>29</v>
      </c>
      <c r="BU24" s="24" t="s">
        <v>29</v>
      </c>
      <c r="BV24" s="24" t="s">
        <v>29</v>
      </c>
      <c r="BW24" s="24" t="s">
        <v>29</v>
      </c>
      <c r="BX24" s="24" t="s">
        <v>29</v>
      </c>
      <c r="BY24" s="24" t="s">
        <v>29</v>
      </c>
      <c r="BZ24" s="24" t="s">
        <v>29</v>
      </c>
      <c r="CA24" s="24" t="s">
        <v>29</v>
      </c>
      <c r="CB24" s="24" t="s">
        <v>29</v>
      </c>
    </row>
    <row r="25" spans="2:80" s="1" customFormat="1" ht="15.75" customHeight="1">
      <c r="B25" s="57" t="str">
        <f>Roster_Selection_Men!AF23&amp;" " &amp; "JV1 "</f>
        <v xml:space="preserve"> JV1 </v>
      </c>
      <c r="C25" s="57" t="str">
        <f>Roster_Selection_Men!AH23</f>
        <v/>
      </c>
      <c r="D25" s="57" t="str">
        <f>Roster_Selection_Men!AI23</f>
        <v/>
      </c>
      <c r="E25" s="58"/>
      <c r="F25" s="1" t="str">
        <f>IF(ISERROR(Individual_Scores_Men_JV!E25), " ", IF(Individual_Scores_Men_JV!E25 = "Yes", "Yes", "  "))</f>
        <v xml:space="preserve">  </v>
      </c>
      <c r="G25" s="24" t="s">
        <v>672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19">
        <f>SUM(H25:S25)</f>
        <v>0</v>
      </c>
      <c r="U25" s="19">
        <f>COUNTIF(H25:S25, "&gt;0" )</f>
        <v>0</v>
      </c>
      <c r="V25" s="19" t="e">
        <f>T25/U25</f>
        <v>#DIV/0!</v>
      </c>
      <c r="W25" s="24" t="s">
        <v>29</v>
      </c>
      <c r="X25" s="24" t="s">
        <v>29</v>
      </c>
      <c r="Y25" s="24" t="s">
        <v>29</v>
      </c>
      <c r="Z25" s="24" t="s">
        <v>29</v>
      </c>
      <c r="AA25" s="24" t="s">
        <v>29</v>
      </c>
      <c r="AB25" s="24" t="s">
        <v>29</v>
      </c>
      <c r="AC25" s="24" t="s">
        <v>29</v>
      </c>
      <c r="AD25" s="24" t="s">
        <v>29</v>
      </c>
      <c r="AE25" s="24" t="s">
        <v>29</v>
      </c>
      <c r="AF25" s="24" t="s">
        <v>29</v>
      </c>
      <c r="AG25" s="24" t="s">
        <v>29</v>
      </c>
      <c r="AH25" s="24" t="s">
        <v>29</v>
      </c>
      <c r="AI25" s="24" t="s">
        <v>29</v>
      </c>
      <c r="AJ25" s="24" t="s">
        <v>29</v>
      </c>
      <c r="AK25" s="24" t="s">
        <v>29</v>
      </c>
      <c r="AL25" s="24" t="s">
        <v>29</v>
      </c>
      <c r="AM25" s="24" t="s">
        <v>29</v>
      </c>
      <c r="AN25" s="24" t="s">
        <v>29</v>
      </c>
      <c r="AO25" s="24" t="s">
        <v>29</v>
      </c>
      <c r="AP25" s="24" t="s">
        <v>29</v>
      </c>
      <c r="AQ25" s="24" t="s">
        <v>29</v>
      </c>
      <c r="AR25" s="24" t="s">
        <v>29</v>
      </c>
      <c r="AS25" s="24" t="s">
        <v>29</v>
      </c>
      <c r="AT25" s="24" t="s">
        <v>29</v>
      </c>
      <c r="AU25" s="24" t="s">
        <v>29</v>
      </c>
      <c r="AV25" s="24" t="s">
        <v>29</v>
      </c>
      <c r="AW25" s="24" t="s">
        <v>29</v>
      </c>
      <c r="AX25" s="24" t="s">
        <v>29</v>
      </c>
      <c r="AY25" s="24" t="s">
        <v>29</v>
      </c>
      <c r="AZ25" s="24" t="s">
        <v>29</v>
      </c>
      <c r="BA25" s="24" t="s">
        <v>29</v>
      </c>
      <c r="BB25" s="24" t="s">
        <v>29</v>
      </c>
      <c r="BC25" s="24" t="s">
        <v>29</v>
      </c>
      <c r="BD25" s="24" t="s">
        <v>29</v>
      </c>
      <c r="BE25" s="24" t="s">
        <v>29</v>
      </c>
      <c r="BF25" s="24" t="s">
        <v>29</v>
      </c>
      <c r="BG25" s="24" t="s">
        <v>29</v>
      </c>
      <c r="BH25" s="24" t="s">
        <v>29</v>
      </c>
      <c r="BI25" s="24" t="s">
        <v>29</v>
      </c>
      <c r="BJ25" s="24" t="s">
        <v>29</v>
      </c>
      <c r="BK25" s="24" t="s">
        <v>29</v>
      </c>
      <c r="BL25" s="24" t="s">
        <v>29</v>
      </c>
      <c r="BM25" s="24" t="s">
        <v>29</v>
      </c>
      <c r="BN25" s="24" t="s">
        <v>29</v>
      </c>
      <c r="BO25" s="24" t="s">
        <v>29</v>
      </c>
      <c r="BP25" s="24" t="s">
        <v>29</v>
      </c>
      <c r="BQ25" s="24" t="s">
        <v>29</v>
      </c>
      <c r="BR25" s="24" t="s">
        <v>29</v>
      </c>
      <c r="BS25" s="24" t="s">
        <v>29</v>
      </c>
      <c r="BT25" s="24" t="s">
        <v>29</v>
      </c>
      <c r="BU25" s="24" t="s">
        <v>29</v>
      </c>
      <c r="BV25" s="24" t="s">
        <v>29</v>
      </c>
      <c r="BW25" s="24" t="s">
        <v>29</v>
      </c>
      <c r="BX25" s="24" t="s">
        <v>29</v>
      </c>
      <c r="BY25" s="24" t="s">
        <v>29</v>
      </c>
      <c r="BZ25" s="24" t="s">
        <v>29</v>
      </c>
      <c r="CA25" s="24" t="s">
        <v>29</v>
      </c>
      <c r="CB25" s="24" t="s">
        <v>29</v>
      </c>
    </row>
    <row r="26" spans="2:80" s="1" customFormat="1" ht="13.9" customHeight="1">
      <c r="B26" s="57" t="str">
        <f>Roster_Selection_Men!AF24&amp;" " &amp; "JV1 "</f>
        <v xml:space="preserve"> JV1 </v>
      </c>
      <c r="C26" s="57" t="str">
        <f>Roster_Selection_Men!AH24</f>
        <v/>
      </c>
      <c r="D26" s="57" t="str">
        <f>Roster_Selection_Men!AI24</f>
        <v/>
      </c>
      <c r="E26" s="58"/>
      <c r="F26" s="1" t="str">
        <f>IF(ISERROR(Individual_Scores_Men_JV!E26), " ", IF(Individual_Scores_Men_JV!E26 = "Yes", "Yes", "  "))</f>
        <v xml:space="preserve">  </v>
      </c>
      <c r="G26" s="24" t="s">
        <v>29</v>
      </c>
      <c r="H26" s="24" t="s">
        <v>29</v>
      </c>
      <c r="I26" s="24" t="s">
        <v>29</v>
      </c>
      <c r="J26" s="24" t="s">
        <v>29</v>
      </c>
      <c r="K26" s="24" t="s">
        <v>29</v>
      </c>
      <c r="L26" s="24" t="s">
        <v>29</v>
      </c>
      <c r="M26" s="24" t="s">
        <v>29</v>
      </c>
      <c r="N26" s="24" t="s">
        <v>29</v>
      </c>
      <c r="O26" s="24" t="s">
        <v>29</v>
      </c>
      <c r="P26" s="24" t="s">
        <v>29</v>
      </c>
      <c r="Q26" s="24" t="s">
        <v>29</v>
      </c>
      <c r="R26" s="24" t="s">
        <v>29</v>
      </c>
      <c r="S26" s="24" t="s">
        <v>29</v>
      </c>
      <c r="T26" s="24" t="s">
        <v>29</v>
      </c>
      <c r="U26" s="24" t="s">
        <v>29</v>
      </c>
      <c r="V26" s="24" t="s">
        <v>29</v>
      </c>
      <c r="W26" s="24" t="s">
        <v>29</v>
      </c>
      <c r="X26" s="24" t="s">
        <v>29</v>
      </c>
      <c r="Y26" s="24" t="s">
        <v>29</v>
      </c>
      <c r="Z26" s="24" t="s">
        <v>29</v>
      </c>
      <c r="AA26" s="24" t="s">
        <v>29</v>
      </c>
      <c r="AB26" s="24" t="s">
        <v>29</v>
      </c>
      <c r="AC26" s="24" t="s">
        <v>29</v>
      </c>
      <c r="AD26" s="24" t="s">
        <v>29</v>
      </c>
      <c r="AE26" s="24" t="s">
        <v>29</v>
      </c>
      <c r="AF26" s="24" t="s">
        <v>29</v>
      </c>
      <c r="AG26" s="24" t="s">
        <v>29</v>
      </c>
      <c r="AH26" s="24" t="s">
        <v>29</v>
      </c>
      <c r="AI26" s="24" t="s">
        <v>29</v>
      </c>
      <c r="AJ26" s="24" t="s">
        <v>29</v>
      </c>
      <c r="AK26" s="24" t="s">
        <v>29</v>
      </c>
      <c r="AL26" s="24" t="s">
        <v>29</v>
      </c>
      <c r="AM26" s="24" t="s">
        <v>29</v>
      </c>
      <c r="AN26" s="24" t="s">
        <v>29</v>
      </c>
      <c r="AO26" s="24" t="s">
        <v>29</v>
      </c>
      <c r="AP26" s="24" t="s">
        <v>29</v>
      </c>
      <c r="AQ26" s="24" t="s">
        <v>29</v>
      </c>
      <c r="AR26" s="24" t="s">
        <v>29</v>
      </c>
      <c r="AS26" s="24" t="s">
        <v>29</v>
      </c>
      <c r="AT26" s="24" t="s">
        <v>29</v>
      </c>
      <c r="AU26" s="24" t="s">
        <v>29</v>
      </c>
      <c r="AV26" s="24" t="s">
        <v>29</v>
      </c>
      <c r="AW26" s="24" t="s">
        <v>29</v>
      </c>
      <c r="AX26" s="24" t="s">
        <v>29</v>
      </c>
      <c r="AY26" s="24" t="s">
        <v>29</v>
      </c>
      <c r="AZ26" s="24" t="s">
        <v>29</v>
      </c>
      <c r="BA26" s="24" t="s">
        <v>29</v>
      </c>
      <c r="BB26" s="24" t="s">
        <v>29</v>
      </c>
      <c r="BC26" s="24" t="s">
        <v>29</v>
      </c>
      <c r="BD26" s="24" t="s">
        <v>29</v>
      </c>
      <c r="BE26" s="24" t="s">
        <v>29</v>
      </c>
      <c r="BF26" s="24" t="s">
        <v>29</v>
      </c>
      <c r="BG26" s="24" t="s">
        <v>29</v>
      </c>
      <c r="BH26" s="24" t="s">
        <v>29</v>
      </c>
      <c r="BI26" s="24" t="s">
        <v>29</v>
      </c>
      <c r="BJ26" s="24" t="s">
        <v>29</v>
      </c>
      <c r="BK26" s="24" t="s">
        <v>29</v>
      </c>
      <c r="BL26" s="24" t="s">
        <v>29</v>
      </c>
      <c r="BM26" s="24" t="s">
        <v>29</v>
      </c>
      <c r="BN26" s="24" t="s">
        <v>29</v>
      </c>
      <c r="BO26" s="24" t="s">
        <v>29</v>
      </c>
      <c r="BP26" s="24" t="s">
        <v>29</v>
      </c>
      <c r="BQ26" s="24" t="s">
        <v>29</v>
      </c>
      <c r="BR26" s="24" t="s">
        <v>29</v>
      </c>
      <c r="BS26" s="24" t="s">
        <v>29</v>
      </c>
      <c r="BT26" s="24" t="s">
        <v>29</v>
      </c>
      <c r="BU26" s="24" t="s">
        <v>29</v>
      </c>
      <c r="BV26" s="24" t="s">
        <v>29</v>
      </c>
      <c r="BW26" s="24" t="s">
        <v>29</v>
      </c>
      <c r="BX26" s="24" t="s">
        <v>29</v>
      </c>
      <c r="BY26" s="24" t="s">
        <v>29</v>
      </c>
      <c r="BZ26" s="24" t="s">
        <v>29</v>
      </c>
      <c r="CA26" s="24" t="s">
        <v>29</v>
      </c>
      <c r="CB26" s="24" t="s">
        <v>29</v>
      </c>
    </row>
    <row r="27" spans="2:80" s="1" customFormat="1" ht="13.9" customHeight="1">
      <c r="B27" s="57" t="str">
        <f>Roster_Selection_Men!AF25&amp;" " &amp; "JV1 "</f>
        <v xml:space="preserve"> JV1 </v>
      </c>
      <c r="C27" s="57" t="str">
        <f>Roster_Selection_Men!AH25</f>
        <v/>
      </c>
      <c r="D27" s="57" t="str">
        <f>Roster_Selection_Men!AI25</f>
        <v/>
      </c>
      <c r="E27" s="58"/>
      <c r="F27" s="1" t="str">
        <f>IF(ISERROR(Individual_Scores_Men_JV!E27), " ", IF(Individual_Scores_Men_JV!E27 = "Yes", "Yes", "  "))</f>
        <v xml:space="preserve">  </v>
      </c>
      <c r="G27" s="24" t="s">
        <v>29</v>
      </c>
      <c r="H27" s="24" t="s">
        <v>29</v>
      </c>
      <c r="I27" s="24" t="s">
        <v>29</v>
      </c>
      <c r="J27" s="24" t="s">
        <v>29</v>
      </c>
      <c r="K27" s="24" t="s">
        <v>29</v>
      </c>
      <c r="L27" s="24" t="s">
        <v>29</v>
      </c>
      <c r="M27" s="24" t="s">
        <v>29</v>
      </c>
      <c r="N27" s="24" t="s">
        <v>29</v>
      </c>
      <c r="O27" s="24" t="s">
        <v>29</v>
      </c>
      <c r="P27" s="24" t="s">
        <v>29</v>
      </c>
      <c r="Q27" s="24" t="s">
        <v>29</v>
      </c>
      <c r="R27" s="24" t="s">
        <v>29</v>
      </c>
      <c r="S27" s="24" t="s">
        <v>29</v>
      </c>
      <c r="T27" s="24" t="s">
        <v>29</v>
      </c>
      <c r="U27" s="24" t="s">
        <v>29</v>
      </c>
      <c r="V27" s="24" t="s">
        <v>29</v>
      </c>
      <c r="W27" s="24" t="s">
        <v>29</v>
      </c>
      <c r="X27" s="24" t="s">
        <v>29</v>
      </c>
      <c r="Y27" s="24" t="s">
        <v>29</v>
      </c>
      <c r="Z27" s="24" t="s">
        <v>29</v>
      </c>
      <c r="AA27" s="24" t="s">
        <v>29</v>
      </c>
      <c r="AB27" s="24" t="s">
        <v>29</v>
      </c>
      <c r="AC27" s="24" t="s">
        <v>29</v>
      </c>
      <c r="AD27" s="24" t="s">
        <v>29</v>
      </c>
      <c r="AE27" s="24" t="s">
        <v>29</v>
      </c>
      <c r="AF27" s="24" t="s">
        <v>29</v>
      </c>
      <c r="AG27" s="24" t="s">
        <v>29</v>
      </c>
      <c r="AH27" s="24" t="s">
        <v>29</v>
      </c>
      <c r="AI27" s="24" t="s">
        <v>29</v>
      </c>
      <c r="AJ27" s="24" t="s">
        <v>29</v>
      </c>
      <c r="AK27" s="24" t="s">
        <v>29</v>
      </c>
      <c r="AL27" s="24" t="s">
        <v>29</v>
      </c>
      <c r="AM27" s="24" t="s">
        <v>29</v>
      </c>
      <c r="AN27" s="24" t="s">
        <v>29</v>
      </c>
      <c r="AO27" s="24" t="s">
        <v>29</v>
      </c>
      <c r="AP27" s="24" t="s">
        <v>29</v>
      </c>
      <c r="AQ27" s="24" t="s">
        <v>29</v>
      </c>
      <c r="AR27" s="24" t="s">
        <v>29</v>
      </c>
      <c r="AS27" s="24" t="s">
        <v>29</v>
      </c>
      <c r="AT27" s="24" t="s">
        <v>29</v>
      </c>
      <c r="AU27" s="24" t="s">
        <v>29</v>
      </c>
      <c r="AV27" s="24" t="s">
        <v>29</v>
      </c>
      <c r="AW27" s="24" t="s">
        <v>29</v>
      </c>
      <c r="AX27" s="24" t="s">
        <v>29</v>
      </c>
      <c r="AY27" s="24" t="s">
        <v>29</v>
      </c>
      <c r="AZ27" s="24" t="s">
        <v>29</v>
      </c>
      <c r="BA27" s="24" t="s">
        <v>29</v>
      </c>
      <c r="BB27" s="24" t="s">
        <v>29</v>
      </c>
      <c r="BC27" s="24" t="s">
        <v>29</v>
      </c>
      <c r="BD27" s="24" t="s">
        <v>29</v>
      </c>
      <c r="BE27" s="24" t="s">
        <v>29</v>
      </c>
      <c r="BF27" s="24" t="s">
        <v>29</v>
      </c>
      <c r="BG27" s="24" t="s">
        <v>29</v>
      </c>
      <c r="BH27" s="24" t="s">
        <v>29</v>
      </c>
      <c r="BI27" s="24" t="s">
        <v>29</v>
      </c>
      <c r="BJ27" s="24" t="s">
        <v>29</v>
      </c>
      <c r="BK27" s="24" t="s">
        <v>29</v>
      </c>
      <c r="BL27" s="24" t="s">
        <v>29</v>
      </c>
      <c r="BM27" s="24" t="s">
        <v>29</v>
      </c>
      <c r="BN27" s="24" t="s">
        <v>29</v>
      </c>
      <c r="BO27" s="24" t="s">
        <v>29</v>
      </c>
      <c r="BP27" s="24" t="s">
        <v>29</v>
      </c>
      <c r="BQ27" s="24" t="s">
        <v>29</v>
      </c>
      <c r="BR27" s="24" t="s">
        <v>29</v>
      </c>
      <c r="BS27" s="24" t="s">
        <v>29</v>
      </c>
      <c r="BT27" s="24" t="s">
        <v>29</v>
      </c>
      <c r="BU27" s="24" t="s">
        <v>29</v>
      </c>
      <c r="BV27" s="24" t="s">
        <v>29</v>
      </c>
      <c r="BW27" s="24" t="s">
        <v>29</v>
      </c>
      <c r="BX27" s="24" t="s">
        <v>29</v>
      </c>
      <c r="BY27" s="24" t="s">
        <v>29</v>
      </c>
      <c r="BZ27" s="24" t="s">
        <v>29</v>
      </c>
      <c r="CA27" s="24" t="s">
        <v>29</v>
      </c>
      <c r="CB27" s="24" t="s">
        <v>29</v>
      </c>
    </row>
    <row r="28" spans="2:80" s="1" customFormat="1" ht="13.9" customHeight="1">
      <c r="B28" s="57" t="str">
        <f>Roster_Selection_Men!AF26&amp;" " &amp; "JV1 "</f>
        <v xml:space="preserve"> JV1 </v>
      </c>
      <c r="C28" s="57" t="str">
        <f>Roster_Selection_Men!AH26</f>
        <v/>
      </c>
      <c r="D28" s="57" t="str">
        <f>Roster_Selection_Men!AI26</f>
        <v/>
      </c>
      <c r="E28" s="58"/>
      <c r="F28" s="1" t="str">
        <f>IF(ISERROR(Individual_Scores_Men_JV!E28), " ", IF(Individual_Scores_Men_JV!E28 = "Yes", "Yes", "  "))</f>
        <v xml:space="preserve">  </v>
      </c>
      <c r="G28" s="24" t="s">
        <v>29</v>
      </c>
      <c r="H28" s="24" t="s">
        <v>29</v>
      </c>
      <c r="I28" s="24" t="s">
        <v>29</v>
      </c>
      <c r="J28" s="24" t="s">
        <v>29</v>
      </c>
      <c r="K28" s="24" t="s">
        <v>29</v>
      </c>
      <c r="L28" s="24" t="s">
        <v>29</v>
      </c>
      <c r="M28" s="24" t="s">
        <v>29</v>
      </c>
      <c r="N28" s="24" t="s">
        <v>29</v>
      </c>
      <c r="O28" s="24" t="s">
        <v>29</v>
      </c>
      <c r="P28" s="24" t="s">
        <v>29</v>
      </c>
      <c r="Q28" s="24" t="s">
        <v>29</v>
      </c>
      <c r="R28" s="24" t="s">
        <v>29</v>
      </c>
      <c r="S28" s="24" t="s">
        <v>29</v>
      </c>
      <c r="T28" s="24" t="s">
        <v>29</v>
      </c>
      <c r="U28" s="24" t="s">
        <v>29</v>
      </c>
      <c r="V28" s="24" t="s">
        <v>29</v>
      </c>
      <c r="W28" s="24" t="s">
        <v>29</v>
      </c>
      <c r="X28" s="24" t="s">
        <v>29</v>
      </c>
      <c r="Y28" s="24" t="s">
        <v>29</v>
      </c>
      <c r="Z28" s="24" t="s">
        <v>29</v>
      </c>
      <c r="AA28" s="24" t="s">
        <v>29</v>
      </c>
      <c r="AB28" s="24" t="s">
        <v>29</v>
      </c>
      <c r="AC28" s="24" t="s">
        <v>29</v>
      </c>
      <c r="AD28" s="24" t="s">
        <v>29</v>
      </c>
      <c r="AE28" s="24" t="s">
        <v>29</v>
      </c>
      <c r="AF28" s="24" t="s">
        <v>29</v>
      </c>
      <c r="AG28" s="24" t="s">
        <v>29</v>
      </c>
      <c r="AH28" s="24" t="s">
        <v>29</v>
      </c>
      <c r="AI28" s="24" t="s">
        <v>29</v>
      </c>
      <c r="AJ28" s="24" t="s">
        <v>29</v>
      </c>
      <c r="AK28" s="24" t="s">
        <v>29</v>
      </c>
      <c r="AL28" s="24" t="s">
        <v>29</v>
      </c>
      <c r="AM28" s="24" t="s">
        <v>29</v>
      </c>
      <c r="AN28" s="24" t="s">
        <v>29</v>
      </c>
      <c r="AO28" s="24" t="s">
        <v>29</v>
      </c>
      <c r="AP28" s="24" t="s">
        <v>29</v>
      </c>
      <c r="AQ28" s="24" t="s">
        <v>29</v>
      </c>
      <c r="AR28" s="24" t="s">
        <v>29</v>
      </c>
      <c r="AS28" s="24" t="s">
        <v>29</v>
      </c>
      <c r="AT28" s="24" t="s">
        <v>29</v>
      </c>
      <c r="AU28" s="24" t="s">
        <v>29</v>
      </c>
      <c r="AV28" s="24" t="s">
        <v>29</v>
      </c>
      <c r="AW28" s="24" t="s">
        <v>29</v>
      </c>
      <c r="AX28" s="24" t="s">
        <v>29</v>
      </c>
      <c r="AY28" s="24" t="s">
        <v>29</v>
      </c>
      <c r="AZ28" s="24" t="s">
        <v>29</v>
      </c>
      <c r="BA28" s="24" t="s">
        <v>29</v>
      </c>
      <c r="BB28" s="24" t="s">
        <v>29</v>
      </c>
      <c r="BC28" s="24" t="s">
        <v>29</v>
      </c>
      <c r="BD28" s="24" t="s">
        <v>29</v>
      </c>
      <c r="BE28" s="24" t="s">
        <v>29</v>
      </c>
      <c r="BF28" s="24" t="s">
        <v>29</v>
      </c>
      <c r="BG28" s="24" t="s">
        <v>29</v>
      </c>
      <c r="BH28" s="24" t="s">
        <v>29</v>
      </c>
      <c r="BI28" s="24" t="s">
        <v>29</v>
      </c>
      <c r="BJ28" s="24" t="s">
        <v>29</v>
      </c>
      <c r="BK28" s="24" t="s">
        <v>29</v>
      </c>
      <c r="BL28" s="24" t="s">
        <v>29</v>
      </c>
      <c r="BM28" s="24" t="s">
        <v>29</v>
      </c>
      <c r="BN28" s="24" t="s">
        <v>29</v>
      </c>
      <c r="BO28" s="24" t="s">
        <v>29</v>
      </c>
      <c r="BP28" s="24" t="s">
        <v>29</v>
      </c>
      <c r="BQ28" s="24" t="s">
        <v>29</v>
      </c>
      <c r="BR28" s="24" t="s">
        <v>29</v>
      </c>
      <c r="BS28" s="24" t="s">
        <v>29</v>
      </c>
      <c r="BT28" s="24" t="s">
        <v>29</v>
      </c>
      <c r="BU28" s="24" t="s">
        <v>29</v>
      </c>
      <c r="BV28" s="24" t="s">
        <v>29</v>
      </c>
      <c r="BW28" s="24" t="s">
        <v>29</v>
      </c>
      <c r="BX28" s="24" t="s">
        <v>29</v>
      </c>
      <c r="BY28" s="24" t="s">
        <v>29</v>
      </c>
      <c r="BZ28" s="24" t="s">
        <v>29</v>
      </c>
      <c r="CA28" s="24" t="s">
        <v>29</v>
      </c>
      <c r="CB28" s="24" t="s">
        <v>29</v>
      </c>
    </row>
    <row r="29" spans="2:80" s="1" customFormat="1" ht="13.9" customHeight="1">
      <c r="B29" s="57" t="str">
        <f>Roster_Selection_Men!AF27&amp;" " &amp; "JV1 "</f>
        <v xml:space="preserve"> JV1 </v>
      </c>
      <c r="C29" s="57" t="str">
        <f>Roster_Selection_Men!AH27</f>
        <v/>
      </c>
      <c r="D29" s="57" t="str">
        <f>Roster_Selection_Men!AI27</f>
        <v/>
      </c>
      <c r="E29" s="58"/>
      <c r="F29" s="1" t="str">
        <f>IF(ISERROR(Individual_Scores_Men_JV!E29), " ", IF(Individual_Scores_Men_JV!E29 = "Yes", "Yes", "  "))</f>
        <v xml:space="preserve">  </v>
      </c>
      <c r="G29" s="24" t="s">
        <v>29</v>
      </c>
      <c r="H29" s="24" t="s">
        <v>29</v>
      </c>
      <c r="I29" s="24" t="s">
        <v>29</v>
      </c>
      <c r="J29" s="24" t="s">
        <v>29</v>
      </c>
      <c r="K29" s="24" t="s">
        <v>29</v>
      </c>
      <c r="L29" s="24" t="s">
        <v>29</v>
      </c>
      <c r="M29" s="24" t="s">
        <v>29</v>
      </c>
      <c r="N29" s="24" t="s">
        <v>29</v>
      </c>
      <c r="O29" s="24" t="s">
        <v>29</v>
      </c>
      <c r="P29" s="24" t="s">
        <v>29</v>
      </c>
      <c r="Q29" s="24" t="s">
        <v>29</v>
      </c>
      <c r="R29" s="24" t="s">
        <v>29</v>
      </c>
      <c r="S29" s="24" t="s">
        <v>29</v>
      </c>
      <c r="T29" s="24" t="s">
        <v>29</v>
      </c>
      <c r="U29" s="24" t="s">
        <v>29</v>
      </c>
      <c r="V29" s="24" t="s">
        <v>29</v>
      </c>
      <c r="W29" s="24" t="s">
        <v>29</v>
      </c>
      <c r="X29" s="24" t="s">
        <v>29</v>
      </c>
      <c r="Y29" s="24" t="s">
        <v>29</v>
      </c>
      <c r="Z29" s="24" t="s">
        <v>29</v>
      </c>
      <c r="AA29" s="24" t="s">
        <v>29</v>
      </c>
      <c r="AB29" s="24" t="s">
        <v>29</v>
      </c>
      <c r="AC29" s="24" t="s">
        <v>29</v>
      </c>
      <c r="AD29" s="24" t="s">
        <v>29</v>
      </c>
      <c r="AE29" s="24" t="s">
        <v>29</v>
      </c>
      <c r="AF29" s="24" t="s">
        <v>29</v>
      </c>
      <c r="AG29" s="24" t="s">
        <v>29</v>
      </c>
      <c r="AH29" s="24" t="s">
        <v>29</v>
      </c>
      <c r="AI29" s="24" t="s">
        <v>29</v>
      </c>
      <c r="AJ29" s="24" t="s">
        <v>29</v>
      </c>
      <c r="AK29" s="24" t="s">
        <v>29</v>
      </c>
      <c r="AL29" s="24" t="s">
        <v>29</v>
      </c>
      <c r="AM29" s="24" t="s">
        <v>29</v>
      </c>
      <c r="AN29" s="24" t="s">
        <v>29</v>
      </c>
      <c r="AO29" s="24" t="s">
        <v>29</v>
      </c>
      <c r="AP29" s="24" t="s">
        <v>29</v>
      </c>
      <c r="AQ29" s="24" t="s">
        <v>29</v>
      </c>
      <c r="AR29" s="24" t="s">
        <v>29</v>
      </c>
      <c r="AS29" s="24" t="s">
        <v>29</v>
      </c>
      <c r="AT29" s="24" t="s">
        <v>29</v>
      </c>
      <c r="AU29" s="24" t="s">
        <v>29</v>
      </c>
      <c r="AV29" s="24" t="s">
        <v>29</v>
      </c>
      <c r="AW29" s="24" t="s">
        <v>29</v>
      </c>
      <c r="AX29" s="24" t="s">
        <v>29</v>
      </c>
      <c r="AY29" s="24" t="s">
        <v>29</v>
      </c>
      <c r="AZ29" s="24" t="s">
        <v>29</v>
      </c>
      <c r="BA29" s="24" t="s">
        <v>29</v>
      </c>
      <c r="BB29" s="24" t="s">
        <v>29</v>
      </c>
      <c r="BC29" s="24" t="s">
        <v>29</v>
      </c>
      <c r="BD29" s="24" t="s">
        <v>29</v>
      </c>
      <c r="BE29" s="24" t="s">
        <v>29</v>
      </c>
      <c r="BF29" s="24" t="s">
        <v>29</v>
      </c>
      <c r="BG29" s="24" t="s">
        <v>29</v>
      </c>
      <c r="BH29" s="24" t="s">
        <v>29</v>
      </c>
      <c r="BI29" s="24" t="s">
        <v>29</v>
      </c>
      <c r="BJ29" s="24" t="s">
        <v>29</v>
      </c>
      <c r="BK29" s="24" t="s">
        <v>29</v>
      </c>
      <c r="BL29" s="24" t="s">
        <v>29</v>
      </c>
      <c r="BM29" s="24" t="s">
        <v>29</v>
      </c>
      <c r="BN29" s="24" t="s">
        <v>29</v>
      </c>
      <c r="BO29" s="24" t="s">
        <v>29</v>
      </c>
      <c r="BP29" s="24" t="s">
        <v>29</v>
      </c>
      <c r="BQ29" s="24" t="s">
        <v>29</v>
      </c>
      <c r="BR29" s="24" t="s">
        <v>29</v>
      </c>
      <c r="BS29" s="24" t="s">
        <v>29</v>
      </c>
      <c r="BT29" s="24" t="s">
        <v>29</v>
      </c>
      <c r="BU29" s="24" t="s">
        <v>29</v>
      </c>
      <c r="BV29" s="24" t="s">
        <v>29</v>
      </c>
      <c r="BW29" s="24" t="s">
        <v>29</v>
      </c>
      <c r="BX29" s="24" t="s">
        <v>29</v>
      </c>
      <c r="BY29" s="24" t="s">
        <v>29</v>
      </c>
      <c r="BZ29" s="24" t="s">
        <v>29</v>
      </c>
      <c r="CA29" s="24" t="s">
        <v>29</v>
      </c>
      <c r="CB29" s="24" t="s">
        <v>29</v>
      </c>
    </row>
    <row r="30" spans="2:80" s="1" customFormat="1" ht="13.9" customHeight="1">
      <c r="B30" s="57" t="str">
        <f>Roster_Selection_Men!AF28&amp;" " &amp; "JV1 "</f>
        <v xml:space="preserve"> JV1 </v>
      </c>
      <c r="C30" s="57" t="str">
        <f>Roster_Selection_Men!AH28</f>
        <v/>
      </c>
      <c r="D30" s="57" t="str">
        <f>Roster_Selection_Men!AI28</f>
        <v/>
      </c>
      <c r="E30" s="58"/>
      <c r="F30" s="1" t="str">
        <f>IF(ISERROR(Individual_Scores_Men_JV!E30), " ", IF(Individual_Scores_Men_JV!E30 = "Yes", "Yes", "  "))</f>
        <v xml:space="preserve">  </v>
      </c>
      <c r="G30" s="24" t="s">
        <v>29</v>
      </c>
      <c r="H30" s="24" t="s">
        <v>29</v>
      </c>
      <c r="I30" s="24" t="s">
        <v>29</v>
      </c>
      <c r="J30" s="24" t="s">
        <v>29</v>
      </c>
      <c r="K30" s="24" t="s">
        <v>29</v>
      </c>
      <c r="L30" s="24" t="s">
        <v>29</v>
      </c>
      <c r="M30" s="24" t="s">
        <v>29</v>
      </c>
      <c r="N30" s="24" t="s">
        <v>29</v>
      </c>
      <c r="O30" s="24" t="s">
        <v>29</v>
      </c>
      <c r="P30" s="24" t="s">
        <v>29</v>
      </c>
      <c r="Q30" s="24" t="s">
        <v>29</v>
      </c>
      <c r="R30" s="24" t="s">
        <v>29</v>
      </c>
      <c r="S30" s="24" t="s">
        <v>29</v>
      </c>
      <c r="T30" s="24" t="s">
        <v>29</v>
      </c>
      <c r="U30" s="24" t="s">
        <v>29</v>
      </c>
      <c r="V30" s="24" t="s">
        <v>29</v>
      </c>
      <c r="W30" s="24" t="s">
        <v>29</v>
      </c>
      <c r="X30" s="24" t="s">
        <v>29</v>
      </c>
      <c r="Y30" s="24" t="s">
        <v>29</v>
      </c>
      <c r="Z30" s="24" t="s">
        <v>29</v>
      </c>
      <c r="AA30" s="24" t="s">
        <v>29</v>
      </c>
      <c r="AB30" s="24" t="s">
        <v>29</v>
      </c>
      <c r="AC30" s="24" t="s">
        <v>29</v>
      </c>
      <c r="AD30" s="24" t="s">
        <v>29</v>
      </c>
      <c r="AE30" s="24" t="s">
        <v>29</v>
      </c>
      <c r="AF30" s="24" t="s">
        <v>29</v>
      </c>
      <c r="AG30" s="24" t="s">
        <v>29</v>
      </c>
      <c r="AH30" s="24" t="s">
        <v>29</v>
      </c>
      <c r="AI30" s="24" t="s">
        <v>29</v>
      </c>
      <c r="AJ30" s="24" t="s">
        <v>29</v>
      </c>
      <c r="AK30" s="24" t="s">
        <v>29</v>
      </c>
      <c r="AL30" s="24" t="s">
        <v>29</v>
      </c>
      <c r="AM30" s="24" t="s">
        <v>29</v>
      </c>
      <c r="AN30" s="24" t="s">
        <v>29</v>
      </c>
      <c r="AO30" s="24" t="s">
        <v>29</v>
      </c>
      <c r="AP30" s="24" t="s">
        <v>29</v>
      </c>
      <c r="AQ30" s="24" t="s">
        <v>29</v>
      </c>
      <c r="AR30" s="24" t="s">
        <v>29</v>
      </c>
      <c r="AS30" s="24" t="s">
        <v>29</v>
      </c>
      <c r="AT30" s="24" t="s">
        <v>29</v>
      </c>
      <c r="AU30" s="24" t="s">
        <v>29</v>
      </c>
      <c r="AV30" s="24" t="s">
        <v>29</v>
      </c>
      <c r="AW30" s="24" t="s">
        <v>29</v>
      </c>
      <c r="AX30" s="24" t="s">
        <v>29</v>
      </c>
      <c r="AY30" s="24" t="s">
        <v>29</v>
      </c>
      <c r="AZ30" s="24" t="s">
        <v>29</v>
      </c>
      <c r="BA30" s="24" t="s">
        <v>29</v>
      </c>
      <c r="BB30" s="24" t="s">
        <v>29</v>
      </c>
      <c r="BC30" s="24" t="s">
        <v>29</v>
      </c>
      <c r="BD30" s="24" t="s">
        <v>29</v>
      </c>
      <c r="BE30" s="24" t="s">
        <v>29</v>
      </c>
      <c r="BF30" s="24" t="s">
        <v>29</v>
      </c>
      <c r="BG30" s="24" t="s">
        <v>29</v>
      </c>
      <c r="BH30" s="24" t="s">
        <v>29</v>
      </c>
      <c r="BI30" s="24" t="s">
        <v>29</v>
      </c>
      <c r="BJ30" s="24" t="s">
        <v>29</v>
      </c>
      <c r="BK30" s="24" t="s">
        <v>29</v>
      </c>
      <c r="BL30" s="24" t="s">
        <v>29</v>
      </c>
      <c r="BM30" s="24" t="s">
        <v>29</v>
      </c>
      <c r="BN30" s="24" t="s">
        <v>29</v>
      </c>
      <c r="BO30" s="24" t="s">
        <v>29</v>
      </c>
      <c r="BP30" s="24" t="s">
        <v>29</v>
      </c>
      <c r="BQ30" s="24" t="s">
        <v>29</v>
      </c>
      <c r="BR30" s="24" t="s">
        <v>29</v>
      </c>
      <c r="BS30" s="24" t="s">
        <v>29</v>
      </c>
      <c r="BT30" s="24" t="s">
        <v>29</v>
      </c>
      <c r="BU30" s="24" t="s">
        <v>29</v>
      </c>
      <c r="BV30" s="24" t="s">
        <v>29</v>
      </c>
      <c r="BW30" s="24" t="s">
        <v>29</v>
      </c>
      <c r="BX30" s="24" t="s">
        <v>29</v>
      </c>
      <c r="BY30" s="24" t="s">
        <v>29</v>
      </c>
      <c r="BZ30" s="24" t="s">
        <v>29</v>
      </c>
      <c r="CA30" s="24" t="s">
        <v>29</v>
      </c>
      <c r="CB30" s="24" t="s">
        <v>29</v>
      </c>
    </row>
    <row r="31" spans="2:80" s="1" customFormat="1" ht="13.9" customHeight="1">
      <c r="B31" s="57" t="str">
        <f>Roster_Selection_Men!AF29&amp;" " &amp; "JV1 "</f>
        <v xml:space="preserve"> JV1 </v>
      </c>
      <c r="C31" s="57" t="str">
        <f>Roster_Selection_Men!AH29</f>
        <v/>
      </c>
      <c r="D31" s="57" t="str">
        <f>Roster_Selection_Men!AI29</f>
        <v/>
      </c>
      <c r="E31" s="58"/>
      <c r="F31" s="1" t="str">
        <f>IF(ISERROR(Individual_Scores_Men_JV!E31), " ", IF(Individual_Scores_Men_JV!E31 = "Yes", "Yes", "  "))</f>
        <v xml:space="preserve">  </v>
      </c>
      <c r="G31" s="24" t="s">
        <v>29</v>
      </c>
      <c r="H31" s="24" t="s">
        <v>29</v>
      </c>
      <c r="I31" s="24" t="s">
        <v>29</v>
      </c>
      <c r="J31" s="24" t="s">
        <v>29</v>
      </c>
      <c r="K31" s="24" t="s">
        <v>29</v>
      </c>
      <c r="L31" s="24" t="s">
        <v>29</v>
      </c>
      <c r="M31" s="24" t="s">
        <v>29</v>
      </c>
      <c r="N31" s="24" t="s">
        <v>29</v>
      </c>
      <c r="O31" s="24" t="s">
        <v>29</v>
      </c>
      <c r="P31" s="24" t="s">
        <v>29</v>
      </c>
      <c r="Q31" s="24" t="s">
        <v>29</v>
      </c>
      <c r="R31" s="24" t="s">
        <v>29</v>
      </c>
      <c r="S31" s="24" t="s">
        <v>29</v>
      </c>
      <c r="T31" s="24" t="s">
        <v>29</v>
      </c>
      <c r="U31" s="24" t="s">
        <v>29</v>
      </c>
      <c r="V31" s="24" t="s">
        <v>29</v>
      </c>
      <c r="W31" s="24" t="s">
        <v>29</v>
      </c>
      <c r="X31" s="24" t="s">
        <v>29</v>
      </c>
      <c r="Y31" s="24" t="s">
        <v>29</v>
      </c>
      <c r="Z31" s="24" t="s">
        <v>29</v>
      </c>
      <c r="AA31" s="24" t="s">
        <v>29</v>
      </c>
      <c r="AB31" s="24" t="s">
        <v>29</v>
      </c>
      <c r="AC31" s="24" t="s">
        <v>29</v>
      </c>
      <c r="AD31" s="24" t="s">
        <v>29</v>
      </c>
      <c r="AE31" s="24" t="s">
        <v>29</v>
      </c>
      <c r="AF31" s="24" t="s">
        <v>29</v>
      </c>
      <c r="AG31" s="24" t="s">
        <v>29</v>
      </c>
      <c r="AH31" s="24" t="s">
        <v>29</v>
      </c>
      <c r="AI31" s="24" t="s">
        <v>29</v>
      </c>
      <c r="AJ31" s="24" t="s">
        <v>29</v>
      </c>
      <c r="AK31" s="24" t="s">
        <v>29</v>
      </c>
      <c r="AL31" s="24" t="s">
        <v>29</v>
      </c>
      <c r="AM31" s="24" t="s">
        <v>29</v>
      </c>
      <c r="AN31" s="24" t="s">
        <v>29</v>
      </c>
      <c r="AO31" s="24" t="s">
        <v>29</v>
      </c>
      <c r="AP31" s="24" t="s">
        <v>29</v>
      </c>
      <c r="AQ31" s="24" t="s">
        <v>29</v>
      </c>
      <c r="AR31" s="24" t="s">
        <v>29</v>
      </c>
      <c r="AS31" s="24" t="s">
        <v>29</v>
      </c>
      <c r="AT31" s="24" t="s">
        <v>29</v>
      </c>
      <c r="AU31" s="24" t="s">
        <v>29</v>
      </c>
      <c r="AV31" s="24" t="s">
        <v>29</v>
      </c>
      <c r="AW31" s="24" t="s">
        <v>29</v>
      </c>
      <c r="AX31" s="24" t="s">
        <v>29</v>
      </c>
      <c r="AY31" s="24" t="s">
        <v>29</v>
      </c>
      <c r="AZ31" s="24" t="s">
        <v>29</v>
      </c>
      <c r="BA31" s="24" t="s">
        <v>29</v>
      </c>
      <c r="BB31" s="24" t="s">
        <v>29</v>
      </c>
      <c r="BC31" s="24" t="s">
        <v>29</v>
      </c>
      <c r="BD31" s="24" t="s">
        <v>29</v>
      </c>
      <c r="BE31" s="24" t="s">
        <v>29</v>
      </c>
      <c r="BF31" s="24" t="s">
        <v>29</v>
      </c>
      <c r="BG31" s="24" t="s">
        <v>29</v>
      </c>
      <c r="BH31" s="24" t="s">
        <v>29</v>
      </c>
      <c r="BI31" s="24" t="s">
        <v>29</v>
      </c>
      <c r="BJ31" s="24" t="s">
        <v>29</v>
      </c>
      <c r="BK31" s="24" t="s">
        <v>29</v>
      </c>
      <c r="BL31" s="24" t="s">
        <v>29</v>
      </c>
      <c r="BM31" s="24" t="s">
        <v>29</v>
      </c>
      <c r="BN31" s="24" t="s">
        <v>29</v>
      </c>
      <c r="BO31" s="24" t="s">
        <v>29</v>
      </c>
      <c r="BP31" s="24" t="s">
        <v>29</v>
      </c>
      <c r="BQ31" s="24" t="s">
        <v>29</v>
      </c>
      <c r="BR31" s="24" t="s">
        <v>29</v>
      </c>
      <c r="BS31" s="24" t="s">
        <v>29</v>
      </c>
      <c r="BT31" s="24" t="s">
        <v>29</v>
      </c>
      <c r="BU31" s="24" t="s">
        <v>29</v>
      </c>
      <c r="BV31" s="24" t="s">
        <v>29</v>
      </c>
      <c r="BW31" s="24" t="s">
        <v>29</v>
      </c>
      <c r="BX31" s="24" t="s">
        <v>29</v>
      </c>
      <c r="BY31" s="24" t="s">
        <v>29</v>
      </c>
      <c r="BZ31" s="24" t="s">
        <v>29</v>
      </c>
      <c r="CA31" s="24" t="s">
        <v>29</v>
      </c>
      <c r="CB31" s="24" t="s">
        <v>29</v>
      </c>
    </row>
    <row r="32" spans="2:80" s="1" customFormat="1" ht="13.9" customHeight="1">
      <c r="B32" s="57" t="str">
        <f>Roster_Selection_Men!AF30&amp;" " &amp; "JV1 "</f>
        <v xml:space="preserve"> JV1 </v>
      </c>
      <c r="C32" s="57" t="str">
        <f>Roster_Selection_Men!AH30</f>
        <v/>
      </c>
      <c r="D32" s="57" t="str">
        <f>Roster_Selection_Men!AI30</f>
        <v/>
      </c>
      <c r="E32" s="58"/>
      <c r="F32" s="1" t="str">
        <f>IF(ISERROR(Individual_Scores_Men_JV!E32), " ", IF(Individual_Scores_Men_JV!E32 = "Yes", "Yes", "  "))</f>
        <v xml:space="preserve">  </v>
      </c>
      <c r="G32" s="24" t="s">
        <v>29</v>
      </c>
      <c r="H32" s="24" t="s">
        <v>29</v>
      </c>
      <c r="I32" s="24" t="s">
        <v>29</v>
      </c>
      <c r="J32" s="24" t="s">
        <v>29</v>
      </c>
      <c r="K32" s="24" t="s">
        <v>29</v>
      </c>
      <c r="L32" s="24" t="s">
        <v>29</v>
      </c>
      <c r="M32" s="24" t="s">
        <v>29</v>
      </c>
      <c r="N32" s="24" t="s">
        <v>29</v>
      </c>
      <c r="O32" s="24" t="s">
        <v>29</v>
      </c>
      <c r="P32" s="24" t="s">
        <v>29</v>
      </c>
      <c r="Q32" s="24" t="s">
        <v>29</v>
      </c>
      <c r="R32" s="24" t="s">
        <v>29</v>
      </c>
      <c r="S32" s="24" t="s">
        <v>29</v>
      </c>
      <c r="T32" s="24" t="s">
        <v>29</v>
      </c>
      <c r="U32" s="24" t="s">
        <v>29</v>
      </c>
      <c r="V32" s="24" t="s">
        <v>29</v>
      </c>
      <c r="W32" s="24" t="s">
        <v>29</v>
      </c>
      <c r="X32" s="24" t="s">
        <v>29</v>
      </c>
      <c r="Y32" s="24" t="s">
        <v>29</v>
      </c>
      <c r="Z32" s="24" t="s">
        <v>29</v>
      </c>
      <c r="AA32" s="24" t="s">
        <v>29</v>
      </c>
      <c r="AB32" s="24" t="s">
        <v>29</v>
      </c>
      <c r="AC32" s="24" t="s">
        <v>29</v>
      </c>
      <c r="AD32" s="24" t="s">
        <v>29</v>
      </c>
      <c r="AE32" s="24" t="s">
        <v>29</v>
      </c>
      <c r="AF32" s="24" t="s">
        <v>29</v>
      </c>
      <c r="AG32" s="24" t="s">
        <v>29</v>
      </c>
      <c r="AH32" s="24" t="s">
        <v>29</v>
      </c>
      <c r="AI32" s="24" t="s">
        <v>29</v>
      </c>
      <c r="AJ32" s="24" t="s">
        <v>29</v>
      </c>
      <c r="AK32" s="24" t="s">
        <v>29</v>
      </c>
      <c r="AL32" s="24" t="s">
        <v>29</v>
      </c>
      <c r="AM32" s="24" t="s">
        <v>29</v>
      </c>
      <c r="AN32" s="24" t="s">
        <v>29</v>
      </c>
      <c r="AO32" s="24" t="s">
        <v>29</v>
      </c>
      <c r="AP32" s="24" t="s">
        <v>29</v>
      </c>
      <c r="AQ32" s="24" t="s">
        <v>29</v>
      </c>
      <c r="AR32" s="24" t="s">
        <v>29</v>
      </c>
      <c r="AS32" s="24" t="s">
        <v>29</v>
      </c>
      <c r="AT32" s="24" t="s">
        <v>29</v>
      </c>
      <c r="AU32" s="24" t="s">
        <v>29</v>
      </c>
      <c r="AV32" s="24" t="s">
        <v>29</v>
      </c>
      <c r="AW32" s="24" t="s">
        <v>29</v>
      </c>
      <c r="AX32" s="24" t="s">
        <v>29</v>
      </c>
      <c r="AY32" s="24" t="s">
        <v>29</v>
      </c>
      <c r="AZ32" s="24" t="s">
        <v>29</v>
      </c>
      <c r="BA32" s="24" t="s">
        <v>29</v>
      </c>
      <c r="BB32" s="24" t="s">
        <v>29</v>
      </c>
      <c r="BC32" s="24" t="s">
        <v>29</v>
      </c>
      <c r="BD32" s="24" t="s">
        <v>29</v>
      </c>
      <c r="BE32" s="24" t="s">
        <v>29</v>
      </c>
      <c r="BF32" s="24" t="s">
        <v>29</v>
      </c>
      <c r="BG32" s="24" t="s">
        <v>29</v>
      </c>
      <c r="BH32" s="24" t="s">
        <v>29</v>
      </c>
      <c r="BI32" s="24" t="s">
        <v>29</v>
      </c>
      <c r="BJ32" s="24" t="s">
        <v>29</v>
      </c>
      <c r="BK32" s="24" t="s">
        <v>29</v>
      </c>
      <c r="BL32" s="24" t="s">
        <v>29</v>
      </c>
      <c r="BM32" s="24" t="s">
        <v>29</v>
      </c>
      <c r="BN32" s="24" t="s">
        <v>29</v>
      </c>
      <c r="BO32" s="24" t="s">
        <v>29</v>
      </c>
      <c r="BP32" s="24" t="s">
        <v>29</v>
      </c>
      <c r="BQ32" s="24" t="s">
        <v>29</v>
      </c>
      <c r="BR32" s="24" t="s">
        <v>29</v>
      </c>
      <c r="BS32" s="24" t="s">
        <v>29</v>
      </c>
      <c r="BT32" s="24" t="s">
        <v>29</v>
      </c>
      <c r="BU32" s="24" t="s">
        <v>29</v>
      </c>
      <c r="BV32" s="24" t="s">
        <v>29</v>
      </c>
      <c r="BW32" s="24" t="s">
        <v>29</v>
      </c>
      <c r="BX32" s="24" t="s">
        <v>29</v>
      </c>
      <c r="BY32" s="24" t="s">
        <v>29</v>
      </c>
      <c r="BZ32" s="24" t="s">
        <v>29</v>
      </c>
      <c r="CA32" s="24" t="s">
        <v>29</v>
      </c>
      <c r="CB32" s="24" t="s">
        <v>29</v>
      </c>
    </row>
    <row r="33" spans="2:80" s="1" customFormat="1" ht="13.9" customHeight="1">
      <c r="B33" s="57" t="s">
        <v>721</v>
      </c>
      <c r="C33" s="59" t="str">
        <f>Individual_Scores_Men_JV!C33</f>
        <v/>
      </c>
      <c r="D33" s="60" t="str">
        <f>Individual_Scores_Men_JV!D33</f>
        <v/>
      </c>
      <c r="E33" s="58"/>
      <c r="F33" s="13"/>
      <c r="G33" s="24" t="s">
        <v>29</v>
      </c>
      <c r="H33" s="24" t="s">
        <v>29</v>
      </c>
      <c r="I33" s="24" t="s">
        <v>29</v>
      </c>
      <c r="J33" s="24" t="s">
        <v>29</v>
      </c>
      <c r="K33" s="24" t="s">
        <v>29</v>
      </c>
      <c r="L33" s="24" t="s">
        <v>29</v>
      </c>
      <c r="M33" s="24" t="s">
        <v>29</v>
      </c>
      <c r="N33" s="24" t="s">
        <v>29</v>
      </c>
      <c r="O33" s="24" t="s">
        <v>29</v>
      </c>
      <c r="P33" s="24" t="s">
        <v>29</v>
      </c>
      <c r="Q33" s="24" t="s">
        <v>29</v>
      </c>
      <c r="R33" s="24" t="s">
        <v>29</v>
      </c>
      <c r="S33" s="24" t="s">
        <v>29</v>
      </c>
      <c r="T33" s="24" t="s">
        <v>29</v>
      </c>
      <c r="U33" s="24" t="s">
        <v>29</v>
      </c>
      <c r="V33" s="24" t="s">
        <v>29</v>
      </c>
      <c r="W33" s="24" t="s">
        <v>29</v>
      </c>
      <c r="X33" s="24" t="s">
        <v>29</v>
      </c>
      <c r="Y33" s="24" t="s">
        <v>29</v>
      </c>
      <c r="Z33" s="24" t="s">
        <v>29</v>
      </c>
      <c r="AA33" s="24" t="s">
        <v>29</v>
      </c>
      <c r="AB33" s="24" t="s">
        <v>29</v>
      </c>
      <c r="AC33" s="24" t="s">
        <v>29</v>
      </c>
      <c r="AD33" s="24" t="s">
        <v>29</v>
      </c>
      <c r="AE33" s="24" t="s">
        <v>29</v>
      </c>
      <c r="AF33" s="24" t="s">
        <v>29</v>
      </c>
      <c r="AG33" s="24" t="s">
        <v>29</v>
      </c>
      <c r="AH33" s="24" t="s">
        <v>29</v>
      </c>
      <c r="AI33" s="24" t="s">
        <v>29</v>
      </c>
      <c r="AJ33" s="24" t="s">
        <v>29</v>
      </c>
      <c r="AK33" s="24" t="s">
        <v>29</v>
      </c>
      <c r="AL33" s="24" t="s">
        <v>29</v>
      </c>
      <c r="AM33" s="24" t="s">
        <v>29</v>
      </c>
      <c r="AN33" s="24" t="s">
        <v>29</v>
      </c>
      <c r="AO33" s="24" t="s">
        <v>29</v>
      </c>
      <c r="AP33" s="24" t="s">
        <v>29</v>
      </c>
      <c r="AQ33" s="24" t="s">
        <v>29</v>
      </c>
      <c r="AR33" s="24" t="s">
        <v>29</v>
      </c>
      <c r="AS33" s="24" t="s">
        <v>29</v>
      </c>
      <c r="AT33" s="24" t="s">
        <v>29</v>
      </c>
      <c r="AU33" s="24" t="s">
        <v>29</v>
      </c>
      <c r="AV33" s="24" t="s">
        <v>29</v>
      </c>
      <c r="AW33" s="24" t="s">
        <v>29</v>
      </c>
      <c r="AX33" s="24" t="s">
        <v>29</v>
      </c>
      <c r="AY33" s="24" t="s">
        <v>29</v>
      </c>
      <c r="AZ33" s="24" t="s">
        <v>29</v>
      </c>
      <c r="BA33" s="24" t="s">
        <v>29</v>
      </c>
      <c r="BB33" s="24" t="s">
        <v>29</v>
      </c>
      <c r="BC33" s="24" t="s">
        <v>29</v>
      </c>
      <c r="BD33" s="24" t="s">
        <v>29</v>
      </c>
      <c r="BE33" s="24" t="s">
        <v>29</v>
      </c>
      <c r="BF33" s="24" t="s">
        <v>29</v>
      </c>
      <c r="BG33" s="24" t="s">
        <v>29</v>
      </c>
      <c r="BH33" s="24" t="s">
        <v>29</v>
      </c>
      <c r="BI33" s="24" t="s">
        <v>29</v>
      </c>
      <c r="BJ33" s="24" t="s">
        <v>29</v>
      </c>
      <c r="BK33" s="24" t="s">
        <v>29</v>
      </c>
      <c r="BL33" s="24" t="s">
        <v>29</v>
      </c>
      <c r="BM33" s="24" t="s">
        <v>29</v>
      </c>
      <c r="BN33" s="24" t="s">
        <v>29</v>
      </c>
      <c r="BO33" s="24" t="s">
        <v>29</v>
      </c>
      <c r="BP33" s="24" t="s">
        <v>29</v>
      </c>
      <c r="BQ33" s="24" t="s">
        <v>29</v>
      </c>
      <c r="BR33" s="24" t="s">
        <v>29</v>
      </c>
      <c r="BS33" s="24" t="s">
        <v>29</v>
      </c>
      <c r="BT33" s="24" t="s">
        <v>29</v>
      </c>
      <c r="BU33" s="24" t="s">
        <v>29</v>
      </c>
      <c r="BV33" s="24" t="s">
        <v>29</v>
      </c>
      <c r="BW33" s="24" t="s">
        <v>29</v>
      </c>
      <c r="BX33" s="24" t="s">
        <v>29</v>
      </c>
      <c r="BY33" s="24" t="s">
        <v>29</v>
      </c>
      <c r="BZ33" s="24" t="s">
        <v>29</v>
      </c>
      <c r="CA33" s="24" t="s">
        <v>29</v>
      </c>
      <c r="CB33" s="24" t="s">
        <v>29</v>
      </c>
    </row>
    <row r="34" spans="2:80" s="1" customFormat="1" ht="15.75" customHeight="1">
      <c r="B34" s="57" t="s">
        <v>721</v>
      </c>
      <c r="C34" s="59" t="str">
        <f>Individual_Scores_Men_JV!C34</f>
        <v/>
      </c>
      <c r="D34" s="60" t="str">
        <f>Individual_Scores_Men_JV!D34</f>
        <v/>
      </c>
      <c r="E34" s="58"/>
      <c r="F34" s="13"/>
      <c r="G34" s="24" t="s">
        <v>29</v>
      </c>
      <c r="H34" s="24" t="s">
        <v>29</v>
      </c>
      <c r="I34" s="24" t="s">
        <v>29</v>
      </c>
      <c r="J34" s="24" t="s">
        <v>29</v>
      </c>
      <c r="K34" s="24" t="s">
        <v>29</v>
      </c>
      <c r="L34" s="24" t="s">
        <v>29</v>
      </c>
      <c r="M34" s="24" t="s">
        <v>29</v>
      </c>
      <c r="N34" s="24" t="s">
        <v>29</v>
      </c>
      <c r="O34" s="24" t="s">
        <v>29</v>
      </c>
      <c r="P34" s="24" t="s">
        <v>29</v>
      </c>
      <c r="Q34" s="24" t="s">
        <v>29</v>
      </c>
      <c r="R34" s="24" t="s">
        <v>29</v>
      </c>
      <c r="S34" s="24" t="s">
        <v>29</v>
      </c>
      <c r="T34" s="24" t="s">
        <v>29</v>
      </c>
      <c r="U34" s="24" t="s">
        <v>29</v>
      </c>
      <c r="V34" s="24" t="s">
        <v>29</v>
      </c>
      <c r="W34" s="24" t="s">
        <v>29</v>
      </c>
      <c r="X34" s="24" t="s">
        <v>29</v>
      </c>
      <c r="Y34" s="24" t="s">
        <v>29</v>
      </c>
      <c r="Z34" s="24" t="s">
        <v>29</v>
      </c>
      <c r="AA34" s="24" t="s">
        <v>29</v>
      </c>
      <c r="AB34" s="24" t="s">
        <v>29</v>
      </c>
      <c r="AC34" s="24" t="s">
        <v>29</v>
      </c>
      <c r="AD34" s="24" t="s">
        <v>29</v>
      </c>
      <c r="AE34" s="24" t="s">
        <v>29</v>
      </c>
      <c r="AF34" s="24" t="s">
        <v>29</v>
      </c>
      <c r="AG34" s="24" t="s">
        <v>29</v>
      </c>
      <c r="AH34" s="24" t="s">
        <v>29</v>
      </c>
      <c r="AI34" s="24" t="s">
        <v>29</v>
      </c>
      <c r="AJ34" s="24" t="s">
        <v>29</v>
      </c>
      <c r="AK34" s="24" t="s">
        <v>29</v>
      </c>
      <c r="AL34" s="24" t="s">
        <v>29</v>
      </c>
      <c r="AM34" s="24" t="s">
        <v>29</v>
      </c>
      <c r="AN34" s="24" t="s">
        <v>29</v>
      </c>
      <c r="AO34" s="24" t="s">
        <v>29</v>
      </c>
      <c r="AP34" s="24" t="s">
        <v>29</v>
      </c>
      <c r="AQ34" s="24" t="s">
        <v>29</v>
      </c>
      <c r="AR34" s="24" t="s">
        <v>29</v>
      </c>
      <c r="AS34" s="24" t="s">
        <v>29</v>
      </c>
      <c r="AT34" s="24" t="s">
        <v>29</v>
      </c>
      <c r="AU34" s="24" t="s">
        <v>29</v>
      </c>
      <c r="AV34" s="24" t="s">
        <v>29</v>
      </c>
      <c r="AW34" s="24" t="s">
        <v>29</v>
      </c>
      <c r="AX34" s="24" t="s">
        <v>29</v>
      </c>
      <c r="AY34" s="24" t="s">
        <v>29</v>
      </c>
      <c r="AZ34" s="24" t="s">
        <v>29</v>
      </c>
      <c r="BA34" s="24" t="s">
        <v>29</v>
      </c>
      <c r="BB34" s="24" t="s">
        <v>29</v>
      </c>
      <c r="BC34" s="24" t="s">
        <v>29</v>
      </c>
      <c r="BD34" s="24" t="s">
        <v>29</v>
      </c>
      <c r="BE34" s="24" t="s">
        <v>29</v>
      </c>
      <c r="BF34" s="24" t="s">
        <v>29</v>
      </c>
      <c r="BG34" s="24" t="s">
        <v>29</v>
      </c>
      <c r="BH34" s="24" t="s">
        <v>29</v>
      </c>
      <c r="BI34" s="24" t="s">
        <v>29</v>
      </c>
      <c r="BJ34" s="24" t="s">
        <v>29</v>
      </c>
      <c r="BK34" s="24" t="s">
        <v>29</v>
      </c>
      <c r="BL34" s="24" t="s">
        <v>29</v>
      </c>
      <c r="BM34" s="24" t="s">
        <v>29</v>
      </c>
      <c r="BN34" s="24" t="s">
        <v>29</v>
      </c>
      <c r="BO34" s="24" t="s">
        <v>29</v>
      </c>
      <c r="BP34" s="24" t="s">
        <v>29</v>
      </c>
      <c r="BQ34" s="24" t="s">
        <v>29</v>
      </c>
      <c r="BR34" s="24" t="s">
        <v>29</v>
      </c>
      <c r="BS34" s="24" t="s">
        <v>29</v>
      </c>
      <c r="BT34" s="24" t="s">
        <v>29</v>
      </c>
      <c r="BU34" s="24" t="s">
        <v>29</v>
      </c>
      <c r="BV34" s="24" t="s">
        <v>29</v>
      </c>
      <c r="BW34" s="24" t="s">
        <v>29</v>
      </c>
      <c r="BX34" s="24" t="s">
        <v>29</v>
      </c>
      <c r="BY34" s="24" t="s">
        <v>29</v>
      </c>
      <c r="BZ34" s="24" t="s">
        <v>29</v>
      </c>
      <c r="CA34" s="24" t="s">
        <v>29</v>
      </c>
      <c r="CB34" s="24" t="s">
        <v>29</v>
      </c>
    </row>
    <row r="35" spans="2:80" s="1" customFormat="1" ht="13.9" customHeight="1">
      <c r="B35" s="57" t="s">
        <v>721</v>
      </c>
      <c r="C35" s="59" t="str">
        <f>Individual_Scores_Men_JV!C35</f>
        <v/>
      </c>
      <c r="D35" s="60" t="str">
        <f>Individual_Scores_Men_JV!D35</f>
        <v/>
      </c>
      <c r="E35" s="58"/>
      <c r="F35" s="13"/>
      <c r="G35" s="24" t="s">
        <v>29</v>
      </c>
      <c r="H35" s="24" t="s">
        <v>29</v>
      </c>
      <c r="I35" s="24" t="s">
        <v>29</v>
      </c>
      <c r="J35" s="24" t="s">
        <v>29</v>
      </c>
      <c r="K35" s="24" t="s">
        <v>29</v>
      </c>
      <c r="L35" s="24" t="s">
        <v>29</v>
      </c>
      <c r="M35" s="24" t="s">
        <v>29</v>
      </c>
      <c r="N35" s="24" t="s">
        <v>29</v>
      </c>
      <c r="O35" s="24" t="s">
        <v>29</v>
      </c>
      <c r="P35" s="24" t="s">
        <v>29</v>
      </c>
      <c r="Q35" s="24" t="s">
        <v>29</v>
      </c>
      <c r="R35" s="24" t="s">
        <v>29</v>
      </c>
      <c r="S35" s="24" t="s">
        <v>29</v>
      </c>
      <c r="T35" s="24" t="s">
        <v>29</v>
      </c>
      <c r="U35" s="24" t="s">
        <v>29</v>
      </c>
      <c r="V35" s="24" t="s">
        <v>29</v>
      </c>
      <c r="W35" s="24" t="s">
        <v>29</v>
      </c>
      <c r="X35" s="24" t="s">
        <v>29</v>
      </c>
      <c r="Y35" s="24" t="s">
        <v>29</v>
      </c>
      <c r="Z35" s="24" t="s">
        <v>29</v>
      </c>
      <c r="AA35" s="24" t="s">
        <v>29</v>
      </c>
      <c r="AB35" s="24" t="s">
        <v>29</v>
      </c>
      <c r="AC35" s="24" t="s">
        <v>29</v>
      </c>
      <c r="AD35" s="24" t="s">
        <v>29</v>
      </c>
      <c r="AE35" s="24" t="s">
        <v>29</v>
      </c>
      <c r="AF35" s="24" t="s">
        <v>29</v>
      </c>
      <c r="AG35" s="24" t="s">
        <v>29</v>
      </c>
      <c r="AH35" s="24" t="s">
        <v>29</v>
      </c>
      <c r="AI35" s="24" t="s">
        <v>29</v>
      </c>
      <c r="AJ35" s="24" t="s">
        <v>29</v>
      </c>
      <c r="AK35" s="24" t="s">
        <v>29</v>
      </c>
      <c r="AL35" s="24" t="s">
        <v>29</v>
      </c>
      <c r="AM35" s="24" t="s">
        <v>29</v>
      </c>
      <c r="AN35" s="24" t="s">
        <v>29</v>
      </c>
      <c r="AO35" s="24" t="s">
        <v>29</v>
      </c>
      <c r="AP35" s="24" t="s">
        <v>29</v>
      </c>
      <c r="AQ35" s="24" t="s">
        <v>29</v>
      </c>
      <c r="AR35" s="24" t="s">
        <v>29</v>
      </c>
      <c r="AS35" s="24" t="s">
        <v>29</v>
      </c>
      <c r="AT35" s="24" t="s">
        <v>29</v>
      </c>
      <c r="AU35" s="24" t="s">
        <v>29</v>
      </c>
      <c r="AV35" s="24" t="s">
        <v>29</v>
      </c>
      <c r="AW35" s="24" t="s">
        <v>29</v>
      </c>
      <c r="AX35" s="24" t="s">
        <v>29</v>
      </c>
      <c r="AY35" s="24" t="s">
        <v>29</v>
      </c>
      <c r="AZ35" s="24" t="s">
        <v>29</v>
      </c>
      <c r="BA35" s="24" t="s">
        <v>29</v>
      </c>
      <c r="BB35" s="24" t="s">
        <v>29</v>
      </c>
      <c r="BC35" s="24" t="s">
        <v>29</v>
      </c>
      <c r="BD35" s="24" t="s">
        <v>29</v>
      </c>
      <c r="BE35" s="24" t="s">
        <v>29</v>
      </c>
      <c r="BF35" s="24" t="s">
        <v>29</v>
      </c>
      <c r="BG35" s="24" t="s">
        <v>29</v>
      </c>
      <c r="BH35" s="24" t="s">
        <v>29</v>
      </c>
      <c r="BI35" s="24" t="s">
        <v>29</v>
      </c>
      <c r="BJ35" s="24" t="s">
        <v>29</v>
      </c>
      <c r="BK35" s="24" t="s">
        <v>29</v>
      </c>
      <c r="BL35" s="24" t="s">
        <v>29</v>
      </c>
      <c r="BM35" s="24" t="s">
        <v>29</v>
      </c>
      <c r="BN35" s="24" t="s">
        <v>29</v>
      </c>
      <c r="BO35" s="24" t="s">
        <v>29</v>
      </c>
      <c r="BP35" s="24" t="s">
        <v>29</v>
      </c>
      <c r="BQ35" s="24" t="s">
        <v>29</v>
      </c>
      <c r="BR35" s="24" t="s">
        <v>29</v>
      </c>
      <c r="BS35" s="24" t="s">
        <v>29</v>
      </c>
      <c r="BT35" s="24" t="s">
        <v>29</v>
      </c>
      <c r="BU35" s="24" t="s">
        <v>29</v>
      </c>
      <c r="BV35" s="24" t="s">
        <v>29</v>
      </c>
      <c r="BW35" s="24" t="s">
        <v>29</v>
      </c>
      <c r="BX35" s="24" t="s">
        <v>29</v>
      </c>
      <c r="BY35" s="24" t="s">
        <v>29</v>
      </c>
      <c r="BZ35" s="24" t="s">
        <v>29</v>
      </c>
      <c r="CA35" s="24" t="s">
        <v>29</v>
      </c>
      <c r="CB35" s="24" t="s">
        <v>29</v>
      </c>
    </row>
    <row r="36" spans="2:80" s="1" customFormat="1" ht="13.9" customHeight="1">
      <c r="B36" s="57" t="s">
        <v>29</v>
      </c>
      <c r="C36" s="57" t="s">
        <v>29</v>
      </c>
      <c r="D36" s="57" t="s">
        <v>29</v>
      </c>
      <c r="E36" s="61"/>
      <c r="G36" s="24" t="s">
        <v>29</v>
      </c>
      <c r="H36" s="24" t="s">
        <v>29</v>
      </c>
      <c r="I36" s="24" t="s">
        <v>29</v>
      </c>
      <c r="J36" s="24" t="s">
        <v>29</v>
      </c>
      <c r="K36" s="24" t="s">
        <v>29</v>
      </c>
      <c r="L36" s="24" t="s">
        <v>29</v>
      </c>
      <c r="M36" s="24" t="s">
        <v>29</v>
      </c>
      <c r="N36" s="24" t="s">
        <v>29</v>
      </c>
      <c r="O36" s="24" t="s">
        <v>29</v>
      </c>
      <c r="P36" s="24" t="s">
        <v>29</v>
      </c>
      <c r="Q36" s="24" t="s">
        <v>29</v>
      </c>
      <c r="R36" s="24" t="s">
        <v>29</v>
      </c>
      <c r="S36" s="24" t="s">
        <v>29</v>
      </c>
      <c r="T36" s="24" t="s">
        <v>29</v>
      </c>
      <c r="U36" s="24" t="s">
        <v>29</v>
      </c>
      <c r="V36" s="24" t="s">
        <v>29</v>
      </c>
      <c r="W36" s="24" t="s">
        <v>29</v>
      </c>
      <c r="X36" s="24" t="s">
        <v>29</v>
      </c>
      <c r="Y36" s="24" t="s">
        <v>29</v>
      </c>
      <c r="Z36" s="24" t="s">
        <v>29</v>
      </c>
      <c r="AA36" s="24" t="s">
        <v>29</v>
      </c>
      <c r="AB36" s="24" t="s">
        <v>29</v>
      </c>
      <c r="AC36" s="24" t="s">
        <v>29</v>
      </c>
      <c r="AD36" s="24" t="s">
        <v>29</v>
      </c>
      <c r="AE36" s="24" t="s">
        <v>29</v>
      </c>
      <c r="AF36" s="24" t="s">
        <v>29</v>
      </c>
      <c r="AG36" s="24" t="s">
        <v>29</v>
      </c>
      <c r="AH36" s="24" t="s">
        <v>29</v>
      </c>
      <c r="AI36" s="24" t="s">
        <v>29</v>
      </c>
      <c r="AJ36" s="24" t="s">
        <v>29</v>
      </c>
      <c r="AK36" s="24" t="s">
        <v>29</v>
      </c>
      <c r="AL36" s="24" t="s">
        <v>29</v>
      </c>
      <c r="AM36" s="24" t="s">
        <v>29</v>
      </c>
      <c r="AN36" s="24" t="s">
        <v>29</v>
      </c>
      <c r="AO36" s="24" t="s">
        <v>29</v>
      </c>
      <c r="AP36" s="24" t="s">
        <v>29</v>
      </c>
      <c r="AQ36" s="24" t="s">
        <v>29</v>
      </c>
      <c r="AR36" s="24" t="s">
        <v>29</v>
      </c>
      <c r="AS36" s="24" t="s">
        <v>29</v>
      </c>
      <c r="AT36" s="24" t="s">
        <v>29</v>
      </c>
      <c r="AU36" s="24" t="s">
        <v>29</v>
      </c>
      <c r="AV36" s="24" t="s">
        <v>29</v>
      </c>
      <c r="AW36" s="24" t="s">
        <v>29</v>
      </c>
      <c r="AX36" s="24" t="s">
        <v>29</v>
      </c>
      <c r="AY36" s="24" t="s">
        <v>29</v>
      </c>
      <c r="AZ36" s="24" t="s">
        <v>29</v>
      </c>
      <c r="BA36" s="24" t="s">
        <v>29</v>
      </c>
      <c r="BB36" s="24" t="s">
        <v>29</v>
      </c>
      <c r="BC36" s="24" t="s">
        <v>29</v>
      </c>
      <c r="BD36" s="24" t="s">
        <v>29</v>
      </c>
      <c r="BE36" s="24" t="s">
        <v>29</v>
      </c>
      <c r="BF36" s="24" t="s">
        <v>29</v>
      </c>
      <c r="BG36" s="24" t="s">
        <v>29</v>
      </c>
      <c r="BH36" s="24" t="s">
        <v>29</v>
      </c>
      <c r="BI36" s="24" t="s">
        <v>29</v>
      </c>
      <c r="BJ36" s="24" t="s">
        <v>29</v>
      </c>
      <c r="BK36" s="24" t="s">
        <v>29</v>
      </c>
      <c r="BL36" s="24" t="s">
        <v>29</v>
      </c>
      <c r="BM36" s="24" t="s">
        <v>29</v>
      </c>
      <c r="BN36" s="24" t="s">
        <v>29</v>
      </c>
      <c r="BO36" s="24" t="s">
        <v>29</v>
      </c>
      <c r="BP36" s="24" t="s">
        <v>29</v>
      </c>
      <c r="BQ36" s="24" t="s">
        <v>29</v>
      </c>
      <c r="BR36" s="24" t="s">
        <v>29</v>
      </c>
      <c r="BS36" s="24" t="s">
        <v>29</v>
      </c>
      <c r="BT36" s="24" t="s">
        <v>29</v>
      </c>
      <c r="BU36" s="24" t="s">
        <v>29</v>
      </c>
      <c r="BV36" s="24" t="s">
        <v>29</v>
      </c>
      <c r="BW36" s="24" t="s">
        <v>29</v>
      </c>
      <c r="BX36" s="24" t="s">
        <v>29</v>
      </c>
      <c r="BY36" s="24" t="s">
        <v>29</v>
      </c>
      <c r="BZ36" s="24" t="s">
        <v>29</v>
      </c>
      <c r="CA36" s="24" t="s">
        <v>29</v>
      </c>
      <c r="CB36" s="24" t="s">
        <v>29</v>
      </c>
    </row>
    <row r="37" spans="2:80" s="1" customFormat="1" ht="15.75" customHeight="1">
      <c r="B37" s="57" t="s">
        <v>29</v>
      </c>
      <c r="C37" s="57" t="s">
        <v>29</v>
      </c>
      <c r="D37" s="57" t="s">
        <v>29</v>
      </c>
      <c r="E37" s="61"/>
      <c r="G37" s="24" t="s">
        <v>29</v>
      </c>
      <c r="H37" s="24" t="s">
        <v>29</v>
      </c>
      <c r="I37" s="24" t="s">
        <v>29</v>
      </c>
      <c r="J37" s="24" t="s">
        <v>29</v>
      </c>
      <c r="K37" s="24" t="s">
        <v>29</v>
      </c>
      <c r="L37" s="24" t="s">
        <v>29</v>
      </c>
      <c r="M37" s="24" t="s">
        <v>29</v>
      </c>
      <c r="N37" s="24" t="s">
        <v>29</v>
      </c>
      <c r="O37" s="24" t="s">
        <v>29</v>
      </c>
      <c r="P37" s="24" t="s">
        <v>29</v>
      </c>
      <c r="Q37" s="24" t="s">
        <v>29</v>
      </c>
      <c r="R37" s="24" t="s">
        <v>29</v>
      </c>
      <c r="S37" s="24" t="s">
        <v>29</v>
      </c>
      <c r="T37" s="24" t="s">
        <v>29</v>
      </c>
      <c r="U37" s="24" t="s">
        <v>29</v>
      </c>
      <c r="V37" s="24" t="s">
        <v>29</v>
      </c>
      <c r="W37" s="24" t="s">
        <v>29</v>
      </c>
      <c r="X37" s="24" t="s">
        <v>29</v>
      </c>
      <c r="Y37" s="24" t="s">
        <v>29</v>
      </c>
      <c r="Z37" s="24" t="s">
        <v>29</v>
      </c>
      <c r="AA37" s="24" t="s">
        <v>29</v>
      </c>
      <c r="AB37" s="24" t="s">
        <v>29</v>
      </c>
      <c r="AC37" s="24" t="s">
        <v>29</v>
      </c>
      <c r="AD37" s="24" t="s">
        <v>29</v>
      </c>
      <c r="AE37" s="24" t="s">
        <v>29</v>
      </c>
      <c r="AF37" s="24" t="s">
        <v>29</v>
      </c>
      <c r="AG37" s="24" t="s">
        <v>29</v>
      </c>
      <c r="AH37" s="24" t="s">
        <v>29</v>
      </c>
      <c r="AI37" s="24" t="s">
        <v>29</v>
      </c>
      <c r="AJ37" s="24" t="s">
        <v>29</v>
      </c>
      <c r="AK37" s="24" t="s">
        <v>29</v>
      </c>
      <c r="AL37" s="24" t="s">
        <v>29</v>
      </c>
      <c r="AM37" s="24" t="s">
        <v>29</v>
      </c>
      <c r="AN37" s="24" t="s">
        <v>29</v>
      </c>
      <c r="AO37" s="24" t="s">
        <v>29</v>
      </c>
      <c r="AP37" s="24" t="s">
        <v>29</v>
      </c>
      <c r="AQ37" s="24" t="s">
        <v>29</v>
      </c>
      <c r="AR37" s="24" t="s">
        <v>29</v>
      </c>
      <c r="AS37" s="24" t="s">
        <v>29</v>
      </c>
      <c r="AT37" s="24" t="s">
        <v>29</v>
      </c>
      <c r="AU37" s="24" t="s">
        <v>29</v>
      </c>
      <c r="AV37" s="24" t="s">
        <v>29</v>
      </c>
      <c r="AW37" s="24" t="s">
        <v>29</v>
      </c>
      <c r="AX37" s="24" t="s">
        <v>29</v>
      </c>
      <c r="AY37" s="24" t="s">
        <v>29</v>
      </c>
      <c r="AZ37" s="24" t="s">
        <v>29</v>
      </c>
      <c r="BA37" s="24" t="s">
        <v>29</v>
      </c>
      <c r="BB37" s="24" t="s">
        <v>29</v>
      </c>
      <c r="BC37" s="24" t="s">
        <v>29</v>
      </c>
      <c r="BD37" s="24" t="s">
        <v>29</v>
      </c>
      <c r="BE37" s="24" t="s">
        <v>29</v>
      </c>
      <c r="BF37" s="24" t="s">
        <v>29</v>
      </c>
      <c r="BG37" s="24" t="s">
        <v>29</v>
      </c>
      <c r="BH37" s="24" t="s">
        <v>29</v>
      </c>
      <c r="BI37" s="24" t="s">
        <v>29</v>
      </c>
      <c r="BJ37" s="24" t="s">
        <v>29</v>
      </c>
      <c r="BK37" s="24" t="s">
        <v>29</v>
      </c>
      <c r="BL37" s="24" t="s">
        <v>29</v>
      </c>
      <c r="BM37" s="24" t="s">
        <v>29</v>
      </c>
      <c r="BN37" s="24" t="s">
        <v>29</v>
      </c>
      <c r="BO37" s="24" t="s">
        <v>29</v>
      </c>
      <c r="BP37" s="24" t="s">
        <v>29</v>
      </c>
      <c r="BQ37" s="24" t="s">
        <v>29</v>
      </c>
      <c r="BR37" s="24" t="s">
        <v>29</v>
      </c>
      <c r="BS37" s="24" t="s">
        <v>29</v>
      </c>
      <c r="BT37" s="24" t="s">
        <v>29</v>
      </c>
      <c r="BU37" s="24" t="s">
        <v>29</v>
      </c>
      <c r="BV37" s="24" t="s">
        <v>29</v>
      </c>
      <c r="BW37" s="24" t="s">
        <v>29</v>
      </c>
      <c r="BX37" s="24" t="s">
        <v>29</v>
      </c>
      <c r="BY37" s="24" t="s">
        <v>29</v>
      </c>
      <c r="BZ37" s="24" t="s">
        <v>29</v>
      </c>
      <c r="CA37" s="24" t="s">
        <v>29</v>
      </c>
      <c r="CB37" s="24" t="s">
        <v>29</v>
      </c>
    </row>
    <row r="38" spans="2:80" s="1" customFormat="1" ht="13.9" customHeight="1">
      <c r="B38" s="57" t="str">
        <f>Roster_Selection_Men!AF34&amp;" " &amp; "JV1 "</f>
        <v xml:space="preserve">Campbellsville University JV1 </v>
      </c>
      <c r="C38" s="57" t="str">
        <f>Roster_Selection_Men!AH34</f>
        <v>16-42449</v>
      </c>
      <c r="D38" s="57" t="str">
        <f>Roster_Selection_Men!AI34</f>
        <v>Kiel Mayer</v>
      </c>
      <c r="E38" s="58" t="s">
        <v>1022</v>
      </c>
      <c r="F38" s="1" t="str">
        <f>IF(ISERROR(Individual_Scores_Men_JV!E38), " ", IF(Individual_Scores_Men_JV!E38 = "Yes", "Yes", "  "))</f>
        <v>Yes</v>
      </c>
      <c r="G38" s="24" t="s">
        <v>672</v>
      </c>
      <c r="H38" s="44">
        <v>188</v>
      </c>
      <c r="I38" s="44">
        <v>124</v>
      </c>
      <c r="J38" s="44">
        <v>167</v>
      </c>
      <c r="K38" s="44">
        <v>146</v>
      </c>
      <c r="L38" s="44">
        <v>157</v>
      </c>
      <c r="M38" s="44">
        <v>169</v>
      </c>
      <c r="N38" s="44">
        <v>129</v>
      </c>
      <c r="O38" s="44">
        <v>154</v>
      </c>
      <c r="P38" s="44">
        <v>149</v>
      </c>
      <c r="Q38" s="44">
        <v>142</v>
      </c>
      <c r="R38" s="44">
        <v>134</v>
      </c>
      <c r="S38" s="44">
        <v>163</v>
      </c>
      <c r="T38" s="19">
        <f>SUM(H38:S38)</f>
        <v>1822</v>
      </c>
      <c r="U38" s="19">
        <f>COUNTIF(H38:S38, "&gt;0" )</f>
        <v>12</v>
      </c>
      <c r="V38" s="19">
        <f>T38/U38</f>
        <v>151.83333333333334</v>
      </c>
      <c r="W38" s="24" t="s">
        <v>29</v>
      </c>
      <c r="X38" s="24" t="s">
        <v>29</v>
      </c>
      <c r="Y38" s="24" t="s">
        <v>29</v>
      </c>
      <c r="Z38" s="24" t="s">
        <v>29</v>
      </c>
      <c r="AA38" s="24" t="s">
        <v>29</v>
      </c>
      <c r="AB38" s="24" t="s">
        <v>29</v>
      </c>
      <c r="AC38" s="24" t="s">
        <v>29</v>
      </c>
      <c r="AD38" s="24" t="s">
        <v>29</v>
      </c>
      <c r="AE38" s="24" t="s">
        <v>29</v>
      </c>
      <c r="AF38" s="24" t="s">
        <v>29</v>
      </c>
      <c r="AG38" s="24" t="s">
        <v>29</v>
      </c>
      <c r="AH38" s="24" t="s">
        <v>29</v>
      </c>
      <c r="AI38" s="24" t="s">
        <v>29</v>
      </c>
      <c r="AJ38" s="24" t="s">
        <v>29</v>
      </c>
      <c r="AK38" s="24" t="s">
        <v>29</v>
      </c>
      <c r="AL38" s="24" t="s">
        <v>29</v>
      </c>
      <c r="AM38" s="24" t="s">
        <v>29</v>
      </c>
      <c r="AN38" s="24" t="s">
        <v>29</v>
      </c>
      <c r="AO38" s="24" t="s">
        <v>29</v>
      </c>
      <c r="AP38" s="24" t="s">
        <v>29</v>
      </c>
      <c r="AQ38" s="24" t="s">
        <v>29</v>
      </c>
      <c r="AR38" s="24" t="s">
        <v>29</v>
      </c>
      <c r="AS38" s="24" t="s">
        <v>29</v>
      </c>
      <c r="AT38" s="24" t="s">
        <v>29</v>
      </c>
      <c r="AU38" s="24" t="s">
        <v>29</v>
      </c>
      <c r="AV38" s="24" t="s">
        <v>29</v>
      </c>
      <c r="AW38" s="24" t="s">
        <v>29</v>
      </c>
      <c r="AX38" s="24" t="s">
        <v>29</v>
      </c>
      <c r="AY38" s="24" t="s">
        <v>29</v>
      </c>
      <c r="AZ38" s="24" t="s">
        <v>29</v>
      </c>
      <c r="BA38" s="24" t="s">
        <v>29</v>
      </c>
      <c r="BB38" s="24" t="s">
        <v>29</v>
      </c>
      <c r="BC38" s="24" t="s">
        <v>29</v>
      </c>
      <c r="BD38" s="24" t="s">
        <v>29</v>
      </c>
      <c r="BE38" s="24" t="s">
        <v>29</v>
      </c>
      <c r="BF38" s="24" t="s">
        <v>29</v>
      </c>
      <c r="BG38" s="24" t="s">
        <v>29</v>
      </c>
      <c r="BH38" s="24" t="s">
        <v>29</v>
      </c>
      <c r="BI38" s="24" t="s">
        <v>29</v>
      </c>
      <c r="BJ38" s="24" t="s">
        <v>29</v>
      </c>
      <c r="BK38" s="24" t="s">
        <v>29</v>
      </c>
      <c r="BL38" s="24" t="s">
        <v>29</v>
      </c>
      <c r="BM38" s="24" t="s">
        <v>29</v>
      </c>
      <c r="BN38" s="24" t="s">
        <v>29</v>
      </c>
      <c r="BO38" s="24" t="s">
        <v>29</v>
      </c>
      <c r="BP38" s="24" t="s">
        <v>29</v>
      </c>
      <c r="BQ38" s="24" t="s">
        <v>29</v>
      </c>
      <c r="BR38" s="24" t="s">
        <v>29</v>
      </c>
      <c r="BS38" s="24" t="s">
        <v>29</v>
      </c>
      <c r="BT38" s="24" t="s">
        <v>29</v>
      </c>
      <c r="BU38" s="24" t="s">
        <v>29</v>
      </c>
      <c r="BV38" s="24" t="s">
        <v>29</v>
      </c>
      <c r="BW38" s="24" t="s">
        <v>29</v>
      </c>
      <c r="BX38" s="24" t="s">
        <v>29</v>
      </c>
      <c r="BY38" s="24" t="s">
        <v>29</v>
      </c>
      <c r="BZ38" s="24" t="s">
        <v>29</v>
      </c>
      <c r="CA38" s="24" t="s">
        <v>29</v>
      </c>
      <c r="CB38" s="24" t="s">
        <v>29</v>
      </c>
    </row>
    <row r="39" spans="2:80" s="1" customFormat="1" ht="13.9" customHeight="1">
      <c r="B39" s="57" t="str">
        <f>Roster_Selection_Men!AF35&amp;" " &amp; "JV1 "</f>
        <v xml:space="preserve">Campbellsville University JV1 </v>
      </c>
      <c r="C39" s="57" t="str">
        <f>Roster_Selection_Men!AH35</f>
        <v>15-181729</v>
      </c>
      <c r="D39" s="57" t="str">
        <f>Roster_Selection_Men!AI35</f>
        <v>Noah Mardis</v>
      </c>
      <c r="E39" s="58" t="s">
        <v>1022</v>
      </c>
      <c r="F39" s="1" t="str">
        <f>IF(ISERROR(Individual_Scores_Men_JV!E39), " ", IF(Individual_Scores_Men_JV!E39 = "Yes", "Yes", "  "))</f>
        <v>Yes</v>
      </c>
      <c r="G39" s="24" t="s">
        <v>29</v>
      </c>
      <c r="H39" s="24" t="s">
        <v>29</v>
      </c>
      <c r="I39" s="24" t="s">
        <v>29</v>
      </c>
      <c r="J39" s="24" t="s">
        <v>29</v>
      </c>
      <c r="K39" s="24" t="s">
        <v>29</v>
      </c>
      <c r="L39" s="24" t="s">
        <v>29</v>
      </c>
      <c r="M39" s="24" t="s">
        <v>29</v>
      </c>
      <c r="N39" s="24" t="s">
        <v>29</v>
      </c>
      <c r="O39" s="24" t="s">
        <v>29</v>
      </c>
      <c r="P39" s="24" t="s">
        <v>29</v>
      </c>
      <c r="Q39" s="24" t="s">
        <v>29</v>
      </c>
      <c r="R39" s="24" t="s">
        <v>29</v>
      </c>
      <c r="S39" s="24" t="s">
        <v>29</v>
      </c>
      <c r="T39" s="24" t="s">
        <v>29</v>
      </c>
      <c r="U39" s="24" t="s">
        <v>29</v>
      </c>
      <c r="V39" s="24" t="s">
        <v>29</v>
      </c>
      <c r="W39" s="24" t="s">
        <v>29</v>
      </c>
      <c r="X39" s="24" t="s">
        <v>29</v>
      </c>
      <c r="Y39" s="24" t="s">
        <v>29</v>
      </c>
      <c r="Z39" s="24" t="s">
        <v>29</v>
      </c>
      <c r="AA39" s="24" t="s">
        <v>29</v>
      </c>
      <c r="AB39" s="24" t="s">
        <v>29</v>
      </c>
      <c r="AC39" s="24" t="s">
        <v>29</v>
      </c>
      <c r="AD39" s="24" t="s">
        <v>29</v>
      </c>
      <c r="AE39" s="24" t="s">
        <v>29</v>
      </c>
      <c r="AF39" s="24" t="s">
        <v>29</v>
      </c>
      <c r="AG39" s="24" t="s">
        <v>29</v>
      </c>
      <c r="AH39" s="24" t="s">
        <v>29</v>
      </c>
      <c r="AI39" s="24" t="s">
        <v>29</v>
      </c>
      <c r="AJ39" s="24" t="s">
        <v>29</v>
      </c>
      <c r="AK39" s="24" t="s">
        <v>29</v>
      </c>
      <c r="AL39" s="24" t="s">
        <v>29</v>
      </c>
      <c r="AM39" s="24" t="s">
        <v>29</v>
      </c>
      <c r="AN39" s="24" t="s">
        <v>29</v>
      </c>
      <c r="AO39" s="24" t="s">
        <v>29</v>
      </c>
      <c r="AP39" s="24" t="s">
        <v>29</v>
      </c>
      <c r="AQ39" s="24" t="s">
        <v>29</v>
      </c>
      <c r="AR39" s="24" t="s">
        <v>29</v>
      </c>
      <c r="AS39" s="24" t="s">
        <v>29</v>
      </c>
      <c r="AT39" s="24" t="s">
        <v>29</v>
      </c>
      <c r="AU39" s="24" t="s">
        <v>29</v>
      </c>
      <c r="AV39" s="24" t="s">
        <v>29</v>
      </c>
      <c r="AW39" s="24" t="s">
        <v>29</v>
      </c>
      <c r="AX39" s="24" t="s">
        <v>29</v>
      </c>
      <c r="AY39" s="24" t="s">
        <v>29</v>
      </c>
      <c r="AZ39" s="24" t="s">
        <v>29</v>
      </c>
      <c r="BA39" s="24" t="s">
        <v>29</v>
      </c>
      <c r="BB39" s="24" t="s">
        <v>29</v>
      </c>
      <c r="BC39" s="24" t="s">
        <v>29</v>
      </c>
      <c r="BD39" s="24" t="s">
        <v>29</v>
      </c>
      <c r="BE39" s="24" t="s">
        <v>29</v>
      </c>
      <c r="BF39" s="24" t="s">
        <v>29</v>
      </c>
      <c r="BG39" s="24" t="s">
        <v>29</v>
      </c>
      <c r="BH39" s="24" t="s">
        <v>29</v>
      </c>
      <c r="BI39" s="24" t="s">
        <v>29</v>
      </c>
      <c r="BJ39" s="24" t="s">
        <v>29</v>
      </c>
      <c r="BK39" s="24" t="s">
        <v>29</v>
      </c>
      <c r="BL39" s="24" t="s">
        <v>29</v>
      </c>
      <c r="BM39" s="24" t="s">
        <v>29</v>
      </c>
      <c r="BN39" s="24" t="s">
        <v>29</v>
      </c>
      <c r="BO39" s="24" t="s">
        <v>29</v>
      </c>
      <c r="BP39" s="24" t="s">
        <v>29</v>
      </c>
      <c r="BQ39" s="24" t="s">
        <v>29</v>
      </c>
      <c r="BR39" s="24" t="s">
        <v>29</v>
      </c>
      <c r="BS39" s="24" t="s">
        <v>29</v>
      </c>
      <c r="BT39" s="24" t="s">
        <v>29</v>
      </c>
      <c r="BU39" s="24" t="s">
        <v>29</v>
      </c>
      <c r="BV39" s="24" t="s">
        <v>29</v>
      </c>
      <c r="BW39" s="24" t="s">
        <v>29</v>
      </c>
      <c r="BX39" s="24" t="s">
        <v>29</v>
      </c>
      <c r="BY39" s="24" t="s">
        <v>29</v>
      </c>
      <c r="BZ39" s="24" t="s">
        <v>29</v>
      </c>
      <c r="CA39" s="24" t="s">
        <v>29</v>
      </c>
      <c r="CB39" s="24" t="s">
        <v>29</v>
      </c>
    </row>
    <row r="40" spans="2:80" s="1" customFormat="1" ht="13.9" customHeight="1">
      <c r="B40" s="57" t="str">
        <f>Roster_Selection_Men!AF36&amp;" " &amp; "JV1 "</f>
        <v xml:space="preserve">Campbellsville University JV1 </v>
      </c>
      <c r="C40" s="57" t="str">
        <f>Roster_Selection_Men!AH36</f>
        <v>15-135768</v>
      </c>
      <c r="D40" s="57" t="str">
        <f>Roster_Selection_Men!AI36</f>
        <v>Zach Currie</v>
      </c>
      <c r="E40" s="58" t="s">
        <v>1022</v>
      </c>
      <c r="F40" s="1" t="str">
        <f>IF(ISERROR(Individual_Scores_Men_JV!E40), " ", IF(Individual_Scores_Men_JV!E40 = "Yes", "Yes", "  "))</f>
        <v>Yes</v>
      </c>
      <c r="G40" s="24" t="s">
        <v>29</v>
      </c>
      <c r="H40" s="24" t="s">
        <v>29</v>
      </c>
      <c r="I40" s="24" t="s">
        <v>29</v>
      </c>
      <c r="J40" s="24" t="s">
        <v>29</v>
      </c>
      <c r="K40" s="24" t="s">
        <v>29</v>
      </c>
      <c r="L40" s="24" t="s">
        <v>29</v>
      </c>
      <c r="M40" s="24" t="s">
        <v>29</v>
      </c>
      <c r="N40" s="24" t="s">
        <v>29</v>
      </c>
      <c r="O40" s="24" t="s">
        <v>29</v>
      </c>
      <c r="P40" s="24" t="s">
        <v>29</v>
      </c>
      <c r="Q40" s="24" t="s">
        <v>29</v>
      </c>
      <c r="R40" s="24" t="s">
        <v>29</v>
      </c>
      <c r="S40" s="24" t="s">
        <v>29</v>
      </c>
      <c r="T40" s="24" t="s">
        <v>29</v>
      </c>
      <c r="U40" s="24" t="s">
        <v>29</v>
      </c>
      <c r="V40" s="24" t="s">
        <v>29</v>
      </c>
      <c r="W40" s="24" t="s">
        <v>29</v>
      </c>
      <c r="X40" s="24" t="s">
        <v>29</v>
      </c>
      <c r="Y40" s="24" t="s">
        <v>29</v>
      </c>
      <c r="Z40" s="24" t="s">
        <v>29</v>
      </c>
      <c r="AA40" s="24" t="s">
        <v>29</v>
      </c>
      <c r="AB40" s="24" t="s">
        <v>29</v>
      </c>
      <c r="AC40" s="24" t="s">
        <v>29</v>
      </c>
      <c r="AD40" s="24" t="s">
        <v>29</v>
      </c>
      <c r="AE40" s="24" t="s">
        <v>29</v>
      </c>
      <c r="AF40" s="24" t="s">
        <v>29</v>
      </c>
      <c r="AG40" s="24" t="s">
        <v>29</v>
      </c>
      <c r="AH40" s="24" t="s">
        <v>29</v>
      </c>
      <c r="AI40" s="24" t="s">
        <v>29</v>
      </c>
      <c r="AJ40" s="24" t="s">
        <v>29</v>
      </c>
      <c r="AK40" s="24" t="s">
        <v>29</v>
      </c>
      <c r="AL40" s="24" t="s">
        <v>29</v>
      </c>
      <c r="AM40" s="24" t="s">
        <v>29</v>
      </c>
      <c r="AN40" s="24" t="s">
        <v>29</v>
      </c>
      <c r="AO40" s="24" t="s">
        <v>29</v>
      </c>
      <c r="AP40" s="24" t="s">
        <v>29</v>
      </c>
      <c r="AQ40" s="24" t="s">
        <v>29</v>
      </c>
      <c r="AR40" s="24" t="s">
        <v>29</v>
      </c>
      <c r="AS40" s="24" t="s">
        <v>29</v>
      </c>
      <c r="AT40" s="24" t="s">
        <v>29</v>
      </c>
      <c r="AU40" s="24" t="s">
        <v>29</v>
      </c>
      <c r="AV40" s="24" t="s">
        <v>29</v>
      </c>
      <c r="AW40" s="24" t="s">
        <v>29</v>
      </c>
      <c r="AX40" s="24" t="s">
        <v>29</v>
      </c>
      <c r="AY40" s="24" t="s">
        <v>29</v>
      </c>
      <c r="AZ40" s="24" t="s">
        <v>29</v>
      </c>
      <c r="BA40" s="24" t="s">
        <v>29</v>
      </c>
      <c r="BB40" s="24" t="s">
        <v>29</v>
      </c>
      <c r="BC40" s="24" t="s">
        <v>29</v>
      </c>
      <c r="BD40" s="24" t="s">
        <v>29</v>
      </c>
      <c r="BE40" s="24" t="s">
        <v>29</v>
      </c>
      <c r="BF40" s="24" t="s">
        <v>29</v>
      </c>
      <c r="BG40" s="24" t="s">
        <v>29</v>
      </c>
      <c r="BH40" s="24" t="s">
        <v>29</v>
      </c>
      <c r="BI40" s="24" t="s">
        <v>29</v>
      </c>
      <c r="BJ40" s="24" t="s">
        <v>29</v>
      </c>
      <c r="BK40" s="24" t="s">
        <v>29</v>
      </c>
      <c r="BL40" s="24" t="s">
        <v>29</v>
      </c>
      <c r="BM40" s="24" t="s">
        <v>29</v>
      </c>
      <c r="BN40" s="24" t="s">
        <v>29</v>
      </c>
      <c r="BO40" s="24" t="s">
        <v>29</v>
      </c>
      <c r="BP40" s="24" t="s">
        <v>29</v>
      </c>
      <c r="BQ40" s="24" t="s">
        <v>29</v>
      </c>
      <c r="BR40" s="24" t="s">
        <v>29</v>
      </c>
      <c r="BS40" s="24" t="s">
        <v>29</v>
      </c>
      <c r="BT40" s="24" t="s">
        <v>29</v>
      </c>
      <c r="BU40" s="24" t="s">
        <v>29</v>
      </c>
      <c r="BV40" s="24" t="s">
        <v>29</v>
      </c>
      <c r="BW40" s="24" t="s">
        <v>29</v>
      </c>
      <c r="BX40" s="24" t="s">
        <v>29</v>
      </c>
      <c r="BY40" s="24" t="s">
        <v>29</v>
      </c>
      <c r="BZ40" s="24" t="s">
        <v>29</v>
      </c>
      <c r="CA40" s="24" t="s">
        <v>29</v>
      </c>
      <c r="CB40" s="24" t="s">
        <v>29</v>
      </c>
    </row>
    <row r="41" spans="2:80" s="1" customFormat="1" ht="13.9" customHeight="1">
      <c r="B41" s="57" t="str">
        <f>Roster_Selection_Men!AF37&amp;" " &amp; "JV1 "</f>
        <v xml:space="preserve">Campbellsville University JV1 </v>
      </c>
      <c r="C41" s="57" t="str">
        <f>Roster_Selection_Men!AH37</f>
        <v>19-5596</v>
      </c>
      <c r="D41" s="57" t="str">
        <f>Roster_Selection_Men!AI37</f>
        <v>Zachary Budd</v>
      </c>
      <c r="E41" s="58" t="s">
        <v>1022</v>
      </c>
      <c r="F41" s="1" t="str">
        <f>IF(ISERROR(Individual_Scores_Men_JV!E41), " ", IF(Individual_Scores_Men_JV!E41 = "Yes", "Yes", "  "))</f>
        <v>Yes</v>
      </c>
      <c r="G41" s="24" t="s">
        <v>29</v>
      </c>
      <c r="H41" s="24" t="s">
        <v>29</v>
      </c>
      <c r="I41" s="24" t="s">
        <v>29</v>
      </c>
      <c r="J41" s="24" t="s">
        <v>29</v>
      </c>
      <c r="K41" s="24" t="s">
        <v>29</v>
      </c>
      <c r="L41" s="24" t="s">
        <v>29</v>
      </c>
      <c r="M41" s="24" t="s">
        <v>29</v>
      </c>
      <c r="N41" s="24" t="s">
        <v>29</v>
      </c>
      <c r="O41" s="24" t="s">
        <v>29</v>
      </c>
      <c r="P41" s="24" t="s">
        <v>29</v>
      </c>
      <c r="Q41" s="24" t="s">
        <v>29</v>
      </c>
      <c r="R41" s="24" t="s">
        <v>29</v>
      </c>
      <c r="S41" s="24" t="s">
        <v>29</v>
      </c>
      <c r="T41" s="24" t="s">
        <v>29</v>
      </c>
      <c r="U41" s="24" t="s">
        <v>29</v>
      </c>
      <c r="V41" s="24" t="s">
        <v>29</v>
      </c>
      <c r="W41" s="24" t="s">
        <v>29</v>
      </c>
      <c r="X41" s="24" t="s">
        <v>29</v>
      </c>
      <c r="Y41" s="24" t="s">
        <v>29</v>
      </c>
      <c r="Z41" s="24" t="s">
        <v>29</v>
      </c>
      <c r="AA41" s="24" t="s">
        <v>29</v>
      </c>
      <c r="AB41" s="24" t="s">
        <v>29</v>
      </c>
      <c r="AC41" s="24" t="s">
        <v>29</v>
      </c>
      <c r="AD41" s="24" t="s">
        <v>29</v>
      </c>
      <c r="AE41" s="24" t="s">
        <v>29</v>
      </c>
      <c r="AF41" s="24" t="s">
        <v>29</v>
      </c>
      <c r="AG41" s="24" t="s">
        <v>29</v>
      </c>
      <c r="AH41" s="24" t="s">
        <v>29</v>
      </c>
      <c r="AI41" s="24" t="s">
        <v>29</v>
      </c>
      <c r="AJ41" s="24" t="s">
        <v>29</v>
      </c>
      <c r="AK41" s="24" t="s">
        <v>29</v>
      </c>
      <c r="AL41" s="24" t="s">
        <v>29</v>
      </c>
      <c r="AM41" s="24" t="s">
        <v>29</v>
      </c>
      <c r="AN41" s="24" t="s">
        <v>29</v>
      </c>
      <c r="AO41" s="24" t="s">
        <v>29</v>
      </c>
      <c r="AP41" s="24" t="s">
        <v>29</v>
      </c>
      <c r="AQ41" s="24" t="s">
        <v>29</v>
      </c>
      <c r="AR41" s="24" t="s">
        <v>29</v>
      </c>
      <c r="AS41" s="24" t="s">
        <v>29</v>
      </c>
      <c r="AT41" s="24" t="s">
        <v>29</v>
      </c>
      <c r="AU41" s="24" t="s">
        <v>29</v>
      </c>
      <c r="AV41" s="24" t="s">
        <v>29</v>
      </c>
      <c r="AW41" s="24" t="s">
        <v>29</v>
      </c>
      <c r="AX41" s="24" t="s">
        <v>29</v>
      </c>
      <c r="AY41" s="24" t="s">
        <v>29</v>
      </c>
      <c r="AZ41" s="24" t="s">
        <v>29</v>
      </c>
      <c r="BA41" s="24" t="s">
        <v>29</v>
      </c>
      <c r="BB41" s="24" t="s">
        <v>29</v>
      </c>
      <c r="BC41" s="24" t="s">
        <v>29</v>
      </c>
      <c r="BD41" s="24" t="s">
        <v>29</v>
      </c>
      <c r="BE41" s="24" t="s">
        <v>29</v>
      </c>
      <c r="BF41" s="24" t="s">
        <v>29</v>
      </c>
      <c r="BG41" s="24" t="s">
        <v>29</v>
      </c>
      <c r="BH41" s="24" t="s">
        <v>29</v>
      </c>
      <c r="BI41" s="24" t="s">
        <v>29</v>
      </c>
      <c r="BJ41" s="24" t="s">
        <v>29</v>
      </c>
      <c r="BK41" s="24" t="s">
        <v>29</v>
      </c>
      <c r="BL41" s="24" t="s">
        <v>29</v>
      </c>
      <c r="BM41" s="24" t="s">
        <v>29</v>
      </c>
      <c r="BN41" s="24" t="s">
        <v>29</v>
      </c>
      <c r="BO41" s="24" t="s">
        <v>29</v>
      </c>
      <c r="BP41" s="24" t="s">
        <v>29</v>
      </c>
      <c r="BQ41" s="24" t="s">
        <v>29</v>
      </c>
      <c r="BR41" s="24" t="s">
        <v>29</v>
      </c>
      <c r="BS41" s="24" t="s">
        <v>29</v>
      </c>
      <c r="BT41" s="24" t="s">
        <v>29</v>
      </c>
      <c r="BU41" s="24" t="s">
        <v>29</v>
      </c>
      <c r="BV41" s="24" t="s">
        <v>29</v>
      </c>
      <c r="BW41" s="24" t="s">
        <v>29</v>
      </c>
      <c r="BX41" s="24" t="s">
        <v>29</v>
      </c>
      <c r="BY41" s="24" t="s">
        <v>29</v>
      </c>
      <c r="BZ41" s="24" t="s">
        <v>29</v>
      </c>
      <c r="CA41" s="24" t="s">
        <v>29</v>
      </c>
      <c r="CB41" s="24" t="s">
        <v>29</v>
      </c>
    </row>
    <row r="42" spans="2:80" s="1" customFormat="1" ht="13.9" customHeight="1">
      <c r="B42" s="57" t="str">
        <f>Roster_Selection_Men!AF38&amp;" " &amp; "JV1 "</f>
        <v xml:space="preserve">Campbellsville University JV1 </v>
      </c>
      <c r="C42" s="57" t="str">
        <f>Roster_Selection_Men!AH38</f>
        <v>11-689585</v>
      </c>
      <c r="D42" s="57" t="str">
        <f>Roster_Selection_Men!AI38</f>
        <v>Zachery McCoy</v>
      </c>
      <c r="E42" s="58" t="s">
        <v>1022</v>
      </c>
      <c r="F42" s="1" t="str">
        <f>IF(ISERROR(Individual_Scores_Men_JV!E42), " ", IF(Individual_Scores_Men_JV!E42 = "Yes", "Yes", "  "))</f>
        <v>Yes</v>
      </c>
      <c r="G42" s="24" t="s">
        <v>29</v>
      </c>
      <c r="H42" s="24" t="s">
        <v>29</v>
      </c>
      <c r="I42" s="24" t="s">
        <v>29</v>
      </c>
      <c r="J42" s="24" t="s">
        <v>29</v>
      </c>
      <c r="K42" s="24" t="s">
        <v>29</v>
      </c>
      <c r="L42" s="24" t="s">
        <v>29</v>
      </c>
      <c r="M42" s="24" t="s">
        <v>29</v>
      </c>
      <c r="N42" s="24" t="s">
        <v>29</v>
      </c>
      <c r="O42" s="24" t="s">
        <v>29</v>
      </c>
      <c r="P42" s="24" t="s">
        <v>29</v>
      </c>
      <c r="Q42" s="24" t="s">
        <v>29</v>
      </c>
      <c r="R42" s="24" t="s">
        <v>29</v>
      </c>
      <c r="S42" s="24" t="s">
        <v>29</v>
      </c>
      <c r="T42" s="24" t="s">
        <v>29</v>
      </c>
      <c r="U42" s="24" t="s">
        <v>29</v>
      </c>
      <c r="V42" s="24" t="s">
        <v>29</v>
      </c>
      <c r="W42" s="24" t="s">
        <v>29</v>
      </c>
      <c r="X42" s="24" t="s">
        <v>29</v>
      </c>
      <c r="Y42" s="24" t="s">
        <v>29</v>
      </c>
      <c r="Z42" s="24" t="s">
        <v>29</v>
      </c>
      <c r="AA42" s="24" t="s">
        <v>29</v>
      </c>
      <c r="AB42" s="24" t="s">
        <v>29</v>
      </c>
      <c r="AC42" s="24" t="s">
        <v>29</v>
      </c>
      <c r="AD42" s="24" t="s">
        <v>29</v>
      </c>
      <c r="AE42" s="24" t="s">
        <v>29</v>
      </c>
      <c r="AF42" s="24" t="s">
        <v>29</v>
      </c>
      <c r="AG42" s="24" t="s">
        <v>29</v>
      </c>
      <c r="AH42" s="24" t="s">
        <v>29</v>
      </c>
      <c r="AI42" s="24" t="s">
        <v>29</v>
      </c>
      <c r="AJ42" s="24" t="s">
        <v>29</v>
      </c>
      <c r="AK42" s="24" t="s">
        <v>29</v>
      </c>
      <c r="AL42" s="24" t="s">
        <v>29</v>
      </c>
      <c r="AM42" s="24" t="s">
        <v>29</v>
      </c>
      <c r="AN42" s="24" t="s">
        <v>29</v>
      </c>
      <c r="AO42" s="24" t="s">
        <v>29</v>
      </c>
      <c r="AP42" s="24" t="s">
        <v>29</v>
      </c>
      <c r="AQ42" s="24" t="s">
        <v>29</v>
      </c>
      <c r="AR42" s="24" t="s">
        <v>29</v>
      </c>
      <c r="AS42" s="24" t="s">
        <v>29</v>
      </c>
      <c r="AT42" s="24" t="s">
        <v>29</v>
      </c>
      <c r="AU42" s="24" t="s">
        <v>29</v>
      </c>
      <c r="AV42" s="24" t="s">
        <v>29</v>
      </c>
      <c r="AW42" s="24" t="s">
        <v>29</v>
      </c>
      <c r="AX42" s="24" t="s">
        <v>29</v>
      </c>
      <c r="AY42" s="24" t="s">
        <v>29</v>
      </c>
      <c r="AZ42" s="24" t="s">
        <v>29</v>
      </c>
      <c r="BA42" s="24" t="s">
        <v>29</v>
      </c>
      <c r="BB42" s="24" t="s">
        <v>29</v>
      </c>
      <c r="BC42" s="24" t="s">
        <v>29</v>
      </c>
      <c r="BD42" s="24" t="s">
        <v>29</v>
      </c>
      <c r="BE42" s="24" t="s">
        <v>29</v>
      </c>
      <c r="BF42" s="24" t="s">
        <v>29</v>
      </c>
      <c r="BG42" s="24" t="s">
        <v>29</v>
      </c>
      <c r="BH42" s="24" t="s">
        <v>29</v>
      </c>
      <c r="BI42" s="24" t="s">
        <v>29</v>
      </c>
      <c r="BJ42" s="24" t="s">
        <v>29</v>
      </c>
      <c r="BK42" s="24" t="s">
        <v>29</v>
      </c>
      <c r="BL42" s="24" t="s">
        <v>29</v>
      </c>
      <c r="BM42" s="24" t="s">
        <v>29</v>
      </c>
      <c r="BN42" s="24" t="s">
        <v>29</v>
      </c>
      <c r="BO42" s="24" t="s">
        <v>29</v>
      </c>
      <c r="BP42" s="24" t="s">
        <v>29</v>
      </c>
      <c r="BQ42" s="24" t="s">
        <v>29</v>
      </c>
      <c r="BR42" s="24" t="s">
        <v>29</v>
      </c>
      <c r="BS42" s="24" t="s">
        <v>29</v>
      </c>
      <c r="BT42" s="24" t="s">
        <v>29</v>
      </c>
      <c r="BU42" s="24" t="s">
        <v>29</v>
      </c>
      <c r="BV42" s="24" t="s">
        <v>29</v>
      </c>
      <c r="BW42" s="24" t="s">
        <v>29</v>
      </c>
      <c r="BX42" s="24" t="s">
        <v>29</v>
      </c>
      <c r="BY42" s="24" t="s">
        <v>29</v>
      </c>
      <c r="BZ42" s="24" t="s">
        <v>29</v>
      </c>
      <c r="CA42" s="24" t="s">
        <v>29</v>
      </c>
      <c r="CB42" s="24" t="s">
        <v>29</v>
      </c>
    </row>
    <row r="43" spans="2:80" s="1" customFormat="1" ht="13.9" customHeight="1">
      <c r="B43" s="57" t="str">
        <f>Roster_Selection_Men!AF39&amp;" " &amp; "JV1 "</f>
        <v xml:space="preserve"> JV1 </v>
      </c>
      <c r="C43" s="57" t="str">
        <f>Roster_Selection_Men!AH39</f>
        <v/>
      </c>
      <c r="D43" s="57" t="str">
        <f>Roster_Selection_Men!AI39</f>
        <v/>
      </c>
      <c r="E43" s="58"/>
      <c r="F43" s="1" t="str">
        <f>IF(ISERROR(Individual_Scores_Men_JV!E43), " ", IF(Individual_Scores_Men_JV!E43 = "Yes", "Yes", "  "))</f>
        <v xml:space="preserve">  </v>
      </c>
      <c r="G43" s="24" t="s">
        <v>29</v>
      </c>
      <c r="H43" s="24" t="s">
        <v>29</v>
      </c>
      <c r="I43" s="24" t="s">
        <v>29</v>
      </c>
      <c r="J43" s="24" t="s">
        <v>29</v>
      </c>
      <c r="K43" s="24" t="s">
        <v>29</v>
      </c>
      <c r="L43" s="24" t="s">
        <v>29</v>
      </c>
      <c r="M43" s="24" t="s">
        <v>29</v>
      </c>
      <c r="N43" s="24" t="s">
        <v>29</v>
      </c>
      <c r="O43" s="24" t="s">
        <v>29</v>
      </c>
      <c r="P43" s="24" t="s">
        <v>29</v>
      </c>
      <c r="Q43" s="24" t="s">
        <v>29</v>
      </c>
      <c r="R43" s="24" t="s">
        <v>29</v>
      </c>
      <c r="S43" s="24" t="s">
        <v>29</v>
      </c>
      <c r="T43" s="24" t="s">
        <v>29</v>
      </c>
      <c r="U43" s="24" t="s">
        <v>29</v>
      </c>
      <c r="V43" s="24" t="s">
        <v>29</v>
      </c>
      <c r="W43" s="24" t="s">
        <v>29</v>
      </c>
      <c r="X43" s="24" t="s">
        <v>29</v>
      </c>
      <c r="Y43" s="24" t="s">
        <v>29</v>
      </c>
      <c r="Z43" s="24" t="s">
        <v>29</v>
      </c>
      <c r="AA43" s="24" t="s">
        <v>29</v>
      </c>
      <c r="AB43" s="24" t="s">
        <v>29</v>
      </c>
      <c r="AC43" s="24" t="s">
        <v>29</v>
      </c>
      <c r="AD43" s="24" t="s">
        <v>29</v>
      </c>
      <c r="AE43" s="24" t="s">
        <v>29</v>
      </c>
      <c r="AF43" s="24" t="s">
        <v>29</v>
      </c>
      <c r="AG43" s="24" t="s">
        <v>29</v>
      </c>
      <c r="AH43" s="24" t="s">
        <v>29</v>
      </c>
      <c r="AI43" s="24" t="s">
        <v>29</v>
      </c>
      <c r="AJ43" s="24" t="s">
        <v>29</v>
      </c>
      <c r="AK43" s="24" t="s">
        <v>29</v>
      </c>
      <c r="AL43" s="24" t="s">
        <v>29</v>
      </c>
      <c r="AM43" s="24" t="s">
        <v>29</v>
      </c>
      <c r="AN43" s="24" t="s">
        <v>29</v>
      </c>
      <c r="AO43" s="24" t="s">
        <v>29</v>
      </c>
      <c r="AP43" s="24" t="s">
        <v>29</v>
      </c>
      <c r="AQ43" s="24" t="s">
        <v>29</v>
      </c>
      <c r="AR43" s="24" t="s">
        <v>29</v>
      </c>
      <c r="AS43" s="24" t="s">
        <v>29</v>
      </c>
      <c r="AT43" s="24" t="s">
        <v>29</v>
      </c>
      <c r="AU43" s="24" t="s">
        <v>29</v>
      </c>
      <c r="AV43" s="24" t="s">
        <v>29</v>
      </c>
      <c r="AW43" s="24" t="s">
        <v>29</v>
      </c>
      <c r="AX43" s="24" t="s">
        <v>29</v>
      </c>
      <c r="AY43" s="24" t="s">
        <v>29</v>
      </c>
      <c r="AZ43" s="24" t="s">
        <v>29</v>
      </c>
      <c r="BA43" s="24" t="s">
        <v>29</v>
      </c>
      <c r="BB43" s="24" t="s">
        <v>29</v>
      </c>
      <c r="BC43" s="24" t="s">
        <v>29</v>
      </c>
      <c r="BD43" s="24" t="s">
        <v>29</v>
      </c>
      <c r="BE43" s="24" t="s">
        <v>29</v>
      </c>
      <c r="BF43" s="24" t="s">
        <v>29</v>
      </c>
      <c r="BG43" s="24" t="s">
        <v>29</v>
      </c>
      <c r="BH43" s="24" t="s">
        <v>29</v>
      </c>
      <c r="BI43" s="24" t="s">
        <v>29</v>
      </c>
      <c r="BJ43" s="24" t="s">
        <v>29</v>
      </c>
      <c r="BK43" s="24" t="s">
        <v>29</v>
      </c>
      <c r="BL43" s="24" t="s">
        <v>29</v>
      </c>
      <c r="BM43" s="24" t="s">
        <v>29</v>
      </c>
      <c r="BN43" s="24" t="s">
        <v>29</v>
      </c>
      <c r="BO43" s="24" t="s">
        <v>29</v>
      </c>
      <c r="BP43" s="24" t="s">
        <v>29</v>
      </c>
      <c r="BQ43" s="24" t="s">
        <v>29</v>
      </c>
      <c r="BR43" s="24" t="s">
        <v>29</v>
      </c>
      <c r="BS43" s="24" t="s">
        <v>29</v>
      </c>
      <c r="BT43" s="24" t="s">
        <v>29</v>
      </c>
      <c r="BU43" s="24" t="s">
        <v>29</v>
      </c>
      <c r="BV43" s="24" t="s">
        <v>29</v>
      </c>
      <c r="BW43" s="24" t="s">
        <v>29</v>
      </c>
      <c r="BX43" s="24" t="s">
        <v>29</v>
      </c>
      <c r="BY43" s="24" t="s">
        <v>29</v>
      </c>
      <c r="BZ43" s="24" t="s">
        <v>29</v>
      </c>
      <c r="CA43" s="24" t="s">
        <v>29</v>
      </c>
      <c r="CB43" s="24" t="s">
        <v>29</v>
      </c>
    </row>
    <row r="44" spans="2:80" s="1" customFormat="1" ht="13.9" customHeight="1">
      <c r="B44" s="57" t="str">
        <f>Roster_Selection_Men!AF40&amp;" " &amp; "JV1 "</f>
        <v xml:space="preserve"> JV1 </v>
      </c>
      <c r="C44" s="57" t="str">
        <f>Roster_Selection_Men!AH40</f>
        <v/>
      </c>
      <c r="D44" s="57" t="str">
        <f>Roster_Selection_Men!AI40</f>
        <v/>
      </c>
      <c r="E44" s="58"/>
      <c r="F44" s="1" t="str">
        <f>IF(ISERROR(Individual_Scores_Men_JV!E44), " ", IF(Individual_Scores_Men_JV!E44 = "Yes", "Yes", "  "))</f>
        <v xml:space="preserve">  </v>
      </c>
      <c r="G44" s="24" t="s">
        <v>29</v>
      </c>
      <c r="H44" s="24" t="s">
        <v>29</v>
      </c>
      <c r="I44" s="24" t="s">
        <v>29</v>
      </c>
      <c r="J44" s="24" t="s">
        <v>29</v>
      </c>
      <c r="K44" s="24" t="s">
        <v>29</v>
      </c>
      <c r="L44" s="24" t="s">
        <v>29</v>
      </c>
      <c r="M44" s="24" t="s">
        <v>29</v>
      </c>
      <c r="N44" s="24" t="s">
        <v>29</v>
      </c>
      <c r="O44" s="24" t="s">
        <v>29</v>
      </c>
      <c r="P44" s="24" t="s">
        <v>29</v>
      </c>
      <c r="Q44" s="24" t="s">
        <v>29</v>
      </c>
      <c r="R44" s="24" t="s">
        <v>29</v>
      </c>
      <c r="S44" s="24" t="s">
        <v>29</v>
      </c>
      <c r="T44" s="24" t="s">
        <v>29</v>
      </c>
      <c r="U44" s="24" t="s">
        <v>29</v>
      </c>
      <c r="V44" s="24" t="s">
        <v>29</v>
      </c>
      <c r="W44" s="24" t="s">
        <v>29</v>
      </c>
      <c r="X44" s="24" t="s">
        <v>29</v>
      </c>
      <c r="Y44" s="24" t="s">
        <v>29</v>
      </c>
      <c r="Z44" s="24" t="s">
        <v>29</v>
      </c>
      <c r="AA44" s="24" t="s">
        <v>29</v>
      </c>
      <c r="AB44" s="24" t="s">
        <v>29</v>
      </c>
      <c r="AC44" s="24" t="s">
        <v>29</v>
      </c>
      <c r="AD44" s="24" t="s">
        <v>29</v>
      </c>
      <c r="AE44" s="24" t="s">
        <v>29</v>
      </c>
      <c r="AF44" s="24" t="s">
        <v>29</v>
      </c>
      <c r="AG44" s="24" t="s">
        <v>29</v>
      </c>
      <c r="AH44" s="24" t="s">
        <v>29</v>
      </c>
      <c r="AI44" s="24" t="s">
        <v>29</v>
      </c>
      <c r="AJ44" s="24" t="s">
        <v>29</v>
      </c>
      <c r="AK44" s="24" t="s">
        <v>29</v>
      </c>
      <c r="AL44" s="24" t="s">
        <v>29</v>
      </c>
      <c r="AM44" s="24" t="s">
        <v>29</v>
      </c>
      <c r="AN44" s="24" t="s">
        <v>29</v>
      </c>
      <c r="AO44" s="24" t="s">
        <v>29</v>
      </c>
      <c r="AP44" s="24" t="s">
        <v>29</v>
      </c>
      <c r="AQ44" s="24" t="s">
        <v>29</v>
      </c>
      <c r="AR44" s="24" t="s">
        <v>29</v>
      </c>
      <c r="AS44" s="24" t="s">
        <v>29</v>
      </c>
      <c r="AT44" s="24" t="s">
        <v>29</v>
      </c>
      <c r="AU44" s="24" t="s">
        <v>29</v>
      </c>
      <c r="AV44" s="24" t="s">
        <v>29</v>
      </c>
      <c r="AW44" s="24" t="s">
        <v>29</v>
      </c>
      <c r="AX44" s="24" t="s">
        <v>29</v>
      </c>
      <c r="AY44" s="24" t="s">
        <v>29</v>
      </c>
      <c r="AZ44" s="24" t="s">
        <v>29</v>
      </c>
      <c r="BA44" s="24" t="s">
        <v>29</v>
      </c>
      <c r="BB44" s="24" t="s">
        <v>29</v>
      </c>
      <c r="BC44" s="24" t="s">
        <v>29</v>
      </c>
      <c r="BD44" s="24" t="s">
        <v>29</v>
      </c>
      <c r="BE44" s="24" t="s">
        <v>29</v>
      </c>
      <c r="BF44" s="24" t="s">
        <v>29</v>
      </c>
      <c r="BG44" s="24" t="s">
        <v>29</v>
      </c>
      <c r="BH44" s="24" t="s">
        <v>29</v>
      </c>
      <c r="BI44" s="24" t="s">
        <v>29</v>
      </c>
      <c r="BJ44" s="24" t="s">
        <v>29</v>
      </c>
      <c r="BK44" s="24" t="s">
        <v>29</v>
      </c>
      <c r="BL44" s="24" t="s">
        <v>29</v>
      </c>
      <c r="BM44" s="24" t="s">
        <v>29</v>
      </c>
      <c r="BN44" s="24" t="s">
        <v>29</v>
      </c>
      <c r="BO44" s="24" t="s">
        <v>29</v>
      </c>
      <c r="BP44" s="24" t="s">
        <v>29</v>
      </c>
      <c r="BQ44" s="24" t="s">
        <v>29</v>
      </c>
      <c r="BR44" s="24" t="s">
        <v>29</v>
      </c>
      <c r="BS44" s="24" t="s">
        <v>29</v>
      </c>
      <c r="BT44" s="24" t="s">
        <v>29</v>
      </c>
      <c r="BU44" s="24" t="s">
        <v>29</v>
      </c>
      <c r="BV44" s="24" t="s">
        <v>29</v>
      </c>
      <c r="BW44" s="24" t="s">
        <v>29</v>
      </c>
      <c r="BX44" s="24" t="s">
        <v>29</v>
      </c>
      <c r="BY44" s="24" t="s">
        <v>29</v>
      </c>
      <c r="BZ44" s="24" t="s">
        <v>29</v>
      </c>
      <c r="CA44" s="24" t="s">
        <v>29</v>
      </c>
      <c r="CB44" s="24" t="s">
        <v>29</v>
      </c>
    </row>
    <row r="45" spans="2:80" s="1" customFormat="1" ht="13.9" customHeight="1">
      <c r="B45" s="57" t="str">
        <f>Roster_Selection_Men!AF41&amp;" " &amp; "JV1 "</f>
        <v xml:space="preserve"> JV1 </v>
      </c>
      <c r="C45" s="57" t="str">
        <f>Roster_Selection_Men!AH41</f>
        <v/>
      </c>
      <c r="D45" s="57" t="str">
        <f>Roster_Selection_Men!AI41</f>
        <v/>
      </c>
      <c r="E45" s="58"/>
      <c r="F45" s="1" t="str">
        <f>IF(ISERROR(Individual_Scores_Men_JV!E45), " ", IF(Individual_Scores_Men_JV!E45 = "Yes", "Yes", "  "))</f>
        <v xml:space="preserve">  </v>
      </c>
      <c r="G45" s="24" t="s">
        <v>29</v>
      </c>
      <c r="H45" s="24" t="s">
        <v>29</v>
      </c>
      <c r="I45" s="24" t="s">
        <v>29</v>
      </c>
      <c r="J45" s="24" t="s">
        <v>29</v>
      </c>
      <c r="K45" s="24" t="s">
        <v>29</v>
      </c>
      <c r="L45" s="24" t="s">
        <v>29</v>
      </c>
      <c r="M45" s="24" t="s">
        <v>29</v>
      </c>
      <c r="N45" s="24" t="s">
        <v>29</v>
      </c>
      <c r="O45" s="24" t="s">
        <v>29</v>
      </c>
      <c r="P45" s="24" t="s">
        <v>29</v>
      </c>
      <c r="Q45" s="24" t="s">
        <v>29</v>
      </c>
      <c r="R45" s="24" t="s">
        <v>29</v>
      </c>
      <c r="S45" s="24" t="s">
        <v>29</v>
      </c>
      <c r="T45" s="24" t="s">
        <v>29</v>
      </c>
      <c r="U45" s="24" t="s">
        <v>29</v>
      </c>
      <c r="V45" s="24" t="s">
        <v>29</v>
      </c>
      <c r="W45" s="24" t="s">
        <v>29</v>
      </c>
      <c r="X45" s="24" t="s">
        <v>29</v>
      </c>
      <c r="Y45" s="24" t="s">
        <v>29</v>
      </c>
      <c r="Z45" s="24" t="s">
        <v>29</v>
      </c>
      <c r="AA45" s="24" t="s">
        <v>29</v>
      </c>
      <c r="AB45" s="24" t="s">
        <v>29</v>
      </c>
      <c r="AC45" s="24" t="s">
        <v>29</v>
      </c>
      <c r="AD45" s="24" t="s">
        <v>29</v>
      </c>
      <c r="AE45" s="24" t="s">
        <v>29</v>
      </c>
      <c r="AF45" s="24" t="s">
        <v>29</v>
      </c>
      <c r="AG45" s="24" t="s">
        <v>29</v>
      </c>
      <c r="AH45" s="24" t="s">
        <v>29</v>
      </c>
      <c r="AI45" s="24" t="s">
        <v>29</v>
      </c>
      <c r="AJ45" s="24" t="s">
        <v>29</v>
      </c>
      <c r="AK45" s="24" t="s">
        <v>29</v>
      </c>
      <c r="AL45" s="24" t="s">
        <v>29</v>
      </c>
      <c r="AM45" s="24" t="s">
        <v>29</v>
      </c>
      <c r="AN45" s="24" t="s">
        <v>29</v>
      </c>
      <c r="AO45" s="24" t="s">
        <v>29</v>
      </c>
      <c r="AP45" s="24" t="s">
        <v>29</v>
      </c>
      <c r="AQ45" s="24" t="s">
        <v>29</v>
      </c>
      <c r="AR45" s="24" t="s">
        <v>29</v>
      </c>
      <c r="AS45" s="24" t="s">
        <v>29</v>
      </c>
      <c r="AT45" s="24" t="s">
        <v>29</v>
      </c>
      <c r="AU45" s="24" t="s">
        <v>29</v>
      </c>
      <c r="AV45" s="24" t="s">
        <v>29</v>
      </c>
      <c r="AW45" s="24" t="s">
        <v>29</v>
      </c>
      <c r="AX45" s="24" t="s">
        <v>29</v>
      </c>
      <c r="AY45" s="24" t="s">
        <v>29</v>
      </c>
      <c r="AZ45" s="24" t="s">
        <v>29</v>
      </c>
      <c r="BA45" s="24" t="s">
        <v>29</v>
      </c>
      <c r="BB45" s="24" t="s">
        <v>29</v>
      </c>
      <c r="BC45" s="24" t="s">
        <v>29</v>
      </c>
      <c r="BD45" s="24" t="s">
        <v>29</v>
      </c>
      <c r="BE45" s="24" t="s">
        <v>29</v>
      </c>
      <c r="BF45" s="24" t="s">
        <v>29</v>
      </c>
      <c r="BG45" s="24" t="s">
        <v>29</v>
      </c>
      <c r="BH45" s="24" t="s">
        <v>29</v>
      </c>
      <c r="BI45" s="24" t="s">
        <v>29</v>
      </c>
      <c r="BJ45" s="24" t="s">
        <v>29</v>
      </c>
      <c r="BK45" s="24" t="s">
        <v>29</v>
      </c>
      <c r="BL45" s="24" t="s">
        <v>29</v>
      </c>
      <c r="BM45" s="24" t="s">
        <v>29</v>
      </c>
      <c r="BN45" s="24" t="s">
        <v>29</v>
      </c>
      <c r="BO45" s="24" t="s">
        <v>29</v>
      </c>
      <c r="BP45" s="24" t="s">
        <v>29</v>
      </c>
      <c r="BQ45" s="24" t="s">
        <v>29</v>
      </c>
      <c r="BR45" s="24" t="s">
        <v>29</v>
      </c>
      <c r="BS45" s="24" t="s">
        <v>29</v>
      </c>
      <c r="BT45" s="24" t="s">
        <v>29</v>
      </c>
      <c r="BU45" s="24" t="s">
        <v>29</v>
      </c>
      <c r="BV45" s="24" t="s">
        <v>29</v>
      </c>
      <c r="BW45" s="24" t="s">
        <v>29</v>
      </c>
      <c r="BX45" s="24" t="s">
        <v>29</v>
      </c>
      <c r="BY45" s="24" t="s">
        <v>29</v>
      </c>
      <c r="BZ45" s="24" t="s">
        <v>29</v>
      </c>
      <c r="CA45" s="24" t="s">
        <v>29</v>
      </c>
      <c r="CB45" s="24" t="s">
        <v>29</v>
      </c>
    </row>
    <row r="46" spans="2:80" s="1" customFormat="1" ht="15.75" customHeight="1">
      <c r="B46" s="57" t="s">
        <v>722</v>
      </c>
      <c r="C46" s="59" t="str">
        <f>Individual_Scores_Men_JV!C46</f>
        <v/>
      </c>
      <c r="D46" s="60" t="str">
        <f>Individual_Scores_Men_JV!D46</f>
        <v/>
      </c>
      <c r="E46" s="58"/>
      <c r="F46" s="13"/>
      <c r="G46" s="24" t="s">
        <v>29</v>
      </c>
      <c r="H46" s="24" t="s">
        <v>29</v>
      </c>
      <c r="I46" s="24" t="s">
        <v>29</v>
      </c>
      <c r="J46" s="24" t="s">
        <v>29</v>
      </c>
      <c r="K46" s="24" t="s">
        <v>29</v>
      </c>
      <c r="L46" s="24" t="s">
        <v>29</v>
      </c>
      <c r="M46" s="24" t="s">
        <v>29</v>
      </c>
      <c r="N46" s="24" t="s">
        <v>29</v>
      </c>
      <c r="O46" s="24" t="s">
        <v>29</v>
      </c>
      <c r="P46" s="24" t="s">
        <v>29</v>
      </c>
      <c r="Q46" s="24" t="s">
        <v>29</v>
      </c>
      <c r="R46" s="24" t="s">
        <v>29</v>
      </c>
      <c r="S46" s="24" t="s">
        <v>29</v>
      </c>
      <c r="T46" s="24" t="s">
        <v>29</v>
      </c>
      <c r="U46" s="24" t="s">
        <v>29</v>
      </c>
      <c r="V46" s="24" t="s">
        <v>29</v>
      </c>
      <c r="W46" s="24" t="s">
        <v>29</v>
      </c>
      <c r="X46" s="24" t="s">
        <v>29</v>
      </c>
      <c r="Y46" s="24" t="s">
        <v>29</v>
      </c>
      <c r="Z46" s="24" t="s">
        <v>29</v>
      </c>
      <c r="AA46" s="24" t="s">
        <v>29</v>
      </c>
      <c r="AB46" s="24" t="s">
        <v>29</v>
      </c>
      <c r="AC46" s="24" t="s">
        <v>29</v>
      </c>
      <c r="AD46" s="24" t="s">
        <v>29</v>
      </c>
      <c r="AE46" s="24" t="s">
        <v>29</v>
      </c>
      <c r="AF46" s="24" t="s">
        <v>29</v>
      </c>
      <c r="AG46" s="24" t="s">
        <v>29</v>
      </c>
      <c r="AH46" s="24" t="s">
        <v>29</v>
      </c>
      <c r="AI46" s="24" t="s">
        <v>29</v>
      </c>
      <c r="AJ46" s="24" t="s">
        <v>29</v>
      </c>
      <c r="AK46" s="24" t="s">
        <v>29</v>
      </c>
      <c r="AL46" s="24" t="s">
        <v>29</v>
      </c>
      <c r="AM46" s="24" t="s">
        <v>29</v>
      </c>
      <c r="AN46" s="24" t="s">
        <v>29</v>
      </c>
      <c r="AO46" s="24" t="s">
        <v>29</v>
      </c>
      <c r="AP46" s="24" t="s">
        <v>29</v>
      </c>
      <c r="AQ46" s="24" t="s">
        <v>29</v>
      </c>
      <c r="AR46" s="24" t="s">
        <v>29</v>
      </c>
      <c r="AS46" s="24" t="s">
        <v>29</v>
      </c>
      <c r="AT46" s="24" t="s">
        <v>29</v>
      </c>
      <c r="AU46" s="24" t="s">
        <v>29</v>
      </c>
      <c r="AV46" s="24" t="s">
        <v>29</v>
      </c>
      <c r="AW46" s="24" t="s">
        <v>29</v>
      </c>
      <c r="AX46" s="24" t="s">
        <v>29</v>
      </c>
      <c r="AY46" s="24" t="s">
        <v>29</v>
      </c>
      <c r="AZ46" s="24" t="s">
        <v>29</v>
      </c>
      <c r="BA46" s="24" t="s">
        <v>29</v>
      </c>
      <c r="BB46" s="24" t="s">
        <v>29</v>
      </c>
      <c r="BC46" s="24" t="s">
        <v>29</v>
      </c>
      <c r="BD46" s="24" t="s">
        <v>29</v>
      </c>
      <c r="BE46" s="24" t="s">
        <v>29</v>
      </c>
      <c r="BF46" s="24" t="s">
        <v>29</v>
      </c>
      <c r="BG46" s="24" t="s">
        <v>29</v>
      </c>
      <c r="BH46" s="24" t="s">
        <v>29</v>
      </c>
      <c r="BI46" s="24" t="s">
        <v>29</v>
      </c>
      <c r="BJ46" s="24" t="s">
        <v>29</v>
      </c>
      <c r="BK46" s="24" t="s">
        <v>29</v>
      </c>
      <c r="BL46" s="24" t="s">
        <v>29</v>
      </c>
      <c r="BM46" s="24" t="s">
        <v>29</v>
      </c>
      <c r="BN46" s="24" t="s">
        <v>29</v>
      </c>
      <c r="BO46" s="24" t="s">
        <v>29</v>
      </c>
      <c r="BP46" s="24" t="s">
        <v>29</v>
      </c>
      <c r="BQ46" s="24" t="s">
        <v>29</v>
      </c>
      <c r="BR46" s="24" t="s">
        <v>29</v>
      </c>
      <c r="BS46" s="24" t="s">
        <v>29</v>
      </c>
      <c r="BT46" s="24" t="s">
        <v>29</v>
      </c>
      <c r="BU46" s="24" t="s">
        <v>29</v>
      </c>
      <c r="BV46" s="24" t="s">
        <v>29</v>
      </c>
      <c r="BW46" s="24" t="s">
        <v>29</v>
      </c>
      <c r="BX46" s="24" t="s">
        <v>29</v>
      </c>
      <c r="BY46" s="24" t="s">
        <v>29</v>
      </c>
      <c r="BZ46" s="24" t="s">
        <v>29</v>
      </c>
      <c r="CA46" s="24" t="s">
        <v>29</v>
      </c>
      <c r="CB46" s="24" t="s">
        <v>29</v>
      </c>
    </row>
    <row r="47" spans="2:80" s="1" customFormat="1" ht="13.9" customHeight="1">
      <c r="B47" s="57" t="s">
        <v>722</v>
      </c>
      <c r="C47" s="59" t="str">
        <f>Individual_Scores_Men_JV!C47</f>
        <v/>
      </c>
      <c r="D47" s="60" t="str">
        <f>Individual_Scores_Men_JV!D47</f>
        <v/>
      </c>
      <c r="E47" s="58"/>
      <c r="F47" s="13"/>
      <c r="G47" s="24" t="s">
        <v>29</v>
      </c>
      <c r="H47" s="24" t="s">
        <v>29</v>
      </c>
      <c r="I47" s="24" t="s">
        <v>29</v>
      </c>
      <c r="J47" s="24" t="s">
        <v>29</v>
      </c>
      <c r="K47" s="24" t="s">
        <v>29</v>
      </c>
      <c r="L47" s="24" t="s">
        <v>29</v>
      </c>
      <c r="M47" s="24" t="s">
        <v>29</v>
      </c>
      <c r="N47" s="24" t="s">
        <v>29</v>
      </c>
      <c r="O47" s="24" t="s">
        <v>29</v>
      </c>
      <c r="P47" s="24" t="s">
        <v>29</v>
      </c>
      <c r="Q47" s="24" t="s">
        <v>29</v>
      </c>
      <c r="R47" s="24" t="s">
        <v>29</v>
      </c>
      <c r="S47" s="24" t="s">
        <v>29</v>
      </c>
      <c r="T47" s="24" t="s">
        <v>29</v>
      </c>
      <c r="U47" s="24" t="s">
        <v>29</v>
      </c>
      <c r="V47" s="24" t="s">
        <v>29</v>
      </c>
      <c r="W47" s="24" t="s">
        <v>29</v>
      </c>
      <c r="X47" s="24" t="s">
        <v>29</v>
      </c>
      <c r="Y47" s="24" t="s">
        <v>29</v>
      </c>
      <c r="Z47" s="24" t="s">
        <v>29</v>
      </c>
      <c r="AA47" s="24" t="s">
        <v>29</v>
      </c>
      <c r="AB47" s="24" t="s">
        <v>29</v>
      </c>
      <c r="AC47" s="24" t="s">
        <v>29</v>
      </c>
      <c r="AD47" s="24" t="s">
        <v>29</v>
      </c>
      <c r="AE47" s="24" t="s">
        <v>29</v>
      </c>
      <c r="AF47" s="24" t="s">
        <v>29</v>
      </c>
      <c r="AG47" s="24" t="s">
        <v>29</v>
      </c>
      <c r="AH47" s="24" t="s">
        <v>29</v>
      </c>
      <c r="AI47" s="24" t="s">
        <v>29</v>
      </c>
      <c r="AJ47" s="24" t="s">
        <v>29</v>
      </c>
      <c r="AK47" s="24" t="s">
        <v>29</v>
      </c>
      <c r="AL47" s="24" t="s">
        <v>29</v>
      </c>
      <c r="AM47" s="24" t="s">
        <v>29</v>
      </c>
      <c r="AN47" s="24" t="s">
        <v>29</v>
      </c>
      <c r="AO47" s="24" t="s">
        <v>29</v>
      </c>
      <c r="AP47" s="24" t="s">
        <v>29</v>
      </c>
      <c r="AQ47" s="24" t="s">
        <v>29</v>
      </c>
      <c r="AR47" s="24" t="s">
        <v>29</v>
      </c>
      <c r="AS47" s="24" t="s">
        <v>29</v>
      </c>
      <c r="AT47" s="24" t="s">
        <v>29</v>
      </c>
      <c r="AU47" s="24" t="s">
        <v>29</v>
      </c>
      <c r="AV47" s="24" t="s">
        <v>29</v>
      </c>
      <c r="AW47" s="24" t="s">
        <v>29</v>
      </c>
      <c r="AX47" s="24" t="s">
        <v>29</v>
      </c>
      <c r="AY47" s="24" t="s">
        <v>29</v>
      </c>
      <c r="AZ47" s="24" t="s">
        <v>29</v>
      </c>
      <c r="BA47" s="24" t="s">
        <v>29</v>
      </c>
      <c r="BB47" s="24" t="s">
        <v>29</v>
      </c>
      <c r="BC47" s="24" t="s">
        <v>29</v>
      </c>
      <c r="BD47" s="24" t="s">
        <v>29</v>
      </c>
      <c r="BE47" s="24" t="s">
        <v>29</v>
      </c>
      <c r="BF47" s="24" t="s">
        <v>29</v>
      </c>
      <c r="BG47" s="24" t="s">
        <v>29</v>
      </c>
      <c r="BH47" s="24" t="s">
        <v>29</v>
      </c>
      <c r="BI47" s="24" t="s">
        <v>29</v>
      </c>
      <c r="BJ47" s="24" t="s">
        <v>29</v>
      </c>
      <c r="BK47" s="24" t="s">
        <v>29</v>
      </c>
      <c r="BL47" s="24" t="s">
        <v>29</v>
      </c>
      <c r="BM47" s="24" t="s">
        <v>29</v>
      </c>
      <c r="BN47" s="24" t="s">
        <v>29</v>
      </c>
      <c r="BO47" s="24" t="s">
        <v>29</v>
      </c>
      <c r="BP47" s="24" t="s">
        <v>29</v>
      </c>
      <c r="BQ47" s="24" t="s">
        <v>29</v>
      </c>
      <c r="BR47" s="24" t="s">
        <v>29</v>
      </c>
      <c r="BS47" s="24" t="s">
        <v>29</v>
      </c>
      <c r="BT47" s="24" t="s">
        <v>29</v>
      </c>
      <c r="BU47" s="24" t="s">
        <v>29</v>
      </c>
      <c r="BV47" s="24" t="s">
        <v>29</v>
      </c>
      <c r="BW47" s="24" t="s">
        <v>29</v>
      </c>
      <c r="BX47" s="24" t="s">
        <v>29</v>
      </c>
      <c r="BY47" s="24" t="s">
        <v>29</v>
      </c>
      <c r="BZ47" s="24" t="s">
        <v>29</v>
      </c>
      <c r="CA47" s="24" t="s">
        <v>29</v>
      </c>
      <c r="CB47" s="24" t="s">
        <v>29</v>
      </c>
    </row>
    <row r="48" spans="2:80" s="1" customFormat="1" ht="13.9" customHeight="1">
      <c r="B48" s="57" t="s">
        <v>722</v>
      </c>
      <c r="C48" s="59" t="str">
        <f>Individual_Scores_Men_JV!C48</f>
        <v/>
      </c>
      <c r="D48" s="60" t="str">
        <f>Individual_Scores_Men_JV!D48</f>
        <v/>
      </c>
      <c r="E48" s="58"/>
      <c r="F48" s="13"/>
      <c r="G48" s="24" t="s">
        <v>29</v>
      </c>
      <c r="H48" s="24" t="s">
        <v>29</v>
      </c>
      <c r="I48" s="24" t="s">
        <v>29</v>
      </c>
      <c r="J48" s="24" t="s">
        <v>29</v>
      </c>
      <c r="K48" s="24" t="s">
        <v>29</v>
      </c>
      <c r="L48" s="24" t="s">
        <v>29</v>
      </c>
      <c r="M48" s="24" t="s">
        <v>29</v>
      </c>
      <c r="N48" s="24" t="s">
        <v>29</v>
      </c>
      <c r="O48" s="24" t="s">
        <v>29</v>
      </c>
      <c r="P48" s="24" t="s">
        <v>29</v>
      </c>
      <c r="Q48" s="24" t="s">
        <v>29</v>
      </c>
      <c r="R48" s="24" t="s">
        <v>29</v>
      </c>
      <c r="S48" s="24" t="s">
        <v>29</v>
      </c>
      <c r="T48" s="24" t="s">
        <v>29</v>
      </c>
      <c r="U48" s="24" t="s">
        <v>29</v>
      </c>
      <c r="V48" s="24" t="s">
        <v>29</v>
      </c>
      <c r="W48" s="24" t="s">
        <v>29</v>
      </c>
      <c r="X48" s="24" t="s">
        <v>29</v>
      </c>
      <c r="Y48" s="24" t="s">
        <v>29</v>
      </c>
      <c r="Z48" s="24" t="s">
        <v>29</v>
      </c>
      <c r="AA48" s="24" t="s">
        <v>29</v>
      </c>
      <c r="AB48" s="24" t="s">
        <v>29</v>
      </c>
      <c r="AC48" s="24" t="s">
        <v>29</v>
      </c>
      <c r="AD48" s="24" t="s">
        <v>29</v>
      </c>
      <c r="AE48" s="24" t="s">
        <v>29</v>
      </c>
      <c r="AF48" s="24" t="s">
        <v>29</v>
      </c>
      <c r="AG48" s="24" t="s">
        <v>29</v>
      </c>
      <c r="AH48" s="24" t="s">
        <v>29</v>
      </c>
      <c r="AI48" s="24" t="s">
        <v>29</v>
      </c>
      <c r="AJ48" s="24" t="s">
        <v>29</v>
      </c>
      <c r="AK48" s="24" t="s">
        <v>29</v>
      </c>
      <c r="AL48" s="24" t="s">
        <v>29</v>
      </c>
      <c r="AM48" s="24" t="s">
        <v>29</v>
      </c>
      <c r="AN48" s="24" t="s">
        <v>29</v>
      </c>
      <c r="AO48" s="24" t="s">
        <v>29</v>
      </c>
      <c r="AP48" s="24" t="s">
        <v>29</v>
      </c>
      <c r="AQ48" s="24" t="s">
        <v>29</v>
      </c>
      <c r="AR48" s="24" t="s">
        <v>29</v>
      </c>
      <c r="AS48" s="24" t="s">
        <v>29</v>
      </c>
      <c r="AT48" s="24" t="s">
        <v>29</v>
      </c>
      <c r="AU48" s="24" t="s">
        <v>29</v>
      </c>
      <c r="AV48" s="24" t="s">
        <v>29</v>
      </c>
      <c r="AW48" s="24" t="s">
        <v>29</v>
      </c>
      <c r="AX48" s="24" t="s">
        <v>29</v>
      </c>
      <c r="AY48" s="24" t="s">
        <v>29</v>
      </c>
      <c r="AZ48" s="24" t="s">
        <v>29</v>
      </c>
      <c r="BA48" s="24" t="s">
        <v>29</v>
      </c>
      <c r="BB48" s="24" t="s">
        <v>29</v>
      </c>
      <c r="BC48" s="24" t="s">
        <v>29</v>
      </c>
      <c r="BD48" s="24" t="s">
        <v>29</v>
      </c>
      <c r="BE48" s="24" t="s">
        <v>29</v>
      </c>
      <c r="BF48" s="24" t="s">
        <v>29</v>
      </c>
      <c r="BG48" s="24" t="s">
        <v>29</v>
      </c>
      <c r="BH48" s="24" t="s">
        <v>29</v>
      </c>
      <c r="BI48" s="24" t="s">
        <v>29</v>
      </c>
      <c r="BJ48" s="24" t="s">
        <v>29</v>
      </c>
      <c r="BK48" s="24" t="s">
        <v>29</v>
      </c>
      <c r="BL48" s="24" t="s">
        <v>29</v>
      </c>
      <c r="BM48" s="24" t="s">
        <v>29</v>
      </c>
      <c r="BN48" s="24" t="s">
        <v>29</v>
      </c>
      <c r="BO48" s="24" t="s">
        <v>29</v>
      </c>
      <c r="BP48" s="24" t="s">
        <v>29</v>
      </c>
      <c r="BQ48" s="24" t="s">
        <v>29</v>
      </c>
      <c r="BR48" s="24" t="s">
        <v>29</v>
      </c>
      <c r="BS48" s="24" t="s">
        <v>29</v>
      </c>
      <c r="BT48" s="24" t="s">
        <v>29</v>
      </c>
      <c r="BU48" s="24" t="s">
        <v>29</v>
      </c>
      <c r="BV48" s="24" t="s">
        <v>29</v>
      </c>
      <c r="BW48" s="24" t="s">
        <v>29</v>
      </c>
      <c r="BX48" s="24" t="s">
        <v>29</v>
      </c>
      <c r="BY48" s="24" t="s">
        <v>29</v>
      </c>
      <c r="BZ48" s="24" t="s">
        <v>29</v>
      </c>
      <c r="CA48" s="24" t="s">
        <v>29</v>
      </c>
      <c r="CB48" s="24" t="s">
        <v>29</v>
      </c>
    </row>
    <row r="49" spans="2:80" s="1" customFormat="1" ht="13.9" customHeight="1">
      <c r="B49" s="57" t="s">
        <v>29</v>
      </c>
      <c r="C49" s="57" t="s">
        <v>29</v>
      </c>
      <c r="D49" s="57" t="s">
        <v>29</v>
      </c>
      <c r="E49" s="61"/>
      <c r="G49" s="24" t="s">
        <v>29</v>
      </c>
      <c r="H49" s="24" t="s">
        <v>29</v>
      </c>
      <c r="I49" s="24" t="s">
        <v>29</v>
      </c>
      <c r="J49" s="24" t="s">
        <v>29</v>
      </c>
      <c r="K49" s="24" t="s">
        <v>29</v>
      </c>
      <c r="L49" s="24" t="s">
        <v>29</v>
      </c>
      <c r="M49" s="24" t="s">
        <v>29</v>
      </c>
      <c r="N49" s="24" t="s">
        <v>29</v>
      </c>
      <c r="O49" s="24" t="s">
        <v>29</v>
      </c>
      <c r="P49" s="24" t="s">
        <v>29</v>
      </c>
      <c r="Q49" s="24" t="s">
        <v>29</v>
      </c>
      <c r="R49" s="24" t="s">
        <v>29</v>
      </c>
      <c r="S49" s="24" t="s">
        <v>29</v>
      </c>
      <c r="T49" s="24" t="s">
        <v>29</v>
      </c>
      <c r="U49" s="24" t="s">
        <v>29</v>
      </c>
      <c r="V49" s="24" t="s">
        <v>29</v>
      </c>
      <c r="W49" s="24" t="s">
        <v>29</v>
      </c>
      <c r="X49" s="24" t="s">
        <v>29</v>
      </c>
      <c r="Y49" s="24" t="s">
        <v>29</v>
      </c>
      <c r="Z49" s="24" t="s">
        <v>29</v>
      </c>
      <c r="AA49" s="24" t="s">
        <v>29</v>
      </c>
      <c r="AB49" s="24" t="s">
        <v>29</v>
      </c>
      <c r="AC49" s="24" t="s">
        <v>29</v>
      </c>
      <c r="AD49" s="24" t="s">
        <v>29</v>
      </c>
      <c r="AE49" s="24" t="s">
        <v>29</v>
      </c>
      <c r="AF49" s="24" t="s">
        <v>29</v>
      </c>
      <c r="AG49" s="24" t="s">
        <v>29</v>
      </c>
      <c r="AH49" s="24" t="s">
        <v>29</v>
      </c>
      <c r="AI49" s="24" t="s">
        <v>29</v>
      </c>
      <c r="AJ49" s="24" t="s">
        <v>29</v>
      </c>
      <c r="AK49" s="24" t="s">
        <v>29</v>
      </c>
      <c r="AL49" s="24" t="s">
        <v>29</v>
      </c>
      <c r="AM49" s="24" t="s">
        <v>29</v>
      </c>
      <c r="AN49" s="24" t="s">
        <v>29</v>
      </c>
      <c r="AO49" s="24" t="s">
        <v>29</v>
      </c>
      <c r="AP49" s="24" t="s">
        <v>29</v>
      </c>
      <c r="AQ49" s="24" t="s">
        <v>29</v>
      </c>
      <c r="AR49" s="24" t="s">
        <v>29</v>
      </c>
      <c r="AS49" s="24" t="s">
        <v>29</v>
      </c>
      <c r="AT49" s="24" t="s">
        <v>29</v>
      </c>
      <c r="AU49" s="24" t="s">
        <v>29</v>
      </c>
      <c r="AV49" s="24" t="s">
        <v>29</v>
      </c>
      <c r="AW49" s="24" t="s">
        <v>29</v>
      </c>
      <c r="AX49" s="24" t="s">
        <v>29</v>
      </c>
      <c r="AY49" s="24" t="s">
        <v>29</v>
      </c>
      <c r="AZ49" s="24" t="s">
        <v>29</v>
      </c>
      <c r="BA49" s="24" t="s">
        <v>29</v>
      </c>
      <c r="BB49" s="24" t="s">
        <v>29</v>
      </c>
      <c r="BC49" s="24" t="s">
        <v>29</v>
      </c>
      <c r="BD49" s="24" t="s">
        <v>29</v>
      </c>
      <c r="BE49" s="24" t="s">
        <v>29</v>
      </c>
      <c r="BF49" s="24" t="s">
        <v>29</v>
      </c>
      <c r="BG49" s="24" t="s">
        <v>29</v>
      </c>
      <c r="BH49" s="24" t="s">
        <v>29</v>
      </c>
      <c r="BI49" s="24" t="s">
        <v>29</v>
      </c>
      <c r="BJ49" s="24" t="s">
        <v>29</v>
      </c>
      <c r="BK49" s="24" t="s">
        <v>29</v>
      </c>
      <c r="BL49" s="24" t="s">
        <v>29</v>
      </c>
      <c r="BM49" s="24" t="s">
        <v>29</v>
      </c>
      <c r="BN49" s="24" t="s">
        <v>29</v>
      </c>
      <c r="BO49" s="24" t="s">
        <v>29</v>
      </c>
      <c r="BP49" s="24" t="s">
        <v>29</v>
      </c>
      <c r="BQ49" s="24" t="s">
        <v>29</v>
      </c>
      <c r="BR49" s="24" t="s">
        <v>29</v>
      </c>
      <c r="BS49" s="24" t="s">
        <v>29</v>
      </c>
      <c r="BT49" s="24" t="s">
        <v>29</v>
      </c>
      <c r="BU49" s="24" t="s">
        <v>29</v>
      </c>
      <c r="BV49" s="24" t="s">
        <v>29</v>
      </c>
      <c r="BW49" s="24" t="s">
        <v>29</v>
      </c>
      <c r="BX49" s="24" t="s">
        <v>29</v>
      </c>
      <c r="BY49" s="24" t="s">
        <v>29</v>
      </c>
      <c r="BZ49" s="24" t="s">
        <v>29</v>
      </c>
      <c r="CA49" s="24" t="s">
        <v>29</v>
      </c>
      <c r="CB49" s="24" t="s">
        <v>29</v>
      </c>
    </row>
    <row r="50" spans="2:80" s="1" customFormat="1" ht="13.9" customHeight="1">
      <c r="B50" s="57" t="s">
        <v>29</v>
      </c>
      <c r="C50" s="57" t="s">
        <v>29</v>
      </c>
      <c r="D50" s="57" t="s">
        <v>29</v>
      </c>
      <c r="E50" s="61"/>
      <c r="G50" s="24" t="s">
        <v>29</v>
      </c>
      <c r="H50" s="24" t="s">
        <v>29</v>
      </c>
      <c r="I50" s="24" t="s">
        <v>29</v>
      </c>
      <c r="J50" s="24" t="s">
        <v>29</v>
      </c>
      <c r="K50" s="24" t="s">
        <v>29</v>
      </c>
      <c r="L50" s="24" t="s">
        <v>29</v>
      </c>
      <c r="M50" s="24" t="s">
        <v>29</v>
      </c>
      <c r="N50" s="24" t="s">
        <v>29</v>
      </c>
      <c r="O50" s="24" t="s">
        <v>29</v>
      </c>
      <c r="P50" s="24" t="s">
        <v>29</v>
      </c>
      <c r="Q50" s="24" t="s">
        <v>29</v>
      </c>
      <c r="R50" s="24" t="s">
        <v>29</v>
      </c>
      <c r="S50" s="24" t="s">
        <v>29</v>
      </c>
      <c r="T50" s="24" t="s">
        <v>29</v>
      </c>
      <c r="U50" s="24" t="s">
        <v>29</v>
      </c>
      <c r="V50" s="24" t="s">
        <v>29</v>
      </c>
      <c r="W50" s="24" t="s">
        <v>29</v>
      </c>
      <c r="X50" s="24" t="s">
        <v>29</v>
      </c>
      <c r="Y50" s="24" t="s">
        <v>29</v>
      </c>
      <c r="Z50" s="24" t="s">
        <v>29</v>
      </c>
      <c r="AA50" s="24" t="s">
        <v>29</v>
      </c>
      <c r="AB50" s="24" t="s">
        <v>29</v>
      </c>
      <c r="AC50" s="24" t="s">
        <v>29</v>
      </c>
      <c r="AD50" s="24" t="s">
        <v>29</v>
      </c>
      <c r="AE50" s="24" t="s">
        <v>29</v>
      </c>
      <c r="AF50" s="24" t="s">
        <v>29</v>
      </c>
      <c r="AG50" s="24" t="s">
        <v>29</v>
      </c>
      <c r="AH50" s="24" t="s">
        <v>29</v>
      </c>
      <c r="AI50" s="24" t="s">
        <v>29</v>
      </c>
      <c r="AJ50" s="24" t="s">
        <v>29</v>
      </c>
      <c r="AK50" s="24" t="s">
        <v>29</v>
      </c>
      <c r="AL50" s="24" t="s">
        <v>29</v>
      </c>
      <c r="AM50" s="24" t="s">
        <v>29</v>
      </c>
      <c r="AN50" s="24" t="s">
        <v>29</v>
      </c>
      <c r="AO50" s="24" t="s">
        <v>29</v>
      </c>
      <c r="AP50" s="24" t="s">
        <v>29</v>
      </c>
      <c r="AQ50" s="24" t="s">
        <v>29</v>
      </c>
      <c r="AR50" s="24" t="s">
        <v>29</v>
      </c>
      <c r="AS50" s="24" t="s">
        <v>29</v>
      </c>
      <c r="AT50" s="24" t="s">
        <v>29</v>
      </c>
      <c r="AU50" s="24" t="s">
        <v>29</v>
      </c>
      <c r="AV50" s="24" t="s">
        <v>29</v>
      </c>
      <c r="AW50" s="24" t="s">
        <v>29</v>
      </c>
      <c r="AX50" s="24" t="s">
        <v>29</v>
      </c>
      <c r="AY50" s="24" t="s">
        <v>29</v>
      </c>
      <c r="AZ50" s="24" t="s">
        <v>29</v>
      </c>
      <c r="BA50" s="24" t="s">
        <v>29</v>
      </c>
      <c r="BB50" s="24" t="s">
        <v>29</v>
      </c>
      <c r="BC50" s="24" t="s">
        <v>29</v>
      </c>
      <c r="BD50" s="24" t="s">
        <v>29</v>
      </c>
      <c r="BE50" s="24" t="s">
        <v>29</v>
      </c>
      <c r="BF50" s="24" t="s">
        <v>29</v>
      </c>
      <c r="BG50" s="24" t="s">
        <v>29</v>
      </c>
      <c r="BH50" s="24" t="s">
        <v>29</v>
      </c>
      <c r="BI50" s="24" t="s">
        <v>29</v>
      </c>
      <c r="BJ50" s="24" t="s">
        <v>29</v>
      </c>
      <c r="BK50" s="24" t="s">
        <v>29</v>
      </c>
      <c r="BL50" s="24" t="s">
        <v>29</v>
      </c>
      <c r="BM50" s="24" t="s">
        <v>29</v>
      </c>
      <c r="BN50" s="24" t="s">
        <v>29</v>
      </c>
      <c r="BO50" s="24" t="s">
        <v>29</v>
      </c>
      <c r="BP50" s="24" t="s">
        <v>29</v>
      </c>
      <c r="BQ50" s="24" t="s">
        <v>29</v>
      </c>
      <c r="BR50" s="24" t="s">
        <v>29</v>
      </c>
      <c r="BS50" s="24" t="s">
        <v>29</v>
      </c>
      <c r="BT50" s="24" t="s">
        <v>29</v>
      </c>
      <c r="BU50" s="24" t="s">
        <v>29</v>
      </c>
      <c r="BV50" s="24" t="s">
        <v>29</v>
      </c>
      <c r="BW50" s="24" t="s">
        <v>29</v>
      </c>
      <c r="BX50" s="24" t="s">
        <v>29</v>
      </c>
      <c r="BY50" s="24" t="s">
        <v>29</v>
      </c>
      <c r="BZ50" s="24" t="s">
        <v>29</v>
      </c>
      <c r="CA50" s="24" t="s">
        <v>29</v>
      </c>
      <c r="CB50" s="24" t="s">
        <v>29</v>
      </c>
    </row>
    <row r="51" spans="2:80" s="1" customFormat="1" ht="13.9" customHeight="1">
      <c r="B51" s="57" t="str">
        <f>Roster_Selection_Men!AF47&amp;" " &amp; "JV1 "</f>
        <v xml:space="preserve">Cumberland University JV1 </v>
      </c>
      <c r="C51" s="57" t="str">
        <f>Roster_Selection_Men!AH47</f>
        <v>6684-301</v>
      </c>
      <c r="D51" s="57" t="str">
        <f>Roster_Selection_Men!AI47</f>
        <v>Andrew Scantland</v>
      </c>
      <c r="E51" s="58" t="s">
        <v>1022</v>
      </c>
      <c r="F51" s="1" t="str">
        <f>IF(ISERROR(Individual_Scores_Men_JV!E51), " ", IF(Individual_Scores_Men_JV!E51 = "Yes", "Yes", "  "))</f>
        <v>Yes</v>
      </c>
      <c r="G51" s="24" t="s">
        <v>672</v>
      </c>
      <c r="H51" s="44">
        <v>155</v>
      </c>
      <c r="I51" s="44">
        <v>211</v>
      </c>
      <c r="J51" s="44">
        <v>137</v>
      </c>
      <c r="K51" s="44">
        <v>137</v>
      </c>
      <c r="L51" s="44">
        <v>135</v>
      </c>
      <c r="M51" s="44">
        <v>146</v>
      </c>
      <c r="N51" s="44">
        <v>149</v>
      </c>
      <c r="O51" s="44">
        <v>148</v>
      </c>
      <c r="P51" s="44">
        <v>168</v>
      </c>
      <c r="Q51" s="44">
        <v>181</v>
      </c>
      <c r="R51" s="44">
        <v>167</v>
      </c>
      <c r="S51" s="44">
        <v>197</v>
      </c>
      <c r="T51" s="19">
        <f>SUM(H51:S51)</f>
        <v>1931</v>
      </c>
      <c r="U51" s="19">
        <f>COUNTIF(H51:S51, "&gt;0" )</f>
        <v>12</v>
      </c>
      <c r="V51" s="19">
        <f>T51/U51</f>
        <v>160.91666666666666</v>
      </c>
      <c r="W51" s="24" t="s">
        <v>29</v>
      </c>
      <c r="X51" s="24" t="s">
        <v>29</v>
      </c>
      <c r="Y51" s="24" t="s">
        <v>29</v>
      </c>
      <c r="Z51" s="24" t="s">
        <v>29</v>
      </c>
      <c r="AA51" s="24" t="s">
        <v>29</v>
      </c>
      <c r="AB51" s="24" t="s">
        <v>29</v>
      </c>
      <c r="AC51" s="24" t="s">
        <v>29</v>
      </c>
      <c r="AD51" s="24" t="s">
        <v>29</v>
      </c>
      <c r="AE51" s="24" t="s">
        <v>29</v>
      </c>
      <c r="AF51" s="24" t="s">
        <v>29</v>
      </c>
      <c r="AG51" s="24" t="s">
        <v>29</v>
      </c>
      <c r="AH51" s="24" t="s">
        <v>29</v>
      </c>
      <c r="AI51" s="24" t="s">
        <v>29</v>
      </c>
      <c r="AJ51" s="24" t="s">
        <v>29</v>
      </c>
      <c r="AK51" s="24" t="s">
        <v>29</v>
      </c>
      <c r="AL51" s="24" t="s">
        <v>29</v>
      </c>
      <c r="AM51" s="24" t="s">
        <v>29</v>
      </c>
      <c r="AN51" s="24" t="s">
        <v>29</v>
      </c>
      <c r="AO51" s="24" t="s">
        <v>29</v>
      </c>
      <c r="AP51" s="24" t="s">
        <v>29</v>
      </c>
      <c r="AQ51" s="24" t="s">
        <v>29</v>
      </c>
      <c r="AR51" s="24" t="s">
        <v>29</v>
      </c>
      <c r="AS51" s="24" t="s">
        <v>29</v>
      </c>
      <c r="AT51" s="24" t="s">
        <v>29</v>
      </c>
      <c r="AU51" s="24" t="s">
        <v>29</v>
      </c>
      <c r="AV51" s="24" t="s">
        <v>29</v>
      </c>
      <c r="AW51" s="24" t="s">
        <v>29</v>
      </c>
      <c r="AX51" s="24" t="s">
        <v>29</v>
      </c>
      <c r="AY51" s="24" t="s">
        <v>29</v>
      </c>
      <c r="AZ51" s="24" t="s">
        <v>29</v>
      </c>
      <c r="BA51" s="24" t="s">
        <v>29</v>
      </c>
      <c r="BB51" s="24" t="s">
        <v>29</v>
      </c>
      <c r="BC51" s="24" t="s">
        <v>29</v>
      </c>
      <c r="BD51" s="24" t="s">
        <v>29</v>
      </c>
      <c r="BE51" s="24" t="s">
        <v>29</v>
      </c>
      <c r="BF51" s="24" t="s">
        <v>29</v>
      </c>
      <c r="BG51" s="24" t="s">
        <v>29</v>
      </c>
      <c r="BH51" s="24" t="s">
        <v>29</v>
      </c>
      <c r="BI51" s="24" t="s">
        <v>29</v>
      </c>
      <c r="BJ51" s="24" t="s">
        <v>29</v>
      </c>
      <c r="BK51" s="24" t="s">
        <v>29</v>
      </c>
      <c r="BL51" s="24" t="s">
        <v>29</v>
      </c>
      <c r="BM51" s="24" t="s">
        <v>29</v>
      </c>
      <c r="BN51" s="24" t="s">
        <v>29</v>
      </c>
      <c r="BO51" s="24" t="s">
        <v>29</v>
      </c>
      <c r="BP51" s="24" t="s">
        <v>29</v>
      </c>
      <c r="BQ51" s="24" t="s">
        <v>29</v>
      </c>
      <c r="BR51" s="24" t="s">
        <v>29</v>
      </c>
      <c r="BS51" s="24" t="s">
        <v>29</v>
      </c>
      <c r="BT51" s="24" t="s">
        <v>29</v>
      </c>
      <c r="BU51" s="24" t="s">
        <v>29</v>
      </c>
      <c r="BV51" s="24" t="s">
        <v>29</v>
      </c>
      <c r="BW51" s="24" t="s">
        <v>29</v>
      </c>
      <c r="BX51" s="24" t="s">
        <v>29</v>
      </c>
      <c r="BY51" s="24" t="s">
        <v>29</v>
      </c>
      <c r="BZ51" s="24" t="s">
        <v>29</v>
      </c>
      <c r="CA51" s="24" t="s">
        <v>29</v>
      </c>
      <c r="CB51" s="24" t="s">
        <v>29</v>
      </c>
    </row>
    <row r="52" spans="2:80" s="1" customFormat="1" ht="13.9" customHeight="1">
      <c r="B52" s="57" t="str">
        <f>Roster_Selection_Men!AF48&amp;" " &amp; "JV1 "</f>
        <v xml:space="preserve">Cumberland University JV1 </v>
      </c>
      <c r="C52" s="57" t="str">
        <f>Roster_Selection_Men!AH48</f>
        <v>8546-1764</v>
      </c>
      <c r="D52" s="57" t="str">
        <f>Roster_Selection_Men!AI48</f>
        <v>Caleb Gregory</v>
      </c>
      <c r="E52" s="58" t="s">
        <v>1022</v>
      </c>
      <c r="F52" s="1" t="str">
        <f>IF(ISERROR(Individual_Scores_Men_JV!E52), " ", IF(Individual_Scores_Men_JV!E52 = "Yes", "Yes", "  "))</f>
        <v>Yes</v>
      </c>
      <c r="G52" s="24" t="s">
        <v>29</v>
      </c>
      <c r="H52" s="24" t="s">
        <v>29</v>
      </c>
      <c r="I52" s="24" t="s">
        <v>29</v>
      </c>
      <c r="J52" s="24" t="s">
        <v>29</v>
      </c>
      <c r="K52" s="24" t="s">
        <v>29</v>
      </c>
      <c r="L52" s="24" t="s">
        <v>29</v>
      </c>
      <c r="M52" s="24" t="s">
        <v>29</v>
      </c>
      <c r="N52" s="24" t="s">
        <v>29</v>
      </c>
      <c r="O52" s="24" t="s">
        <v>29</v>
      </c>
      <c r="P52" s="24" t="s">
        <v>29</v>
      </c>
      <c r="Q52" s="24" t="s">
        <v>29</v>
      </c>
      <c r="R52" s="24" t="s">
        <v>29</v>
      </c>
      <c r="S52" s="24" t="s">
        <v>29</v>
      </c>
      <c r="T52" s="24" t="s">
        <v>29</v>
      </c>
      <c r="U52" s="24" t="s">
        <v>29</v>
      </c>
      <c r="V52" s="24" t="s">
        <v>29</v>
      </c>
      <c r="W52" s="24" t="s">
        <v>29</v>
      </c>
      <c r="X52" s="24" t="s">
        <v>29</v>
      </c>
      <c r="Y52" s="24" t="s">
        <v>29</v>
      </c>
      <c r="Z52" s="24" t="s">
        <v>29</v>
      </c>
      <c r="AA52" s="24" t="s">
        <v>29</v>
      </c>
      <c r="AB52" s="24" t="s">
        <v>29</v>
      </c>
      <c r="AC52" s="24" t="s">
        <v>29</v>
      </c>
      <c r="AD52" s="24" t="s">
        <v>29</v>
      </c>
      <c r="AE52" s="24" t="s">
        <v>29</v>
      </c>
      <c r="AF52" s="24" t="s">
        <v>29</v>
      </c>
      <c r="AG52" s="24" t="s">
        <v>29</v>
      </c>
      <c r="AH52" s="24" t="s">
        <v>29</v>
      </c>
      <c r="AI52" s="24" t="s">
        <v>29</v>
      </c>
      <c r="AJ52" s="24" t="s">
        <v>29</v>
      </c>
      <c r="AK52" s="24" t="s">
        <v>29</v>
      </c>
      <c r="AL52" s="24" t="s">
        <v>29</v>
      </c>
      <c r="AM52" s="24" t="s">
        <v>29</v>
      </c>
      <c r="AN52" s="24" t="s">
        <v>29</v>
      </c>
      <c r="AO52" s="24" t="s">
        <v>29</v>
      </c>
      <c r="AP52" s="24" t="s">
        <v>29</v>
      </c>
      <c r="AQ52" s="24" t="s">
        <v>29</v>
      </c>
      <c r="AR52" s="24" t="s">
        <v>29</v>
      </c>
      <c r="AS52" s="24" t="s">
        <v>29</v>
      </c>
      <c r="AT52" s="24" t="s">
        <v>29</v>
      </c>
      <c r="AU52" s="24" t="s">
        <v>29</v>
      </c>
      <c r="AV52" s="24" t="s">
        <v>29</v>
      </c>
      <c r="AW52" s="24" t="s">
        <v>29</v>
      </c>
      <c r="AX52" s="24" t="s">
        <v>29</v>
      </c>
      <c r="AY52" s="24" t="s">
        <v>29</v>
      </c>
      <c r="AZ52" s="24" t="s">
        <v>29</v>
      </c>
      <c r="BA52" s="24" t="s">
        <v>29</v>
      </c>
      <c r="BB52" s="24" t="s">
        <v>29</v>
      </c>
      <c r="BC52" s="24" t="s">
        <v>29</v>
      </c>
      <c r="BD52" s="24" t="s">
        <v>29</v>
      </c>
      <c r="BE52" s="24" t="s">
        <v>29</v>
      </c>
      <c r="BF52" s="24" t="s">
        <v>29</v>
      </c>
      <c r="BG52" s="24" t="s">
        <v>29</v>
      </c>
      <c r="BH52" s="24" t="s">
        <v>29</v>
      </c>
      <c r="BI52" s="24" t="s">
        <v>29</v>
      </c>
      <c r="BJ52" s="24" t="s">
        <v>29</v>
      </c>
      <c r="BK52" s="24" t="s">
        <v>29</v>
      </c>
      <c r="BL52" s="24" t="s">
        <v>29</v>
      </c>
      <c r="BM52" s="24" t="s">
        <v>29</v>
      </c>
      <c r="BN52" s="24" t="s">
        <v>29</v>
      </c>
      <c r="BO52" s="24" t="s">
        <v>29</v>
      </c>
      <c r="BP52" s="24" t="s">
        <v>29</v>
      </c>
      <c r="BQ52" s="24" t="s">
        <v>29</v>
      </c>
      <c r="BR52" s="24" t="s">
        <v>29</v>
      </c>
      <c r="BS52" s="24" t="s">
        <v>29</v>
      </c>
      <c r="BT52" s="24" t="s">
        <v>29</v>
      </c>
      <c r="BU52" s="24" t="s">
        <v>29</v>
      </c>
      <c r="BV52" s="24" t="s">
        <v>29</v>
      </c>
      <c r="BW52" s="24" t="s">
        <v>29</v>
      </c>
      <c r="BX52" s="24" t="s">
        <v>29</v>
      </c>
      <c r="BY52" s="24" t="s">
        <v>29</v>
      </c>
      <c r="BZ52" s="24" t="s">
        <v>29</v>
      </c>
      <c r="CA52" s="24" t="s">
        <v>29</v>
      </c>
      <c r="CB52" s="24" t="s">
        <v>29</v>
      </c>
    </row>
    <row r="53" spans="2:80" s="1" customFormat="1" ht="13.9" customHeight="1">
      <c r="B53" s="57" t="str">
        <f>Roster_Selection_Men!AF49&amp;" " &amp; "JV1 "</f>
        <v xml:space="preserve">Cumberland University JV1 </v>
      </c>
      <c r="C53" s="57" t="str">
        <f>Roster_Selection_Men!AH49</f>
        <v>11-359781</v>
      </c>
      <c r="D53" s="57" t="str">
        <f>Roster_Selection_Men!AI49</f>
        <v>Casey Estep</v>
      </c>
      <c r="E53" s="58" t="s">
        <v>1022</v>
      </c>
      <c r="F53" s="1" t="str">
        <f>IF(ISERROR(Individual_Scores_Men_JV!E53), " ", IF(Individual_Scores_Men_JV!E53 = "Yes", "Yes", "  "))</f>
        <v>Yes</v>
      </c>
      <c r="G53" s="24" t="s">
        <v>29</v>
      </c>
      <c r="H53" s="24" t="s">
        <v>29</v>
      </c>
      <c r="I53" s="24" t="s">
        <v>29</v>
      </c>
      <c r="J53" s="24" t="s">
        <v>29</v>
      </c>
      <c r="K53" s="24" t="s">
        <v>29</v>
      </c>
      <c r="L53" s="24" t="s">
        <v>29</v>
      </c>
      <c r="M53" s="24" t="s">
        <v>29</v>
      </c>
      <c r="N53" s="24" t="s">
        <v>29</v>
      </c>
      <c r="O53" s="24" t="s">
        <v>29</v>
      </c>
      <c r="P53" s="24" t="s">
        <v>29</v>
      </c>
      <c r="Q53" s="24" t="s">
        <v>29</v>
      </c>
      <c r="R53" s="24" t="s">
        <v>29</v>
      </c>
      <c r="S53" s="24" t="s">
        <v>29</v>
      </c>
      <c r="T53" s="24" t="s">
        <v>29</v>
      </c>
      <c r="U53" s="24" t="s">
        <v>29</v>
      </c>
      <c r="V53" s="24" t="s">
        <v>29</v>
      </c>
      <c r="W53" s="24" t="s">
        <v>29</v>
      </c>
      <c r="X53" s="24" t="s">
        <v>29</v>
      </c>
      <c r="Y53" s="24" t="s">
        <v>29</v>
      </c>
      <c r="Z53" s="24" t="s">
        <v>29</v>
      </c>
      <c r="AA53" s="24" t="s">
        <v>29</v>
      </c>
      <c r="AB53" s="24" t="s">
        <v>29</v>
      </c>
      <c r="AC53" s="24" t="s">
        <v>29</v>
      </c>
      <c r="AD53" s="24" t="s">
        <v>29</v>
      </c>
      <c r="AE53" s="24" t="s">
        <v>29</v>
      </c>
      <c r="AF53" s="24" t="s">
        <v>29</v>
      </c>
      <c r="AG53" s="24" t="s">
        <v>29</v>
      </c>
      <c r="AH53" s="24" t="s">
        <v>29</v>
      </c>
      <c r="AI53" s="24" t="s">
        <v>29</v>
      </c>
      <c r="AJ53" s="24" t="s">
        <v>29</v>
      </c>
      <c r="AK53" s="24" t="s">
        <v>29</v>
      </c>
      <c r="AL53" s="24" t="s">
        <v>29</v>
      </c>
      <c r="AM53" s="24" t="s">
        <v>29</v>
      </c>
      <c r="AN53" s="24" t="s">
        <v>29</v>
      </c>
      <c r="AO53" s="24" t="s">
        <v>29</v>
      </c>
      <c r="AP53" s="24" t="s">
        <v>29</v>
      </c>
      <c r="AQ53" s="24" t="s">
        <v>29</v>
      </c>
      <c r="AR53" s="24" t="s">
        <v>29</v>
      </c>
      <c r="AS53" s="24" t="s">
        <v>29</v>
      </c>
      <c r="AT53" s="24" t="s">
        <v>29</v>
      </c>
      <c r="AU53" s="24" t="s">
        <v>29</v>
      </c>
      <c r="AV53" s="24" t="s">
        <v>29</v>
      </c>
      <c r="AW53" s="24" t="s">
        <v>29</v>
      </c>
      <c r="AX53" s="24" t="s">
        <v>29</v>
      </c>
      <c r="AY53" s="24" t="s">
        <v>29</v>
      </c>
      <c r="AZ53" s="24" t="s">
        <v>29</v>
      </c>
      <c r="BA53" s="24" t="s">
        <v>29</v>
      </c>
      <c r="BB53" s="24" t="s">
        <v>29</v>
      </c>
      <c r="BC53" s="24" t="s">
        <v>29</v>
      </c>
      <c r="BD53" s="24" t="s">
        <v>29</v>
      </c>
      <c r="BE53" s="24" t="s">
        <v>29</v>
      </c>
      <c r="BF53" s="24" t="s">
        <v>29</v>
      </c>
      <c r="BG53" s="24" t="s">
        <v>29</v>
      </c>
      <c r="BH53" s="24" t="s">
        <v>29</v>
      </c>
      <c r="BI53" s="24" t="s">
        <v>29</v>
      </c>
      <c r="BJ53" s="24" t="s">
        <v>29</v>
      </c>
      <c r="BK53" s="24" t="s">
        <v>29</v>
      </c>
      <c r="BL53" s="24" t="s">
        <v>29</v>
      </c>
      <c r="BM53" s="24" t="s">
        <v>29</v>
      </c>
      <c r="BN53" s="24" t="s">
        <v>29</v>
      </c>
      <c r="BO53" s="24" t="s">
        <v>29</v>
      </c>
      <c r="BP53" s="24" t="s">
        <v>29</v>
      </c>
      <c r="BQ53" s="24" t="s">
        <v>29</v>
      </c>
      <c r="BR53" s="24" t="s">
        <v>29</v>
      </c>
      <c r="BS53" s="24" t="s">
        <v>29</v>
      </c>
      <c r="BT53" s="24" t="s">
        <v>29</v>
      </c>
      <c r="BU53" s="24" t="s">
        <v>29</v>
      </c>
      <c r="BV53" s="24" t="s">
        <v>29</v>
      </c>
      <c r="BW53" s="24" t="s">
        <v>29</v>
      </c>
      <c r="BX53" s="24" t="s">
        <v>29</v>
      </c>
      <c r="BY53" s="24" t="s">
        <v>29</v>
      </c>
      <c r="BZ53" s="24" t="s">
        <v>29</v>
      </c>
      <c r="CA53" s="24" t="s">
        <v>29</v>
      </c>
      <c r="CB53" s="24" t="s">
        <v>29</v>
      </c>
    </row>
    <row r="54" spans="2:80" s="1" customFormat="1" ht="13.9" customHeight="1">
      <c r="B54" s="57" t="str">
        <f>Roster_Selection_Men!AF50&amp;" " &amp; "JV1 "</f>
        <v xml:space="preserve">Cumberland University JV1 </v>
      </c>
      <c r="C54" s="57" t="str">
        <f>Roster_Selection_Men!AH50</f>
        <v>20-33136</v>
      </c>
      <c r="D54" s="57" t="str">
        <f>Roster_Selection_Men!AI50</f>
        <v>Mason Adcok</v>
      </c>
      <c r="E54" s="58" t="s">
        <v>1022</v>
      </c>
      <c r="F54" s="1" t="str">
        <f>IF(ISERROR(Individual_Scores_Men_JV!E54), " ", IF(Individual_Scores_Men_JV!E54 = "Yes", "Yes", "  "))</f>
        <v>Yes</v>
      </c>
      <c r="G54" s="24" t="s">
        <v>29</v>
      </c>
      <c r="H54" s="24" t="s">
        <v>29</v>
      </c>
      <c r="I54" s="24" t="s">
        <v>29</v>
      </c>
      <c r="J54" s="24" t="s">
        <v>29</v>
      </c>
      <c r="K54" s="24" t="s">
        <v>29</v>
      </c>
      <c r="L54" s="24" t="s">
        <v>29</v>
      </c>
      <c r="M54" s="24" t="s">
        <v>29</v>
      </c>
      <c r="N54" s="24" t="s">
        <v>29</v>
      </c>
      <c r="O54" s="24" t="s">
        <v>29</v>
      </c>
      <c r="P54" s="24" t="s">
        <v>29</v>
      </c>
      <c r="Q54" s="24" t="s">
        <v>29</v>
      </c>
      <c r="R54" s="24" t="s">
        <v>29</v>
      </c>
      <c r="S54" s="24" t="s">
        <v>29</v>
      </c>
      <c r="T54" s="24" t="s">
        <v>29</v>
      </c>
      <c r="U54" s="24" t="s">
        <v>29</v>
      </c>
      <c r="V54" s="24" t="s">
        <v>29</v>
      </c>
      <c r="W54" s="24" t="s">
        <v>29</v>
      </c>
      <c r="X54" s="24" t="s">
        <v>29</v>
      </c>
      <c r="Y54" s="24" t="s">
        <v>29</v>
      </c>
      <c r="Z54" s="24" t="s">
        <v>29</v>
      </c>
      <c r="AA54" s="24" t="s">
        <v>29</v>
      </c>
      <c r="AB54" s="24" t="s">
        <v>29</v>
      </c>
      <c r="AC54" s="24" t="s">
        <v>29</v>
      </c>
      <c r="AD54" s="24" t="s">
        <v>29</v>
      </c>
      <c r="AE54" s="24" t="s">
        <v>29</v>
      </c>
      <c r="AF54" s="24" t="s">
        <v>29</v>
      </c>
      <c r="AG54" s="24" t="s">
        <v>29</v>
      </c>
      <c r="AH54" s="24" t="s">
        <v>29</v>
      </c>
      <c r="AI54" s="24" t="s">
        <v>29</v>
      </c>
      <c r="AJ54" s="24" t="s">
        <v>29</v>
      </c>
      <c r="AK54" s="24" t="s">
        <v>29</v>
      </c>
      <c r="AL54" s="24" t="s">
        <v>29</v>
      </c>
      <c r="AM54" s="24" t="s">
        <v>29</v>
      </c>
      <c r="AN54" s="24" t="s">
        <v>29</v>
      </c>
      <c r="AO54" s="24" t="s">
        <v>29</v>
      </c>
      <c r="AP54" s="24" t="s">
        <v>29</v>
      </c>
      <c r="AQ54" s="24" t="s">
        <v>29</v>
      </c>
      <c r="AR54" s="24" t="s">
        <v>29</v>
      </c>
      <c r="AS54" s="24" t="s">
        <v>29</v>
      </c>
      <c r="AT54" s="24" t="s">
        <v>29</v>
      </c>
      <c r="AU54" s="24" t="s">
        <v>29</v>
      </c>
      <c r="AV54" s="24" t="s">
        <v>29</v>
      </c>
      <c r="AW54" s="24" t="s">
        <v>29</v>
      </c>
      <c r="AX54" s="24" t="s">
        <v>29</v>
      </c>
      <c r="AY54" s="24" t="s">
        <v>29</v>
      </c>
      <c r="AZ54" s="24" t="s">
        <v>29</v>
      </c>
      <c r="BA54" s="24" t="s">
        <v>29</v>
      </c>
      <c r="BB54" s="24" t="s">
        <v>29</v>
      </c>
      <c r="BC54" s="24" t="s">
        <v>29</v>
      </c>
      <c r="BD54" s="24" t="s">
        <v>29</v>
      </c>
      <c r="BE54" s="24" t="s">
        <v>29</v>
      </c>
      <c r="BF54" s="24" t="s">
        <v>29</v>
      </c>
      <c r="BG54" s="24" t="s">
        <v>29</v>
      </c>
      <c r="BH54" s="24" t="s">
        <v>29</v>
      </c>
      <c r="BI54" s="24" t="s">
        <v>29</v>
      </c>
      <c r="BJ54" s="24" t="s">
        <v>29</v>
      </c>
      <c r="BK54" s="24" t="s">
        <v>29</v>
      </c>
      <c r="BL54" s="24" t="s">
        <v>29</v>
      </c>
      <c r="BM54" s="24" t="s">
        <v>29</v>
      </c>
      <c r="BN54" s="24" t="s">
        <v>29</v>
      </c>
      <c r="BO54" s="24" t="s">
        <v>29</v>
      </c>
      <c r="BP54" s="24" t="s">
        <v>29</v>
      </c>
      <c r="BQ54" s="24" t="s">
        <v>29</v>
      </c>
      <c r="BR54" s="24" t="s">
        <v>29</v>
      </c>
      <c r="BS54" s="24" t="s">
        <v>29</v>
      </c>
      <c r="BT54" s="24" t="s">
        <v>29</v>
      </c>
      <c r="BU54" s="24" t="s">
        <v>29</v>
      </c>
      <c r="BV54" s="24" t="s">
        <v>29</v>
      </c>
      <c r="BW54" s="24" t="s">
        <v>29</v>
      </c>
      <c r="BX54" s="24" t="s">
        <v>29</v>
      </c>
      <c r="BY54" s="24" t="s">
        <v>29</v>
      </c>
      <c r="BZ54" s="24" t="s">
        <v>29</v>
      </c>
      <c r="CA54" s="24" t="s">
        <v>29</v>
      </c>
      <c r="CB54" s="24" t="s">
        <v>29</v>
      </c>
    </row>
    <row r="55" spans="2:80" s="1" customFormat="1" ht="13.9" customHeight="1">
      <c r="B55" s="57" t="str">
        <f>Roster_Selection_Men!AF51&amp;" " &amp; "JV1 "</f>
        <v xml:space="preserve">Cumberland University JV1 </v>
      </c>
      <c r="C55" s="57" t="str">
        <f>Roster_Selection_Men!AH51</f>
        <v>11-360522</v>
      </c>
      <c r="D55" s="57" t="str">
        <f>Roster_Selection_Men!AI51</f>
        <v>Wesley Estep</v>
      </c>
      <c r="E55" s="58" t="s">
        <v>1022</v>
      </c>
      <c r="F55" s="1" t="str">
        <f>IF(ISERROR(Individual_Scores_Men_JV!E55), " ", IF(Individual_Scores_Men_JV!E55 = "Yes", "Yes", "  "))</f>
        <v>Yes</v>
      </c>
      <c r="G55" s="24" t="s">
        <v>29</v>
      </c>
      <c r="H55" s="24" t="s">
        <v>29</v>
      </c>
      <c r="I55" s="24" t="s">
        <v>29</v>
      </c>
      <c r="J55" s="24" t="s">
        <v>29</v>
      </c>
      <c r="K55" s="24" t="s">
        <v>29</v>
      </c>
      <c r="L55" s="24" t="s">
        <v>29</v>
      </c>
      <c r="M55" s="24" t="s">
        <v>29</v>
      </c>
      <c r="N55" s="24" t="s">
        <v>29</v>
      </c>
      <c r="O55" s="24" t="s">
        <v>29</v>
      </c>
      <c r="P55" s="24" t="s">
        <v>29</v>
      </c>
      <c r="Q55" s="24" t="s">
        <v>29</v>
      </c>
      <c r="R55" s="24" t="s">
        <v>29</v>
      </c>
      <c r="S55" s="24" t="s">
        <v>29</v>
      </c>
      <c r="T55" s="24" t="s">
        <v>29</v>
      </c>
      <c r="U55" s="24" t="s">
        <v>29</v>
      </c>
      <c r="V55" s="24" t="s">
        <v>29</v>
      </c>
      <c r="W55" s="24" t="s">
        <v>29</v>
      </c>
      <c r="X55" s="24" t="s">
        <v>29</v>
      </c>
      <c r="Y55" s="24" t="s">
        <v>29</v>
      </c>
      <c r="Z55" s="24" t="s">
        <v>29</v>
      </c>
      <c r="AA55" s="24" t="s">
        <v>29</v>
      </c>
      <c r="AB55" s="24" t="s">
        <v>29</v>
      </c>
      <c r="AC55" s="24" t="s">
        <v>29</v>
      </c>
      <c r="AD55" s="24" t="s">
        <v>29</v>
      </c>
      <c r="AE55" s="24" t="s">
        <v>29</v>
      </c>
      <c r="AF55" s="24" t="s">
        <v>29</v>
      </c>
      <c r="AG55" s="24" t="s">
        <v>29</v>
      </c>
      <c r="AH55" s="24" t="s">
        <v>29</v>
      </c>
      <c r="AI55" s="24" t="s">
        <v>29</v>
      </c>
      <c r="AJ55" s="24" t="s">
        <v>29</v>
      </c>
      <c r="AK55" s="24" t="s">
        <v>29</v>
      </c>
      <c r="AL55" s="24" t="s">
        <v>29</v>
      </c>
      <c r="AM55" s="24" t="s">
        <v>29</v>
      </c>
      <c r="AN55" s="24" t="s">
        <v>29</v>
      </c>
      <c r="AO55" s="24" t="s">
        <v>29</v>
      </c>
      <c r="AP55" s="24" t="s">
        <v>29</v>
      </c>
      <c r="AQ55" s="24" t="s">
        <v>29</v>
      </c>
      <c r="AR55" s="24" t="s">
        <v>29</v>
      </c>
      <c r="AS55" s="24" t="s">
        <v>29</v>
      </c>
      <c r="AT55" s="24" t="s">
        <v>29</v>
      </c>
      <c r="AU55" s="24" t="s">
        <v>29</v>
      </c>
      <c r="AV55" s="24" t="s">
        <v>29</v>
      </c>
      <c r="AW55" s="24" t="s">
        <v>29</v>
      </c>
      <c r="AX55" s="24" t="s">
        <v>29</v>
      </c>
      <c r="AY55" s="24" t="s">
        <v>29</v>
      </c>
      <c r="AZ55" s="24" t="s">
        <v>29</v>
      </c>
      <c r="BA55" s="24" t="s">
        <v>29</v>
      </c>
      <c r="BB55" s="24" t="s">
        <v>29</v>
      </c>
      <c r="BC55" s="24" t="s">
        <v>29</v>
      </c>
      <c r="BD55" s="24" t="s">
        <v>29</v>
      </c>
      <c r="BE55" s="24" t="s">
        <v>29</v>
      </c>
      <c r="BF55" s="24" t="s">
        <v>29</v>
      </c>
      <c r="BG55" s="24" t="s">
        <v>29</v>
      </c>
      <c r="BH55" s="24" t="s">
        <v>29</v>
      </c>
      <c r="BI55" s="24" t="s">
        <v>29</v>
      </c>
      <c r="BJ55" s="24" t="s">
        <v>29</v>
      </c>
      <c r="BK55" s="24" t="s">
        <v>29</v>
      </c>
      <c r="BL55" s="24" t="s">
        <v>29</v>
      </c>
      <c r="BM55" s="24" t="s">
        <v>29</v>
      </c>
      <c r="BN55" s="24" t="s">
        <v>29</v>
      </c>
      <c r="BO55" s="24" t="s">
        <v>29</v>
      </c>
      <c r="BP55" s="24" t="s">
        <v>29</v>
      </c>
      <c r="BQ55" s="24" t="s">
        <v>29</v>
      </c>
      <c r="BR55" s="24" t="s">
        <v>29</v>
      </c>
      <c r="BS55" s="24" t="s">
        <v>29</v>
      </c>
      <c r="BT55" s="24" t="s">
        <v>29</v>
      </c>
      <c r="BU55" s="24" t="s">
        <v>29</v>
      </c>
      <c r="BV55" s="24" t="s">
        <v>29</v>
      </c>
      <c r="BW55" s="24" t="s">
        <v>29</v>
      </c>
      <c r="BX55" s="24" t="s">
        <v>29</v>
      </c>
      <c r="BY55" s="24" t="s">
        <v>29</v>
      </c>
      <c r="BZ55" s="24" t="s">
        <v>29</v>
      </c>
      <c r="CA55" s="24" t="s">
        <v>29</v>
      </c>
      <c r="CB55" s="24" t="s">
        <v>29</v>
      </c>
    </row>
    <row r="56" spans="2:80" s="1" customFormat="1" ht="13.9" customHeight="1">
      <c r="B56" s="57" t="str">
        <f>Roster_Selection_Men!AF52&amp;" " &amp; "JV1 "</f>
        <v xml:space="preserve"> JV1 </v>
      </c>
      <c r="C56" s="57" t="str">
        <f>Roster_Selection_Men!AH52</f>
        <v/>
      </c>
      <c r="D56" s="57" t="str">
        <f>Roster_Selection_Men!AI52</f>
        <v/>
      </c>
      <c r="E56" s="58"/>
      <c r="F56" s="1" t="str">
        <f>IF(ISERROR(Individual_Scores_Men_JV!E56), " ", IF(Individual_Scores_Men_JV!E56 = "Yes", "Yes", "  "))</f>
        <v xml:space="preserve">  </v>
      </c>
      <c r="G56" s="24" t="s">
        <v>29</v>
      </c>
      <c r="H56" s="24" t="s">
        <v>29</v>
      </c>
      <c r="I56" s="24" t="s">
        <v>29</v>
      </c>
      <c r="J56" s="24" t="s">
        <v>29</v>
      </c>
      <c r="K56" s="24" t="s">
        <v>29</v>
      </c>
      <c r="L56" s="24" t="s">
        <v>29</v>
      </c>
      <c r="M56" s="24" t="s">
        <v>29</v>
      </c>
      <c r="N56" s="24" t="s">
        <v>29</v>
      </c>
      <c r="O56" s="24" t="s">
        <v>29</v>
      </c>
      <c r="P56" s="24" t="s">
        <v>29</v>
      </c>
      <c r="Q56" s="24" t="s">
        <v>29</v>
      </c>
      <c r="R56" s="24" t="s">
        <v>29</v>
      </c>
      <c r="S56" s="24" t="s">
        <v>29</v>
      </c>
      <c r="T56" s="24" t="s">
        <v>29</v>
      </c>
      <c r="U56" s="24" t="s">
        <v>29</v>
      </c>
      <c r="V56" s="24" t="s">
        <v>29</v>
      </c>
      <c r="W56" s="24" t="s">
        <v>29</v>
      </c>
      <c r="X56" s="24" t="s">
        <v>29</v>
      </c>
      <c r="Y56" s="24" t="s">
        <v>29</v>
      </c>
      <c r="Z56" s="24" t="s">
        <v>29</v>
      </c>
      <c r="AA56" s="24" t="s">
        <v>29</v>
      </c>
      <c r="AB56" s="24" t="s">
        <v>29</v>
      </c>
      <c r="AC56" s="24" t="s">
        <v>29</v>
      </c>
      <c r="AD56" s="24" t="s">
        <v>29</v>
      </c>
      <c r="AE56" s="24" t="s">
        <v>29</v>
      </c>
      <c r="AF56" s="24" t="s">
        <v>29</v>
      </c>
      <c r="AG56" s="24" t="s">
        <v>29</v>
      </c>
      <c r="AH56" s="24" t="s">
        <v>29</v>
      </c>
      <c r="AI56" s="24" t="s">
        <v>29</v>
      </c>
      <c r="AJ56" s="24" t="s">
        <v>29</v>
      </c>
      <c r="AK56" s="24" t="s">
        <v>29</v>
      </c>
      <c r="AL56" s="24" t="s">
        <v>29</v>
      </c>
      <c r="AM56" s="24" t="s">
        <v>29</v>
      </c>
      <c r="AN56" s="24" t="s">
        <v>29</v>
      </c>
      <c r="AO56" s="24" t="s">
        <v>29</v>
      </c>
      <c r="AP56" s="24" t="s">
        <v>29</v>
      </c>
      <c r="AQ56" s="24" t="s">
        <v>29</v>
      </c>
      <c r="AR56" s="24" t="s">
        <v>29</v>
      </c>
      <c r="AS56" s="24" t="s">
        <v>29</v>
      </c>
      <c r="AT56" s="24" t="s">
        <v>29</v>
      </c>
      <c r="AU56" s="24" t="s">
        <v>29</v>
      </c>
      <c r="AV56" s="24" t="s">
        <v>29</v>
      </c>
      <c r="AW56" s="24" t="s">
        <v>29</v>
      </c>
      <c r="AX56" s="24" t="s">
        <v>29</v>
      </c>
      <c r="AY56" s="24" t="s">
        <v>29</v>
      </c>
      <c r="AZ56" s="24" t="s">
        <v>29</v>
      </c>
      <c r="BA56" s="24" t="s">
        <v>29</v>
      </c>
      <c r="BB56" s="24" t="s">
        <v>29</v>
      </c>
      <c r="BC56" s="24" t="s">
        <v>29</v>
      </c>
      <c r="BD56" s="24" t="s">
        <v>29</v>
      </c>
      <c r="BE56" s="24" t="s">
        <v>29</v>
      </c>
      <c r="BF56" s="24" t="s">
        <v>29</v>
      </c>
      <c r="BG56" s="24" t="s">
        <v>29</v>
      </c>
      <c r="BH56" s="24" t="s">
        <v>29</v>
      </c>
      <c r="BI56" s="24" t="s">
        <v>29</v>
      </c>
      <c r="BJ56" s="24" t="s">
        <v>29</v>
      </c>
      <c r="BK56" s="24" t="s">
        <v>29</v>
      </c>
      <c r="BL56" s="24" t="s">
        <v>29</v>
      </c>
      <c r="BM56" s="24" t="s">
        <v>29</v>
      </c>
      <c r="BN56" s="24" t="s">
        <v>29</v>
      </c>
      <c r="BO56" s="24" t="s">
        <v>29</v>
      </c>
      <c r="BP56" s="24" t="s">
        <v>29</v>
      </c>
      <c r="BQ56" s="24" t="s">
        <v>29</v>
      </c>
      <c r="BR56" s="24" t="s">
        <v>29</v>
      </c>
      <c r="BS56" s="24" t="s">
        <v>29</v>
      </c>
      <c r="BT56" s="24" t="s">
        <v>29</v>
      </c>
      <c r="BU56" s="24" t="s">
        <v>29</v>
      </c>
      <c r="BV56" s="24" t="s">
        <v>29</v>
      </c>
      <c r="BW56" s="24" t="s">
        <v>29</v>
      </c>
      <c r="BX56" s="24" t="s">
        <v>29</v>
      </c>
      <c r="BY56" s="24" t="s">
        <v>29</v>
      </c>
      <c r="BZ56" s="24" t="s">
        <v>29</v>
      </c>
      <c r="CA56" s="24" t="s">
        <v>29</v>
      </c>
      <c r="CB56" s="24" t="s">
        <v>29</v>
      </c>
    </row>
    <row r="57" spans="2:80" s="1" customFormat="1" ht="15.75" customHeight="1">
      <c r="B57" s="57" t="str">
        <f>Roster_Selection_Men!AF53&amp;" " &amp; "JV1 "</f>
        <v xml:space="preserve"> JV1 </v>
      </c>
      <c r="C57" s="57" t="str">
        <f>Roster_Selection_Men!AH53</f>
        <v/>
      </c>
      <c r="D57" s="57" t="str">
        <f>Roster_Selection_Men!AI53</f>
        <v/>
      </c>
      <c r="E57" s="58"/>
      <c r="F57" s="1" t="str">
        <f>IF(ISERROR(Individual_Scores_Men_JV!E57), " ", IF(Individual_Scores_Men_JV!E57 = "Yes", "Yes", "  "))</f>
        <v xml:space="preserve">  </v>
      </c>
      <c r="G57" s="24" t="s">
        <v>29</v>
      </c>
      <c r="H57" s="24" t="s">
        <v>29</v>
      </c>
      <c r="I57" s="24" t="s">
        <v>29</v>
      </c>
      <c r="J57" s="24" t="s">
        <v>29</v>
      </c>
      <c r="K57" s="24" t="s">
        <v>29</v>
      </c>
      <c r="L57" s="24" t="s">
        <v>29</v>
      </c>
      <c r="M57" s="24" t="s">
        <v>29</v>
      </c>
      <c r="N57" s="24" t="s">
        <v>29</v>
      </c>
      <c r="O57" s="24" t="s">
        <v>29</v>
      </c>
      <c r="P57" s="24" t="s">
        <v>29</v>
      </c>
      <c r="Q57" s="24" t="s">
        <v>29</v>
      </c>
      <c r="R57" s="24" t="s">
        <v>29</v>
      </c>
      <c r="S57" s="24" t="s">
        <v>29</v>
      </c>
      <c r="T57" s="24" t="s">
        <v>29</v>
      </c>
      <c r="U57" s="24" t="s">
        <v>29</v>
      </c>
      <c r="V57" s="24" t="s">
        <v>29</v>
      </c>
      <c r="W57" s="24" t="s">
        <v>29</v>
      </c>
      <c r="X57" s="24" t="s">
        <v>29</v>
      </c>
      <c r="Y57" s="24" t="s">
        <v>29</v>
      </c>
      <c r="Z57" s="24" t="s">
        <v>29</v>
      </c>
      <c r="AA57" s="24" t="s">
        <v>29</v>
      </c>
      <c r="AB57" s="24" t="s">
        <v>29</v>
      </c>
      <c r="AC57" s="24" t="s">
        <v>29</v>
      </c>
      <c r="AD57" s="24" t="s">
        <v>29</v>
      </c>
      <c r="AE57" s="24" t="s">
        <v>29</v>
      </c>
      <c r="AF57" s="24" t="s">
        <v>29</v>
      </c>
      <c r="AG57" s="24" t="s">
        <v>29</v>
      </c>
      <c r="AH57" s="24" t="s">
        <v>29</v>
      </c>
      <c r="AI57" s="24" t="s">
        <v>29</v>
      </c>
      <c r="AJ57" s="24" t="s">
        <v>29</v>
      </c>
      <c r="AK57" s="24" t="s">
        <v>29</v>
      </c>
      <c r="AL57" s="24" t="s">
        <v>29</v>
      </c>
      <c r="AM57" s="24" t="s">
        <v>29</v>
      </c>
      <c r="AN57" s="24" t="s">
        <v>29</v>
      </c>
      <c r="AO57" s="24" t="s">
        <v>29</v>
      </c>
      <c r="AP57" s="24" t="s">
        <v>29</v>
      </c>
      <c r="AQ57" s="24" t="s">
        <v>29</v>
      </c>
      <c r="AR57" s="24" t="s">
        <v>29</v>
      </c>
      <c r="AS57" s="24" t="s">
        <v>29</v>
      </c>
      <c r="AT57" s="24" t="s">
        <v>29</v>
      </c>
      <c r="AU57" s="24" t="s">
        <v>29</v>
      </c>
      <c r="AV57" s="24" t="s">
        <v>29</v>
      </c>
      <c r="AW57" s="24" t="s">
        <v>29</v>
      </c>
      <c r="AX57" s="24" t="s">
        <v>29</v>
      </c>
      <c r="AY57" s="24" t="s">
        <v>29</v>
      </c>
      <c r="AZ57" s="24" t="s">
        <v>29</v>
      </c>
      <c r="BA57" s="24" t="s">
        <v>29</v>
      </c>
      <c r="BB57" s="24" t="s">
        <v>29</v>
      </c>
      <c r="BC57" s="24" t="s">
        <v>29</v>
      </c>
      <c r="BD57" s="24" t="s">
        <v>29</v>
      </c>
      <c r="BE57" s="24" t="s">
        <v>29</v>
      </c>
      <c r="BF57" s="24" t="s">
        <v>29</v>
      </c>
      <c r="BG57" s="24" t="s">
        <v>29</v>
      </c>
      <c r="BH57" s="24" t="s">
        <v>29</v>
      </c>
      <c r="BI57" s="24" t="s">
        <v>29</v>
      </c>
      <c r="BJ57" s="24" t="s">
        <v>29</v>
      </c>
      <c r="BK57" s="24" t="s">
        <v>29</v>
      </c>
      <c r="BL57" s="24" t="s">
        <v>29</v>
      </c>
      <c r="BM57" s="24" t="s">
        <v>29</v>
      </c>
      <c r="BN57" s="24" t="s">
        <v>29</v>
      </c>
      <c r="BO57" s="24" t="s">
        <v>29</v>
      </c>
      <c r="BP57" s="24" t="s">
        <v>29</v>
      </c>
      <c r="BQ57" s="24" t="s">
        <v>29</v>
      </c>
      <c r="BR57" s="24" t="s">
        <v>29</v>
      </c>
      <c r="BS57" s="24" t="s">
        <v>29</v>
      </c>
      <c r="BT57" s="24" t="s">
        <v>29</v>
      </c>
      <c r="BU57" s="24" t="s">
        <v>29</v>
      </c>
      <c r="BV57" s="24" t="s">
        <v>29</v>
      </c>
      <c r="BW57" s="24" t="s">
        <v>29</v>
      </c>
      <c r="BX57" s="24" t="s">
        <v>29</v>
      </c>
      <c r="BY57" s="24" t="s">
        <v>29</v>
      </c>
      <c r="BZ57" s="24" t="s">
        <v>29</v>
      </c>
      <c r="CA57" s="24" t="s">
        <v>29</v>
      </c>
      <c r="CB57" s="24" t="s">
        <v>29</v>
      </c>
    </row>
    <row r="58" spans="2:80" s="1" customFormat="1" ht="13.9" customHeight="1">
      <c r="B58" s="57" t="str">
        <f>Roster_Selection_Men!AF54&amp;" " &amp; "JV1 "</f>
        <v xml:space="preserve"> JV1 </v>
      </c>
      <c r="C58" s="57" t="str">
        <f>Roster_Selection_Men!AH54</f>
        <v/>
      </c>
      <c r="D58" s="57" t="str">
        <f>Roster_Selection_Men!AI54</f>
        <v/>
      </c>
      <c r="E58" s="58"/>
      <c r="F58" s="1" t="str">
        <f>IF(ISERROR(Individual_Scores_Men_JV!E58), " ", IF(Individual_Scores_Men_JV!E58 = "Yes", "Yes", "  "))</f>
        <v xml:space="preserve">  </v>
      </c>
      <c r="G58" s="24" t="s">
        <v>29</v>
      </c>
      <c r="H58" s="24" t="s">
        <v>29</v>
      </c>
      <c r="I58" s="24" t="s">
        <v>29</v>
      </c>
      <c r="J58" s="24" t="s">
        <v>29</v>
      </c>
      <c r="K58" s="24" t="s">
        <v>29</v>
      </c>
      <c r="L58" s="24" t="s">
        <v>29</v>
      </c>
      <c r="M58" s="24" t="s">
        <v>29</v>
      </c>
      <c r="N58" s="24" t="s">
        <v>29</v>
      </c>
      <c r="O58" s="24" t="s">
        <v>29</v>
      </c>
      <c r="P58" s="24" t="s">
        <v>29</v>
      </c>
      <c r="Q58" s="24" t="s">
        <v>29</v>
      </c>
      <c r="R58" s="24" t="s">
        <v>29</v>
      </c>
      <c r="S58" s="24" t="s">
        <v>29</v>
      </c>
      <c r="T58" s="24" t="s">
        <v>29</v>
      </c>
      <c r="U58" s="24" t="s">
        <v>29</v>
      </c>
      <c r="V58" s="24" t="s">
        <v>29</v>
      </c>
      <c r="W58" s="24" t="s">
        <v>29</v>
      </c>
      <c r="X58" s="24" t="s">
        <v>29</v>
      </c>
      <c r="Y58" s="24" t="s">
        <v>29</v>
      </c>
      <c r="Z58" s="24" t="s">
        <v>29</v>
      </c>
      <c r="AA58" s="24" t="s">
        <v>29</v>
      </c>
      <c r="AB58" s="24" t="s">
        <v>29</v>
      </c>
      <c r="AC58" s="24" t="s">
        <v>29</v>
      </c>
      <c r="AD58" s="24" t="s">
        <v>29</v>
      </c>
      <c r="AE58" s="24" t="s">
        <v>29</v>
      </c>
      <c r="AF58" s="24" t="s">
        <v>29</v>
      </c>
      <c r="AG58" s="24" t="s">
        <v>29</v>
      </c>
      <c r="AH58" s="24" t="s">
        <v>29</v>
      </c>
      <c r="AI58" s="24" t="s">
        <v>29</v>
      </c>
      <c r="AJ58" s="24" t="s">
        <v>29</v>
      </c>
      <c r="AK58" s="24" t="s">
        <v>29</v>
      </c>
      <c r="AL58" s="24" t="s">
        <v>29</v>
      </c>
      <c r="AM58" s="24" t="s">
        <v>29</v>
      </c>
      <c r="AN58" s="24" t="s">
        <v>29</v>
      </c>
      <c r="AO58" s="24" t="s">
        <v>29</v>
      </c>
      <c r="AP58" s="24" t="s">
        <v>29</v>
      </c>
      <c r="AQ58" s="24" t="s">
        <v>29</v>
      </c>
      <c r="AR58" s="24" t="s">
        <v>29</v>
      </c>
      <c r="AS58" s="24" t="s">
        <v>29</v>
      </c>
      <c r="AT58" s="24" t="s">
        <v>29</v>
      </c>
      <c r="AU58" s="24" t="s">
        <v>29</v>
      </c>
      <c r="AV58" s="24" t="s">
        <v>29</v>
      </c>
      <c r="AW58" s="24" t="s">
        <v>29</v>
      </c>
      <c r="AX58" s="24" t="s">
        <v>29</v>
      </c>
      <c r="AY58" s="24" t="s">
        <v>29</v>
      </c>
      <c r="AZ58" s="24" t="s">
        <v>29</v>
      </c>
      <c r="BA58" s="24" t="s">
        <v>29</v>
      </c>
      <c r="BB58" s="24" t="s">
        <v>29</v>
      </c>
      <c r="BC58" s="24" t="s">
        <v>29</v>
      </c>
      <c r="BD58" s="24" t="s">
        <v>29</v>
      </c>
      <c r="BE58" s="24" t="s">
        <v>29</v>
      </c>
      <c r="BF58" s="24" t="s">
        <v>29</v>
      </c>
      <c r="BG58" s="24" t="s">
        <v>29</v>
      </c>
      <c r="BH58" s="24" t="s">
        <v>29</v>
      </c>
      <c r="BI58" s="24" t="s">
        <v>29</v>
      </c>
      <c r="BJ58" s="24" t="s">
        <v>29</v>
      </c>
      <c r="BK58" s="24" t="s">
        <v>29</v>
      </c>
      <c r="BL58" s="24" t="s">
        <v>29</v>
      </c>
      <c r="BM58" s="24" t="s">
        <v>29</v>
      </c>
      <c r="BN58" s="24" t="s">
        <v>29</v>
      </c>
      <c r="BO58" s="24" t="s">
        <v>29</v>
      </c>
      <c r="BP58" s="24" t="s">
        <v>29</v>
      </c>
      <c r="BQ58" s="24" t="s">
        <v>29</v>
      </c>
      <c r="BR58" s="24" t="s">
        <v>29</v>
      </c>
      <c r="BS58" s="24" t="s">
        <v>29</v>
      </c>
      <c r="BT58" s="24" t="s">
        <v>29</v>
      </c>
      <c r="BU58" s="24" t="s">
        <v>29</v>
      </c>
      <c r="BV58" s="24" t="s">
        <v>29</v>
      </c>
      <c r="BW58" s="24" t="s">
        <v>29</v>
      </c>
      <c r="BX58" s="24" t="s">
        <v>29</v>
      </c>
      <c r="BY58" s="24" t="s">
        <v>29</v>
      </c>
      <c r="BZ58" s="24" t="s">
        <v>29</v>
      </c>
      <c r="CA58" s="24" t="s">
        <v>29</v>
      </c>
      <c r="CB58" s="24" t="s">
        <v>29</v>
      </c>
    </row>
    <row r="59" spans="2:80" s="1" customFormat="1" ht="13.9" customHeight="1">
      <c r="B59" s="57" t="s">
        <v>723</v>
      </c>
      <c r="C59" s="59" t="str">
        <f>Individual_Scores_Men_JV!C59</f>
        <v/>
      </c>
      <c r="D59" s="60" t="str">
        <f>Individual_Scores_Men_JV!D59</f>
        <v/>
      </c>
      <c r="E59" s="58"/>
      <c r="F59" s="13"/>
      <c r="G59" s="24" t="s">
        <v>29</v>
      </c>
      <c r="H59" s="24" t="s">
        <v>29</v>
      </c>
      <c r="I59" s="24" t="s">
        <v>29</v>
      </c>
      <c r="J59" s="24" t="s">
        <v>29</v>
      </c>
      <c r="K59" s="24" t="s">
        <v>29</v>
      </c>
      <c r="L59" s="24" t="s">
        <v>29</v>
      </c>
      <c r="M59" s="24" t="s">
        <v>29</v>
      </c>
      <c r="N59" s="24" t="s">
        <v>29</v>
      </c>
      <c r="O59" s="24" t="s">
        <v>29</v>
      </c>
      <c r="P59" s="24" t="s">
        <v>29</v>
      </c>
      <c r="Q59" s="24" t="s">
        <v>29</v>
      </c>
      <c r="R59" s="24" t="s">
        <v>29</v>
      </c>
      <c r="S59" s="24" t="s">
        <v>29</v>
      </c>
      <c r="T59" s="24" t="s">
        <v>29</v>
      </c>
      <c r="U59" s="24" t="s">
        <v>29</v>
      </c>
      <c r="V59" s="24" t="s">
        <v>29</v>
      </c>
      <c r="W59" s="24" t="s">
        <v>29</v>
      </c>
      <c r="X59" s="24" t="s">
        <v>29</v>
      </c>
      <c r="Y59" s="24" t="s">
        <v>29</v>
      </c>
      <c r="Z59" s="24" t="s">
        <v>29</v>
      </c>
      <c r="AA59" s="24" t="s">
        <v>29</v>
      </c>
      <c r="AB59" s="24" t="s">
        <v>29</v>
      </c>
      <c r="AC59" s="24" t="s">
        <v>29</v>
      </c>
      <c r="AD59" s="24" t="s">
        <v>29</v>
      </c>
      <c r="AE59" s="24" t="s">
        <v>29</v>
      </c>
      <c r="AF59" s="24" t="s">
        <v>29</v>
      </c>
      <c r="AG59" s="24" t="s">
        <v>29</v>
      </c>
      <c r="AH59" s="24" t="s">
        <v>29</v>
      </c>
      <c r="AI59" s="24" t="s">
        <v>29</v>
      </c>
      <c r="AJ59" s="24" t="s">
        <v>29</v>
      </c>
      <c r="AK59" s="24" t="s">
        <v>29</v>
      </c>
      <c r="AL59" s="24" t="s">
        <v>29</v>
      </c>
      <c r="AM59" s="24" t="s">
        <v>29</v>
      </c>
      <c r="AN59" s="24" t="s">
        <v>29</v>
      </c>
      <c r="AO59" s="24" t="s">
        <v>29</v>
      </c>
      <c r="AP59" s="24" t="s">
        <v>29</v>
      </c>
      <c r="AQ59" s="24" t="s">
        <v>29</v>
      </c>
      <c r="AR59" s="24" t="s">
        <v>29</v>
      </c>
      <c r="AS59" s="24" t="s">
        <v>29</v>
      </c>
      <c r="AT59" s="24" t="s">
        <v>29</v>
      </c>
      <c r="AU59" s="24" t="s">
        <v>29</v>
      </c>
      <c r="AV59" s="24" t="s">
        <v>29</v>
      </c>
      <c r="AW59" s="24" t="s">
        <v>29</v>
      </c>
      <c r="AX59" s="24" t="s">
        <v>29</v>
      </c>
      <c r="AY59" s="24" t="s">
        <v>29</v>
      </c>
      <c r="AZ59" s="24" t="s">
        <v>29</v>
      </c>
      <c r="BA59" s="24" t="s">
        <v>29</v>
      </c>
      <c r="BB59" s="24" t="s">
        <v>29</v>
      </c>
      <c r="BC59" s="24" t="s">
        <v>29</v>
      </c>
      <c r="BD59" s="24" t="s">
        <v>29</v>
      </c>
      <c r="BE59" s="24" t="s">
        <v>29</v>
      </c>
      <c r="BF59" s="24" t="s">
        <v>29</v>
      </c>
      <c r="BG59" s="24" t="s">
        <v>29</v>
      </c>
      <c r="BH59" s="24" t="s">
        <v>29</v>
      </c>
      <c r="BI59" s="24" t="s">
        <v>29</v>
      </c>
      <c r="BJ59" s="24" t="s">
        <v>29</v>
      </c>
      <c r="BK59" s="24" t="s">
        <v>29</v>
      </c>
      <c r="BL59" s="24" t="s">
        <v>29</v>
      </c>
      <c r="BM59" s="24" t="s">
        <v>29</v>
      </c>
      <c r="BN59" s="24" t="s">
        <v>29</v>
      </c>
      <c r="BO59" s="24" t="s">
        <v>29</v>
      </c>
      <c r="BP59" s="24" t="s">
        <v>29</v>
      </c>
      <c r="BQ59" s="24" t="s">
        <v>29</v>
      </c>
      <c r="BR59" s="24" t="s">
        <v>29</v>
      </c>
      <c r="BS59" s="24" t="s">
        <v>29</v>
      </c>
      <c r="BT59" s="24" t="s">
        <v>29</v>
      </c>
      <c r="BU59" s="24" t="s">
        <v>29</v>
      </c>
      <c r="BV59" s="24" t="s">
        <v>29</v>
      </c>
      <c r="BW59" s="24" t="s">
        <v>29</v>
      </c>
      <c r="BX59" s="24" t="s">
        <v>29</v>
      </c>
      <c r="BY59" s="24" t="s">
        <v>29</v>
      </c>
      <c r="BZ59" s="24" t="s">
        <v>29</v>
      </c>
      <c r="CA59" s="24" t="s">
        <v>29</v>
      </c>
      <c r="CB59" s="24" t="s">
        <v>29</v>
      </c>
    </row>
    <row r="60" spans="2:80" s="1" customFormat="1" ht="13.9" customHeight="1">
      <c r="B60" s="57" t="s">
        <v>723</v>
      </c>
      <c r="C60" s="59" t="str">
        <f>Individual_Scores_Men_JV!C60</f>
        <v/>
      </c>
      <c r="D60" s="60" t="str">
        <f>Individual_Scores_Men_JV!D60</f>
        <v/>
      </c>
      <c r="E60" s="58"/>
      <c r="F60" s="13"/>
      <c r="G60" s="24" t="s">
        <v>29</v>
      </c>
      <c r="H60" s="24" t="s">
        <v>29</v>
      </c>
      <c r="I60" s="24" t="s">
        <v>29</v>
      </c>
      <c r="J60" s="24" t="s">
        <v>29</v>
      </c>
      <c r="K60" s="24" t="s">
        <v>29</v>
      </c>
      <c r="L60" s="24" t="s">
        <v>29</v>
      </c>
      <c r="M60" s="24" t="s">
        <v>29</v>
      </c>
      <c r="N60" s="24" t="s">
        <v>29</v>
      </c>
      <c r="O60" s="24" t="s">
        <v>29</v>
      </c>
      <c r="P60" s="24" t="s">
        <v>29</v>
      </c>
      <c r="Q60" s="24" t="s">
        <v>29</v>
      </c>
      <c r="R60" s="24" t="s">
        <v>29</v>
      </c>
      <c r="S60" s="24" t="s">
        <v>29</v>
      </c>
      <c r="T60" s="24" t="s">
        <v>29</v>
      </c>
      <c r="U60" s="24" t="s">
        <v>29</v>
      </c>
      <c r="V60" s="24" t="s">
        <v>29</v>
      </c>
      <c r="W60" s="24" t="s">
        <v>29</v>
      </c>
      <c r="X60" s="24" t="s">
        <v>29</v>
      </c>
      <c r="Y60" s="24" t="s">
        <v>29</v>
      </c>
      <c r="Z60" s="24" t="s">
        <v>29</v>
      </c>
      <c r="AA60" s="24" t="s">
        <v>29</v>
      </c>
      <c r="AB60" s="24" t="s">
        <v>29</v>
      </c>
      <c r="AC60" s="24" t="s">
        <v>29</v>
      </c>
      <c r="AD60" s="24" t="s">
        <v>29</v>
      </c>
      <c r="AE60" s="24" t="s">
        <v>29</v>
      </c>
      <c r="AF60" s="24" t="s">
        <v>29</v>
      </c>
      <c r="AG60" s="24" t="s">
        <v>29</v>
      </c>
      <c r="AH60" s="24" t="s">
        <v>29</v>
      </c>
      <c r="AI60" s="24" t="s">
        <v>29</v>
      </c>
      <c r="AJ60" s="24" t="s">
        <v>29</v>
      </c>
      <c r="AK60" s="24" t="s">
        <v>29</v>
      </c>
      <c r="AL60" s="24" t="s">
        <v>29</v>
      </c>
      <c r="AM60" s="24" t="s">
        <v>29</v>
      </c>
      <c r="AN60" s="24" t="s">
        <v>29</v>
      </c>
      <c r="AO60" s="24" t="s">
        <v>29</v>
      </c>
      <c r="AP60" s="24" t="s">
        <v>29</v>
      </c>
      <c r="AQ60" s="24" t="s">
        <v>29</v>
      </c>
      <c r="AR60" s="24" t="s">
        <v>29</v>
      </c>
      <c r="AS60" s="24" t="s">
        <v>29</v>
      </c>
      <c r="AT60" s="24" t="s">
        <v>29</v>
      </c>
      <c r="AU60" s="24" t="s">
        <v>29</v>
      </c>
      <c r="AV60" s="24" t="s">
        <v>29</v>
      </c>
      <c r="AW60" s="24" t="s">
        <v>29</v>
      </c>
      <c r="AX60" s="24" t="s">
        <v>29</v>
      </c>
      <c r="AY60" s="24" t="s">
        <v>29</v>
      </c>
      <c r="AZ60" s="24" t="s">
        <v>29</v>
      </c>
      <c r="BA60" s="24" t="s">
        <v>29</v>
      </c>
      <c r="BB60" s="24" t="s">
        <v>29</v>
      </c>
      <c r="BC60" s="24" t="s">
        <v>29</v>
      </c>
      <c r="BD60" s="24" t="s">
        <v>29</v>
      </c>
      <c r="BE60" s="24" t="s">
        <v>29</v>
      </c>
      <c r="BF60" s="24" t="s">
        <v>29</v>
      </c>
      <c r="BG60" s="24" t="s">
        <v>29</v>
      </c>
      <c r="BH60" s="24" t="s">
        <v>29</v>
      </c>
      <c r="BI60" s="24" t="s">
        <v>29</v>
      </c>
      <c r="BJ60" s="24" t="s">
        <v>29</v>
      </c>
      <c r="BK60" s="24" t="s">
        <v>29</v>
      </c>
      <c r="BL60" s="24" t="s">
        <v>29</v>
      </c>
      <c r="BM60" s="24" t="s">
        <v>29</v>
      </c>
      <c r="BN60" s="24" t="s">
        <v>29</v>
      </c>
      <c r="BO60" s="24" t="s">
        <v>29</v>
      </c>
      <c r="BP60" s="24" t="s">
        <v>29</v>
      </c>
      <c r="BQ60" s="24" t="s">
        <v>29</v>
      </c>
      <c r="BR60" s="24" t="s">
        <v>29</v>
      </c>
      <c r="BS60" s="24" t="s">
        <v>29</v>
      </c>
      <c r="BT60" s="24" t="s">
        <v>29</v>
      </c>
      <c r="BU60" s="24" t="s">
        <v>29</v>
      </c>
      <c r="BV60" s="24" t="s">
        <v>29</v>
      </c>
      <c r="BW60" s="24" t="s">
        <v>29</v>
      </c>
      <c r="BX60" s="24" t="s">
        <v>29</v>
      </c>
      <c r="BY60" s="24" t="s">
        <v>29</v>
      </c>
      <c r="BZ60" s="24" t="s">
        <v>29</v>
      </c>
      <c r="CA60" s="24" t="s">
        <v>29</v>
      </c>
      <c r="CB60" s="24" t="s">
        <v>29</v>
      </c>
    </row>
    <row r="61" spans="2:80" s="1" customFormat="1" ht="13.9" customHeight="1">
      <c r="B61" s="57" t="s">
        <v>723</v>
      </c>
      <c r="C61" s="59" t="str">
        <f>Individual_Scores_Men_JV!C61</f>
        <v/>
      </c>
      <c r="D61" s="60" t="str">
        <f>Individual_Scores_Men_JV!D61</f>
        <v/>
      </c>
      <c r="E61" s="58"/>
      <c r="F61" s="13"/>
      <c r="G61" s="24" t="s">
        <v>29</v>
      </c>
      <c r="H61" s="24" t="s">
        <v>29</v>
      </c>
      <c r="I61" s="24" t="s">
        <v>29</v>
      </c>
      <c r="J61" s="24" t="s">
        <v>29</v>
      </c>
      <c r="K61" s="24" t="s">
        <v>29</v>
      </c>
      <c r="L61" s="24" t="s">
        <v>29</v>
      </c>
      <c r="M61" s="24" t="s">
        <v>29</v>
      </c>
      <c r="N61" s="24" t="s">
        <v>29</v>
      </c>
      <c r="O61" s="24" t="s">
        <v>29</v>
      </c>
      <c r="P61" s="24" t="s">
        <v>29</v>
      </c>
      <c r="Q61" s="24" t="s">
        <v>29</v>
      </c>
      <c r="R61" s="24" t="s">
        <v>29</v>
      </c>
      <c r="S61" s="24" t="s">
        <v>29</v>
      </c>
      <c r="T61" s="24" t="s">
        <v>29</v>
      </c>
      <c r="U61" s="24" t="s">
        <v>29</v>
      </c>
      <c r="V61" s="24" t="s">
        <v>29</v>
      </c>
      <c r="W61" s="24" t="s">
        <v>29</v>
      </c>
      <c r="X61" s="24" t="s">
        <v>29</v>
      </c>
      <c r="Y61" s="24" t="s">
        <v>29</v>
      </c>
      <c r="Z61" s="24" t="s">
        <v>29</v>
      </c>
      <c r="AA61" s="24" t="s">
        <v>29</v>
      </c>
      <c r="AB61" s="24" t="s">
        <v>29</v>
      </c>
      <c r="AC61" s="24" t="s">
        <v>29</v>
      </c>
      <c r="AD61" s="24" t="s">
        <v>29</v>
      </c>
      <c r="AE61" s="24" t="s">
        <v>29</v>
      </c>
      <c r="AF61" s="24" t="s">
        <v>29</v>
      </c>
      <c r="AG61" s="24" t="s">
        <v>29</v>
      </c>
      <c r="AH61" s="24" t="s">
        <v>29</v>
      </c>
      <c r="AI61" s="24" t="s">
        <v>29</v>
      </c>
      <c r="AJ61" s="24" t="s">
        <v>29</v>
      </c>
      <c r="AK61" s="24" t="s">
        <v>29</v>
      </c>
      <c r="AL61" s="24" t="s">
        <v>29</v>
      </c>
      <c r="AM61" s="24" t="s">
        <v>29</v>
      </c>
      <c r="AN61" s="24" t="s">
        <v>29</v>
      </c>
      <c r="AO61" s="24" t="s">
        <v>29</v>
      </c>
      <c r="AP61" s="24" t="s">
        <v>29</v>
      </c>
      <c r="AQ61" s="24" t="s">
        <v>29</v>
      </c>
      <c r="AR61" s="24" t="s">
        <v>29</v>
      </c>
      <c r="AS61" s="24" t="s">
        <v>29</v>
      </c>
      <c r="AT61" s="24" t="s">
        <v>29</v>
      </c>
      <c r="AU61" s="24" t="s">
        <v>29</v>
      </c>
      <c r="AV61" s="24" t="s">
        <v>29</v>
      </c>
      <c r="AW61" s="24" t="s">
        <v>29</v>
      </c>
      <c r="AX61" s="24" t="s">
        <v>29</v>
      </c>
      <c r="AY61" s="24" t="s">
        <v>29</v>
      </c>
      <c r="AZ61" s="24" t="s">
        <v>29</v>
      </c>
      <c r="BA61" s="24" t="s">
        <v>29</v>
      </c>
      <c r="BB61" s="24" t="s">
        <v>29</v>
      </c>
      <c r="BC61" s="24" t="s">
        <v>29</v>
      </c>
      <c r="BD61" s="24" t="s">
        <v>29</v>
      </c>
      <c r="BE61" s="24" t="s">
        <v>29</v>
      </c>
      <c r="BF61" s="24" t="s">
        <v>29</v>
      </c>
      <c r="BG61" s="24" t="s">
        <v>29</v>
      </c>
      <c r="BH61" s="24" t="s">
        <v>29</v>
      </c>
      <c r="BI61" s="24" t="s">
        <v>29</v>
      </c>
      <c r="BJ61" s="24" t="s">
        <v>29</v>
      </c>
      <c r="BK61" s="24" t="s">
        <v>29</v>
      </c>
      <c r="BL61" s="24" t="s">
        <v>29</v>
      </c>
      <c r="BM61" s="24" t="s">
        <v>29</v>
      </c>
      <c r="BN61" s="24" t="s">
        <v>29</v>
      </c>
      <c r="BO61" s="24" t="s">
        <v>29</v>
      </c>
      <c r="BP61" s="24" t="s">
        <v>29</v>
      </c>
      <c r="BQ61" s="24" t="s">
        <v>29</v>
      </c>
      <c r="BR61" s="24" t="s">
        <v>29</v>
      </c>
      <c r="BS61" s="24" t="s">
        <v>29</v>
      </c>
      <c r="BT61" s="24" t="s">
        <v>29</v>
      </c>
      <c r="BU61" s="24" t="s">
        <v>29</v>
      </c>
      <c r="BV61" s="24" t="s">
        <v>29</v>
      </c>
      <c r="BW61" s="24" t="s">
        <v>29</v>
      </c>
      <c r="BX61" s="24" t="s">
        <v>29</v>
      </c>
      <c r="BY61" s="24" t="s">
        <v>29</v>
      </c>
      <c r="BZ61" s="24" t="s">
        <v>29</v>
      </c>
      <c r="CA61" s="24" t="s">
        <v>29</v>
      </c>
      <c r="CB61" s="24" t="s">
        <v>29</v>
      </c>
    </row>
    <row r="62" spans="2:80" s="1" customFormat="1" ht="13.9" customHeight="1">
      <c r="B62" s="57" t="s">
        <v>29</v>
      </c>
      <c r="C62" s="57" t="s">
        <v>29</v>
      </c>
      <c r="D62" s="57" t="s">
        <v>29</v>
      </c>
      <c r="E62" s="61"/>
      <c r="G62" s="24" t="s">
        <v>29</v>
      </c>
      <c r="H62" s="24" t="s">
        <v>29</v>
      </c>
      <c r="I62" s="24" t="s">
        <v>29</v>
      </c>
      <c r="J62" s="24" t="s">
        <v>29</v>
      </c>
      <c r="K62" s="24" t="s">
        <v>29</v>
      </c>
      <c r="L62" s="24" t="s">
        <v>29</v>
      </c>
      <c r="M62" s="24" t="s">
        <v>29</v>
      </c>
      <c r="N62" s="24" t="s">
        <v>29</v>
      </c>
      <c r="O62" s="24" t="s">
        <v>29</v>
      </c>
      <c r="P62" s="24" t="s">
        <v>29</v>
      </c>
      <c r="Q62" s="24" t="s">
        <v>29</v>
      </c>
      <c r="R62" s="24" t="s">
        <v>29</v>
      </c>
      <c r="S62" s="24" t="s">
        <v>29</v>
      </c>
      <c r="T62" s="24" t="s">
        <v>29</v>
      </c>
      <c r="U62" s="24" t="s">
        <v>29</v>
      </c>
      <c r="V62" s="24" t="s">
        <v>29</v>
      </c>
      <c r="W62" s="24" t="s">
        <v>29</v>
      </c>
      <c r="X62" s="24" t="s">
        <v>29</v>
      </c>
      <c r="Y62" s="24" t="s">
        <v>29</v>
      </c>
      <c r="Z62" s="24" t="s">
        <v>29</v>
      </c>
      <c r="AA62" s="24" t="s">
        <v>29</v>
      </c>
      <c r="AB62" s="24" t="s">
        <v>29</v>
      </c>
      <c r="AC62" s="24" t="s">
        <v>29</v>
      </c>
      <c r="AD62" s="24" t="s">
        <v>29</v>
      </c>
      <c r="AE62" s="24" t="s">
        <v>29</v>
      </c>
      <c r="AF62" s="24" t="s">
        <v>29</v>
      </c>
      <c r="AG62" s="24" t="s">
        <v>29</v>
      </c>
      <c r="AH62" s="24" t="s">
        <v>29</v>
      </c>
      <c r="AI62" s="24" t="s">
        <v>29</v>
      </c>
      <c r="AJ62" s="24" t="s">
        <v>29</v>
      </c>
      <c r="AK62" s="24" t="s">
        <v>29</v>
      </c>
      <c r="AL62" s="24" t="s">
        <v>29</v>
      </c>
      <c r="AM62" s="24" t="s">
        <v>29</v>
      </c>
      <c r="AN62" s="24" t="s">
        <v>29</v>
      </c>
      <c r="AO62" s="24" t="s">
        <v>29</v>
      </c>
      <c r="AP62" s="24" t="s">
        <v>29</v>
      </c>
      <c r="AQ62" s="24" t="s">
        <v>29</v>
      </c>
      <c r="AR62" s="24" t="s">
        <v>29</v>
      </c>
      <c r="AS62" s="24" t="s">
        <v>29</v>
      </c>
      <c r="AT62" s="24" t="s">
        <v>29</v>
      </c>
      <c r="AU62" s="24" t="s">
        <v>29</v>
      </c>
      <c r="AV62" s="24" t="s">
        <v>29</v>
      </c>
      <c r="AW62" s="24" t="s">
        <v>29</v>
      </c>
      <c r="AX62" s="24" t="s">
        <v>29</v>
      </c>
      <c r="AY62" s="24" t="s">
        <v>29</v>
      </c>
      <c r="AZ62" s="24" t="s">
        <v>29</v>
      </c>
      <c r="BA62" s="24" t="s">
        <v>29</v>
      </c>
      <c r="BB62" s="24" t="s">
        <v>29</v>
      </c>
      <c r="BC62" s="24" t="s">
        <v>29</v>
      </c>
      <c r="BD62" s="24" t="s">
        <v>29</v>
      </c>
      <c r="BE62" s="24" t="s">
        <v>29</v>
      </c>
      <c r="BF62" s="24" t="s">
        <v>29</v>
      </c>
      <c r="BG62" s="24" t="s">
        <v>29</v>
      </c>
      <c r="BH62" s="24" t="s">
        <v>29</v>
      </c>
      <c r="BI62" s="24" t="s">
        <v>29</v>
      </c>
      <c r="BJ62" s="24" t="s">
        <v>29</v>
      </c>
      <c r="BK62" s="24" t="s">
        <v>29</v>
      </c>
      <c r="BL62" s="24" t="s">
        <v>29</v>
      </c>
      <c r="BM62" s="24" t="s">
        <v>29</v>
      </c>
      <c r="BN62" s="24" t="s">
        <v>29</v>
      </c>
      <c r="BO62" s="24" t="s">
        <v>29</v>
      </c>
      <c r="BP62" s="24" t="s">
        <v>29</v>
      </c>
      <c r="BQ62" s="24" t="s">
        <v>29</v>
      </c>
      <c r="BR62" s="24" t="s">
        <v>29</v>
      </c>
      <c r="BS62" s="24" t="s">
        <v>29</v>
      </c>
      <c r="BT62" s="24" t="s">
        <v>29</v>
      </c>
      <c r="BU62" s="24" t="s">
        <v>29</v>
      </c>
      <c r="BV62" s="24" t="s">
        <v>29</v>
      </c>
      <c r="BW62" s="24" t="s">
        <v>29</v>
      </c>
      <c r="BX62" s="24" t="s">
        <v>29</v>
      </c>
      <c r="BY62" s="24" t="s">
        <v>29</v>
      </c>
      <c r="BZ62" s="24" t="s">
        <v>29</v>
      </c>
      <c r="CA62" s="24" t="s">
        <v>29</v>
      </c>
      <c r="CB62" s="24" t="s">
        <v>29</v>
      </c>
    </row>
    <row r="63" spans="2:80" s="1" customFormat="1" ht="13.9" customHeight="1">
      <c r="B63" s="57" t="s">
        <v>29</v>
      </c>
      <c r="C63" s="57" t="s">
        <v>29</v>
      </c>
      <c r="D63" s="57" t="s">
        <v>29</v>
      </c>
      <c r="E63" s="61"/>
      <c r="G63" s="24" t="s">
        <v>29</v>
      </c>
      <c r="H63" s="24" t="s">
        <v>29</v>
      </c>
      <c r="I63" s="24" t="s">
        <v>29</v>
      </c>
      <c r="J63" s="24" t="s">
        <v>29</v>
      </c>
      <c r="K63" s="24" t="s">
        <v>29</v>
      </c>
      <c r="L63" s="24" t="s">
        <v>29</v>
      </c>
      <c r="M63" s="24" t="s">
        <v>29</v>
      </c>
      <c r="N63" s="24" t="s">
        <v>29</v>
      </c>
      <c r="O63" s="24" t="s">
        <v>29</v>
      </c>
      <c r="P63" s="24" t="s">
        <v>29</v>
      </c>
      <c r="Q63" s="24" t="s">
        <v>29</v>
      </c>
      <c r="R63" s="24" t="s">
        <v>29</v>
      </c>
      <c r="S63" s="24" t="s">
        <v>29</v>
      </c>
      <c r="T63" s="24" t="s">
        <v>29</v>
      </c>
      <c r="U63" s="24" t="s">
        <v>29</v>
      </c>
      <c r="V63" s="24" t="s">
        <v>29</v>
      </c>
      <c r="W63" s="24" t="s">
        <v>29</v>
      </c>
      <c r="X63" s="24" t="s">
        <v>29</v>
      </c>
      <c r="Y63" s="24" t="s">
        <v>29</v>
      </c>
      <c r="Z63" s="24" t="s">
        <v>29</v>
      </c>
      <c r="AA63" s="24" t="s">
        <v>29</v>
      </c>
      <c r="AB63" s="24" t="s">
        <v>29</v>
      </c>
      <c r="AC63" s="24" t="s">
        <v>29</v>
      </c>
      <c r="AD63" s="24" t="s">
        <v>29</v>
      </c>
      <c r="AE63" s="24" t="s">
        <v>29</v>
      </c>
      <c r="AF63" s="24" t="s">
        <v>29</v>
      </c>
      <c r="AG63" s="24" t="s">
        <v>29</v>
      </c>
      <c r="AH63" s="24" t="s">
        <v>29</v>
      </c>
      <c r="AI63" s="24" t="s">
        <v>29</v>
      </c>
      <c r="AJ63" s="24" t="s">
        <v>29</v>
      </c>
      <c r="AK63" s="24" t="s">
        <v>29</v>
      </c>
      <c r="AL63" s="24" t="s">
        <v>29</v>
      </c>
      <c r="AM63" s="24" t="s">
        <v>29</v>
      </c>
      <c r="AN63" s="24" t="s">
        <v>29</v>
      </c>
      <c r="AO63" s="24" t="s">
        <v>29</v>
      </c>
      <c r="AP63" s="24" t="s">
        <v>29</v>
      </c>
      <c r="AQ63" s="24" t="s">
        <v>29</v>
      </c>
      <c r="AR63" s="24" t="s">
        <v>29</v>
      </c>
      <c r="AS63" s="24" t="s">
        <v>29</v>
      </c>
      <c r="AT63" s="24" t="s">
        <v>29</v>
      </c>
      <c r="AU63" s="24" t="s">
        <v>29</v>
      </c>
      <c r="AV63" s="24" t="s">
        <v>29</v>
      </c>
      <c r="AW63" s="24" t="s">
        <v>29</v>
      </c>
      <c r="AX63" s="24" t="s">
        <v>29</v>
      </c>
      <c r="AY63" s="24" t="s">
        <v>29</v>
      </c>
      <c r="AZ63" s="24" t="s">
        <v>29</v>
      </c>
      <c r="BA63" s="24" t="s">
        <v>29</v>
      </c>
      <c r="BB63" s="24" t="s">
        <v>29</v>
      </c>
      <c r="BC63" s="24" t="s">
        <v>29</v>
      </c>
      <c r="BD63" s="24" t="s">
        <v>29</v>
      </c>
      <c r="BE63" s="24" t="s">
        <v>29</v>
      </c>
      <c r="BF63" s="24" t="s">
        <v>29</v>
      </c>
      <c r="BG63" s="24" t="s">
        <v>29</v>
      </c>
      <c r="BH63" s="24" t="s">
        <v>29</v>
      </c>
      <c r="BI63" s="24" t="s">
        <v>29</v>
      </c>
      <c r="BJ63" s="24" t="s">
        <v>29</v>
      </c>
      <c r="BK63" s="24" t="s">
        <v>29</v>
      </c>
      <c r="BL63" s="24" t="s">
        <v>29</v>
      </c>
      <c r="BM63" s="24" t="s">
        <v>29</v>
      </c>
      <c r="BN63" s="24" t="s">
        <v>29</v>
      </c>
      <c r="BO63" s="24" t="s">
        <v>29</v>
      </c>
      <c r="BP63" s="24" t="s">
        <v>29</v>
      </c>
      <c r="BQ63" s="24" t="s">
        <v>29</v>
      </c>
      <c r="BR63" s="24" t="s">
        <v>29</v>
      </c>
      <c r="BS63" s="24" t="s">
        <v>29</v>
      </c>
      <c r="BT63" s="24" t="s">
        <v>29</v>
      </c>
      <c r="BU63" s="24" t="s">
        <v>29</v>
      </c>
      <c r="BV63" s="24" t="s">
        <v>29</v>
      </c>
      <c r="BW63" s="24" t="s">
        <v>29</v>
      </c>
      <c r="BX63" s="24" t="s">
        <v>29</v>
      </c>
      <c r="BY63" s="24" t="s">
        <v>29</v>
      </c>
      <c r="BZ63" s="24" t="s">
        <v>29</v>
      </c>
      <c r="CA63" s="24" t="s">
        <v>29</v>
      </c>
      <c r="CB63" s="24" t="s">
        <v>29</v>
      </c>
    </row>
    <row r="64" spans="2:80" s="1" customFormat="1" ht="13.9" customHeight="1">
      <c r="B64" s="57" t="str">
        <f>Roster_Selection_Men!AF59&amp;" " &amp; "JV1 "</f>
        <v xml:space="preserve">Emmanuel College JV1 </v>
      </c>
      <c r="C64" s="57" t="str">
        <f>Roster_Selection_Men!AH59</f>
        <v>17-17797</v>
      </c>
      <c r="D64" s="57" t="str">
        <f>Roster_Selection_Men!AI59</f>
        <v>Dustin Markland</v>
      </c>
      <c r="E64" s="58" t="s">
        <v>1023</v>
      </c>
      <c r="F64" s="1" t="str">
        <f>IF(ISERROR(Individual_Scores_Men_JV!E64), " ", IF(Individual_Scores_Men_JV!E64 = "Yes", "Yes", "  "))</f>
        <v xml:space="preserve">  </v>
      </c>
      <c r="G64" s="24" t="s">
        <v>672</v>
      </c>
      <c r="H64" s="44">
        <v>134</v>
      </c>
      <c r="I64" s="44">
        <v>107</v>
      </c>
      <c r="J64" s="44">
        <v>135</v>
      </c>
      <c r="K64" s="44">
        <v>137</v>
      </c>
      <c r="L64" s="44">
        <v>104</v>
      </c>
      <c r="M64" s="44">
        <v>127</v>
      </c>
      <c r="N64" s="44">
        <v>120</v>
      </c>
      <c r="O64" s="44">
        <v>120</v>
      </c>
      <c r="P64" s="44">
        <v>154</v>
      </c>
      <c r="Q64" s="44">
        <v>119</v>
      </c>
      <c r="R64" s="44">
        <v>140</v>
      </c>
      <c r="S64" s="44">
        <v>87</v>
      </c>
      <c r="T64" s="19">
        <f>SUM(H64:S64)</f>
        <v>1484</v>
      </c>
      <c r="U64" s="19">
        <f>COUNTIF(H64:S64, "&gt;0" )</f>
        <v>12</v>
      </c>
      <c r="V64" s="19">
        <f>T64/U64</f>
        <v>123.66666666666667</v>
      </c>
      <c r="W64" s="24" t="s">
        <v>29</v>
      </c>
      <c r="X64" s="24" t="s">
        <v>29</v>
      </c>
      <c r="Y64" s="24" t="s">
        <v>29</v>
      </c>
      <c r="Z64" s="24" t="s">
        <v>29</v>
      </c>
      <c r="AA64" s="24" t="s">
        <v>29</v>
      </c>
      <c r="AB64" s="24" t="s">
        <v>29</v>
      </c>
      <c r="AC64" s="24" t="s">
        <v>29</v>
      </c>
      <c r="AD64" s="24" t="s">
        <v>29</v>
      </c>
      <c r="AE64" s="24" t="s">
        <v>29</v>
      </c>
      <c r="AF64" s="24" t="s">
        <v>29</v>
      </c>
      <c r="AG64" s="24" t="s">
        <v>29</v>
      </c>
      <c r="AH64" s="24" t="s">
        <v>29</v>
      </c>
      <c r="AI64" s="24" t="s">
        <v>29</v>
      </c>
      <c r="AJ64" s="24" t="s">
        <v>29</v>
      </c>
      <c r="AK64" s="24" t="s">
        <v>29</v>
      </c>
      <c r="AL64" s="24" t="s">
        <v>29</v>
      </c>
      <c r="AM64" s="24" t="s">
        <v>29</v>
      </c>
      <c r="AN64" s="24" t="s">
        <v>29</v>
      </c>
      <c r="AO64" s="24" t="s">
        <v>29</v>
      </c>
      <c r="AP64" s="24" t="s">
        <v>29</v>
      </c>
      <c r="AQ64" s="24" t="s">
        <v>29</v>
      </c>
      <c r="AR64" s="24" t="s">
        <v>29</v>
      </c>
      <c r="AS64" s="24" t="s">
        <v>29</v>
      </c>
      <c r="AT64" s="24" t="s">
        <v>29</v>
      </c>
      <c r="AU64" s="24" t="s">
        <v>29</v>
      </c>
      <c r="AV64" s="24" t="s">
        <v>29</v>
      </c>
      <c r="AW64" s="24" t="s">
        <v>29</v>
      </c>
      <c r="AX64" s="24" t="s">
        <v>29</v>
      </c>
      <c r="AY64" s="24" t="s">
        <v>29</v>
      </c>
      <c r="AZ64" s="24" t="s">
        <v>29</v>
      </c>
      <c r="BA64" s="24" t="s">
        <v>29</v>
      </c>
      <c r="BB64" s="24" t="s">
        <v>29</v>
      </c>
      <c r="BC64" s="24" t="s">
        <v>29</v>
      </c>
      <c r="BD64" s="24" t="s">
        <v>29</v>
      </c>
      <c r="BE64" s="24" t="s">
        <v>29</v>
      </c>
      <c r="BF64" s="24" t="s">
        <v>29</v>
      </c>
      <c r="BG64" s="24" t="s">
        <v>29</v>
      </c>
      <c r="BH64" s="24" t="s">
        <v>29</v>
      </c>
      <c r="BI64" s="24" t="s">
        <v>29</v>
      </c>
      <c r="BJ64" s="24" t="s">
        <v>29</v>
      </c>
      <c r="BK64" s="24" t="s">
        <v>29</v>
      </c>
      <c r="BL64" s="24" t="s">
        <v>29</v>
      </c>
      <c r="BM64" s="24" t="s">
        <v>29</v>
      </c>
      <c r="BN64" s="24" t="s">
        <v>29</v>
      </c>
      <c r="BO64" s="24" t="s">
        <v>29</v>
      </c>
      <c r="BP64" s="24" t="s">
        <v>29</v>
      </c>
      <c r="BQ64" s="24" t="s">
        <v>29</v>
      </c>
      <c r="BR64" s="24" t="s">
        <v>29</v>
      </c>
      <c r="BS64" s="24" t="s">
        <v>29</v>
      </c>
      <c r="BT64" s="24" t="s">
        <v>29</v>
      </c>
      <c r="BU64" s="24" t="s">
        <v>29</v>
      </c>
      <c r="BV64" s="24" t="s">
        <v>29</v>
      </c>
      <c r="BW64" s="24" t="s">
        <v>29</v>
      </c>
      <c r="BX64" s="24" t="s">
        <v>29</v>
      </c>
      <c r="BY64" s="24" t="s">
        <v>29</v>
      </c>
      <c r="BZ64" s="24" t="s">
        <v>29</v>
      </c>
      <c r="CA64" s="24" t="s">
        <v>29</v>
      </c>
      <c r="CB64" s="24" t="s">
        <v>29</v>
      </c>
    </row>
    <row r="65" spans="2:80" s="1" customFormat="1" ht="13.9" customHeight="1">
      <c r="B65" s="57" t="str">
        <f>Roster_Selection_Men!AF60&amp;" " &amp; "JV1 "</f>
        <v xml:space="preserve">Emmanuel College JV1 </v>
      </c>
      <c r="C65" s="57" t="str">
        <f>Roster_Selection_Men!AH60</f>
        <v>6701-3818</v>
      </c>
      <c r="D65" s="57" t="str">
        <f>Roster_Selection_Men!AI60</f>
        <v>Logan Mathis</v>
      </c>
      <c r="E65" s="58" t="s">
        <v>1022</v>
      </c>
      <c r="F65" s="1" t="str">
        <f>IF(ISERROR(Individual_Scores_Men_JV!E65), " ", IF(Individual_Scores_Men_JV!E65 = "Yes", "Yes", "  "))</f>
        <v>Yes</v>
      </c>
      <c r="G65" s="24" t="s">
        <v>29</v>
      </c>
      <c r="H65" s="24" t="s">
        <v>29</v>
      </c>
      <c r="I65" s="24" t="s">
        <v>29</v>
      </c>
      <c r="J65" s="24" t="s">
        <v>29</v>
      </c>
      <c r="K65" s="24" t="s">
        <v>29</v>
      </c>
      <c r="L65" s="24" t="s">
        <v>29</v>
      </c>
      <c r="M65" s="24" t="s">
        <v>29</v>
      </c>
      <c r="N65" s="24" t="s">
        <v>29</v>
      </c>
      <c r="O65" s="24" t="s">
        <v>29</v>
      </c>
      <c r="P65" s="24" t="s">
        <v>29</v>
      </c>
      <c r="Q65" s="24" t="s">
        <v>29</v>
      </c>
      <c r="R65" s="24" t="s">
        <v>29</v>
      </c>
      <c r="S65" s="24" t="s">
        <v>29</v>
      </c>
      <c r="T65" s="24" t="s">
        <v>29</v>
      </c>
      <c r="U65" s="24" t="s">
        <v>29</v>
      </c>
      <c r="V65" s="24" t="s">
        <v>29</v>
      </c>
      <c r="W65" s="24" t="s">
        <v>29</v>
      </c>
      <c r="X65" s="24" t="s">
        <v>29</v>
      </c>
      <c r="Y65" s="24" t="s">
        <v>29</v>
      </c>
      <c r="Z65" s="24" t="s">
        <v>29</v>
      </c>
      <c r="AA65" s="24" t="s">
        <v>29</v>
      </c>
      <c r="AB65" s="24" t="s">
        <v>29</v>
      </c>
      <c r="AC65" s="24" t="s">
        <v>29</v>
      </c>
      <c r="AD65" s="24" t="s">
        <v>29</v>
      </c>
      <c r="AE65" s="24" t="s">
        <v>29</v>
      </c>
      <c r="AF65" s="24" t="s">
        <v>29</v>
      </c>
      <c r="AG65" s="24" t="s">
        <v>29</v>
      </c>
      <c r="AH65" s="24" t="s">
        <v>29</v>
      </c>
      <c r="AI65" s="24" t="s">
        <v>29</v>
      </c>
      <c r="AJ65" s="24" t="s">
        <v>29</v>
      </c>
      <c r="AK65" s="24" t="s">
        <v>29</v>
      </c>
      <c r="AL65" s="24" t="s">
        <v>29</v>
      </c>
      <c r="AM65" s="24" t="s">
        <v>29</v>
      </c>
      <c r="AN65" s="24" t="s">
        <v>29</v>
      </c>
      <c r="AO65" s="24" t="s">
        <v>29</v>
      </c>
      <c r="AP65" s="24" t="s">
        <v>29</v>
      </c>
      <c r="AQ65" s="24" t="s">
        <v>29</v>
      </c>
      <c r="AR65" s="24" t="s">
        <v>29</v>
      </c>
      <c r="AS65" s="24" t="s">
        <v>29</v>
      </c>
      <c r="AT65" s="24" t="s">
        <v>29</v>
      </c>
      <c r="AU65" s="24" t="s">
        <v>29</v>
      </c>
      <c r="AV65" s="24" t="s">
        <v>29</v>
      </c>
      <c r="AW65" s="24" t="s">
        <v>29</v>
      </c>
      <c r="AX65" s="24" t="s">
        <v>29</v>
      </c>
      <c r="AY65" s="24" t="s">
        <v>29</v>
      </c>
      <c r="AZ65" s="24" t="s">
        <v>29</v>
      </c>
      <c r="BA65" s="24" t="s">
        <v>29</v>
      </c>
      <c r="BB65" s="24" t="s">
        <v>29</v>
      </c>
      <c r="BC65" s="24" t="s">
        <v>29</v>
      </c>
      <c r="BD65" s="24" t="s">
        <v>29</v>
      </c>
      <c r="BE65" s="24" t="s">
        <v>29</v>
      </c>
      <c r="BF65" s="24" t="s">
        <v>29</v>
      </c>
      <c r="BG65" s="24" t="s">
        <v>29</v>
      </c>
      <c r="BH65" s="24" t="s">
        <v>29</v>
      </c>
      <c r="BI65" s="24" t="s">
        <v>29</v>
      </c>
      <c r="BJ65" s="24" t="s">
        <v>29</v>
      </c>
      <c r="BK65" s="24" t="s">
        <v>29</v>
      </c>
      <c r="BL65" s="24" t="s">
        <v>29</v>
      </c>
      <c r="BM65" s="24" t="s">
        <v>29</v>
      </c>
      <c r="BN65" s="24" t="s">
        <v>29</v>
      </c>
      <c r="BO65" s="24" t="s">
        <v>29</v>
      </c>
      <c r="BP65" s="24" t="s">
        <v>29</v>
      </c>
      <c r="BQ65" s="24" t="s">
        <v>29</v>
      </c>
      <c r="BR65" s="24" t="s">
        <v>29</v>
      </c>
      <c r="BS65" s="24" t="s">
        <v>29</v>
      </c>
      <c r="BT65" s="24" t="s">
        <v>29</v>
      </c>
      <c r="BU65" s="24" t="s">
        <v>29</v>
      </c>
      <c r="BV65" s="24" t="s">
        <v>29</v>
      </c>
      <c r="BW65" s="24" t="s">
        <v>29</v>
      </c>
      <c r="BX65" s="24" t="s">
        <v>29</v>
      </c>
      <c r="BY65" s="24" t="s">
        <v>29</v>
      </c>
      <c r="BZ65" s="24" t="s">
        <v>29</v>
      </c>
      <c r="CA65" s="24" t="s">
        <v>29</v>
      </c>
      <c r="CB65" s="24" t="s">
        <v>29</v>
      </c>
    </row>
    <row r="66" spans="2:80" s="1" customFormat="1" ht="13.9" customHeight="1">
      <c r="B66" s="57" t="str">
        <f>Roster_Selection_Men!AF61&amp;" " &amp; "JV1 "</f>
        <v xml:space="preserve">Emmanuel College JV1 </v>
      </c>
      <c r="C66" s="57" t="str">
        <f>Roster_Selection_Men!AH61</f>
        <v>11-469992</v>
      </c>
      <c r="D66" s="57" t="str">
        <f>Roster_Selection_Men!AI61</f>
        <v>Markus Anzola</v>
      </c>
      <c r="E66" s="58" t="s">
        <v>1022</v>
      </c>
      <c r="F66" s="1" t="str">
        <f>IF(ISERROR(Individual_Scores_Men_JV!E66), " ", IF(Individual_Scores_Men_JV!E66 = "Yes", "Yes", "  "))</f>
        <v>Yes</v>
      </c>
      <c r="G66" s="24" t="s">
        <v>29</v>
      </c>
      <c r="H66" s="24" t="s">
        <v>29</v>
      </c>
      <c r="I66" s="24" t="s">
        <v>29</v>
      </c>
      <c r="J66" s="24" t="s">
        <v>29</v>
      </c>
      <c r="K66" s="24" t="s">
        <v>29</v>
      </c>
      <c r="L66" s="24" t="s">
        <v>29</v>
      </c>
      <c r="M66" s="24" t="s">
        <v>29</v>
      </c>
      <c r="N66" s="24" t="s">
        <v>29</v>
      </c>
      <c r="O66" s="24" t="s">
        <v>29</v>
      </c>
      <c r="P66" s="24" t="s">
        <v>29</v>
      </c>
      <c r="Q66" s="24" t="s">
        <v>29</v>
      </c>
      <c r="R66" s="24" t="s">
        <v>29</v>
      </c>
      <c r="S66" s="24" t="s">
        <v>29</v>
      </c>
      <c r="T66" s="24" t="s">
        <v>29</v>
      </c>
      <c r="U66" s="24" t="s">
        <v>29</v>
      </c>
      <c r="V66" s="24" t="s">
        <v>29</v>
      </c>
      <c r="W66" s="24" t="s">
        <v>29</v>
      </c>
      <c r="X66" s="24" t="s">
        <v>29</v>
      </c>
      <c r="Y66" s="24" t="s">
        <v>29</v>
      </c>
      <c r="Z66" s="24" t="s">
        <v>29</v>
      </c>
      <c r="AA66" s="24" t="s">
        <v>29</v>
      </c>
      <c r="AB66" s="24" t="s">
        <v>29</v>
      </c>
      <c r="AC66" s="24" t="s">
        <v>29</v>
      </c>
      <c r="AD66" s="24" t="s">
        <v>29</v>
      </c>
      <c r="AE66" s="24" t="s">
        <v>29</v>
      </c>
      <c r="AF66" s="24" t="s">
        <v>29</v>
      </c>
      <c r="AG66" s="24" t="s">
        <v>29</v>
      </c>
      <c r="AH66" s="24" t="s">
        <v>29</v>
      </c>
      <c r="AI66" s="24" t="s">
        <v>29</v>
      </c>
      <c r="AJ66" s="24" t="s">
        <v>29</v>
      </c>
      <c r="AK66" s="24" t="s">
        <v>29</v>
      </c>
      <c r="AL66" s="24" t="s">
        <v>29</v>
      </c>
      <c r="AM66" s="24" t="s">
        <v>29</v>
      </c>
      <c r="AN66" s="24" t="s">
        <v>29</v>
      </c>
      <c r="AO66" s="24" t="s">
        <v>29</v>
      </c>
      <c r="AP66" s="24" t="s">
        <v>29</v>
      </c>
      <c r="AQ66" s="24" t="s">
        <v>29</v>
      </c>
      <c r="AR66" s="24" t="s">
        <v>29</v>
      </c>
      <c r="AS66" s="24" t="s">
        <v>29</v>
      </c>
      <c r="AT66" s="24" t="s">
        <v>29</v>
      </c>
      <c r="AU66" s="24" t="s">
        <v>29</v>
      </c>
      <c r="AV66" s="24" t="s">
        <v>29</v>
      </c>
      <c r="AW66" s="24" t="s">
        <v>29</v>
      </c>
      <c r="AX66" s="24" t="s">
        <v>29</v>
      </c>
      <c r="AY66" s="24" t="s">
        <v>29</v>
      </c>
      <c r="AZ66" s="24" t="s">
        <v>29</v>
      </c>
      <c r="BA66" s="24" t="s">
        <v>29</v>
      </c>
      <c r="BB66" s="24" t="s">
        <v>29</v>
      </c>
      <c r="BC66" s="24" t="s">
        <v>29</v>
      </c>
      <c r="BD66" s="24" t="s">
        <v>29</v>
      </c>
      <c r="BE66" s="24" t="s">
        <v>29</v>
      </c>
      <c r="BF66" s="24" t="s">
        <v>29</v>
      </c>
      <c r="BG66" s="24" t="s">
        <v>29</v>
      </c>
      <c r="BH66" s="24" t="s">
        <v>29</v>
      </c>
      <c r="BI66" s="24" t="s">
        <v>29</v>
      </c>
      <c r="BJ66" s="24" t="s">
        <v>29</v>
      </c>
      <c r="BK66" s="24" t="s">
        <v>29</v>
      </c>
      <c r="BL66" s="24" t="s">
        <v>29</v>
      </c>
      <c r="BM66" s="24" t="s">
        <v>29</v>
      </c>
      <c r="BN66" s="24" t="s">
        <v>29</v>
      </c>
      <c r="BO66" s="24" t="s">
        <v>29</v>
      </c>
      <c r="BP66" s="24" t="s">
        <v>29</v>
      </c>
      <c r="BQ66" s="24" t="s">
        <v>29</v>
      </c>
      <c r="BR66" s="24" t="s">
        <v>29</v>
      </c>
      <c r="BS66" s="24" t="s">
        <v>29</v>
      </c>
      <c r="BT66" s="24" t="s">
        <v>29</v>
      </c>
      <c r="BU66" s="24" t="s">
        <v>29</v>
      </c>
      <c r="BV66" s="24" t="s">
        <v>29</v>
      </c>
      <c r="BW66" s="24" t="s">
        <v>29</v>
      </c>
      <c r="BX66" s="24" t="s">
        <v>29</v>
      </c>
      <c r="BY66" s="24" t="s">
        <v>29</v>
      </c>
      <c r="BZ66" s="24" t="s">
        <v>29</v>
      </c>
      <c r="CA66" s="24" t="s">
        <v>29</v>
      </c>
      <c r="CB66" s="24" t="s">
        <v>29</v>
      </c>
    </row>
    <row r="67" spans="2:80" s="1" customFormat="1" ht="13.9" customHeight="1">
      <c r="B67" s="57" t="str">
        <f>Roster_Selection_Men!AF62&amp;" " &amp; "JV1 "</f>
        <v xml:space="preserve">Emmanuel College JV1 </v>
      </c>
      <c r="C67" s="57" t="str">
        <f>Roster_Selection_Men!AH62</f>
        <v>11-132590</v>
      </c>
      <c r="D67" s="57" t="str">
        <f>Roster_Selection_Men!AI62</f>
        <v>Tristin Davis</v>
      </c>
      <c r="E67" s="58" t="s">
        <v>1022</v>
      </c>
      <c r="F67" s="1" t="str">
        <f>IF(ISERROR(Individual_Scores_Men_JV!E67), " ", IF(Individual_Scores_Men_JV!E67 = "Yes", "Yes", "  "))</f>
        <v>Yes</v>
      </c>
      <c r="G67" s="24" t="s">
        <v>29</v>
      </c>
      <c r="H67" s="24" t="s">
        <v>29</v>
      </c>
      <c r="I67" s="24" t="s">
        <v>29</v>
      </c>
      <c r="J67" s="24" t="s">
        <v>29</v>
      </c>
      <c r="K67" s="24" t="s">
        <v>29</v>
      </c>
      <c r="L67" s="24" t="s">
        <v>29</v>
      </c>
      <c r="M67" s="24" t="s">
        <v>29</v>
      </c>
      <c r="N67" s="24" t="s">
        <v>29</v>
      </c>
      <c r="O67" s="24" t="s">
        <v>29</v>
      </c>
      <c r="P67" s="24" t="s">
        <v>29</v>
      </c>
      <c r="Q67" s="24" t="s">
        <v>29</v>
      </c>
      <c r="R67" s="24" t="s">
        <v>29</v>
      </c>
      <c r="S67" s="24" t="s">
        <v>29</v>
      </c>
      <c r="T67" s="24" t="s">
        <v>29</v>
      </c>
      <c r="U67" s="24" t="s">
        <v>29</v>
      </c>
      <c r="V67" s="24" t="s">
        <v>29</v>
      </c>
      <c r="W67" s="24" t="s">
        <v>29</v>
      </c>
      <c r="X67" s="24" t="s">
        <v>29</v>
      </c>
      <c r="Y67" s="24" t="s">
        <v>29</v>
      </c>
      <c r="Z67" s="24" t="s">
        <v>29</v>
      </c>
      <c r="AA67" s="24" t="s">
        <v>29</v>
      </c>
      <c r="AB67" s="24" t="s">
        <v>29</v>
      </c>
      <c r="AC67" s="24" t="s">
        <v>29</v>
      </c>
      <c r="AD67" s="24" t="s">
        <v>29</v>
      </c>
      <c r="AE67" s="24" t="s">
        <v>29</v>
      </c>
      <c r="AF67" s="24" t="s">
        <v>29</v>
      </c>
      <c r="AG67" s="24" t="s">
        <v>29</v>
      </c>
      <c r="AH67" s="24" t="s">
        <v>29</v>
      </c>
      <c r="AI67" s="24" t="s">
        <v>29</v>
      </c>
      <c r="AJ67" s="24" t="s">
        <v>29</v>
      </c>
      <c r="AK67" s="24" t="s">
        <v>29</v>
      </c>
      <c r="AL67" s="24" t="s">
        <v>29</v>
      </c>
      <c r="AM67" s="24" t="s">
        <v>29</v>
      </c>
      <c r="AN67" s="24" t="s">
        <v>29</v>
      </c>
      <c r="AO67" s="24" t="s">
        <v>29</v>
      </c>
      <c r="AP67" s="24" t="s">
        <v>29</v>
      </c>
      <c r="AQ67" s="24" t="s">
        <v>29</v>
      </c>
      <c r="AR67" s="24" t="s">
        <v>29</v>
      </c>
      <c r="AS67" s="24" t="s">
        <v>29</v>
      </c>
      <c r="AT67" s="24" t="s">
        <v>29</v>
      </c>
      <c r="AU67" s="24" t="s">
        <v>29</v>
      </c>
      <c r="AV67" s="24" t="s">
        <v>29</v>
      </c>
      <c r="AW67" s="24" t="s">
        <v>29</v>
      </c>
      <c r="AX67" s="24" t="s">
        <v>29</v>
      </c>
      <c r="AY67" s="24" t="s">
        <v>29</v>
      </c>
      <c r="AZ67" s="24" t="s">
        <v>29</v>
      </c>
      <c r="BA67" s="24" t="s">
        <v>29</v>
      </c>
      <c r="BB67" s="24" t="s">
        <v>29</v>
      </c>
      <c r="BC67" s="24" t="s">
        <v>29</v>
      </c>
      <c r="BD67" s="24" t="s">
        <v>29</v>
      </c>
      <c r="BE67" s="24" t="s">
        <v>29</v>
      </c>
      <c r="BF67" s="24" t="s">
        <v>29</v>
      </c>
      <c r="BG67" s="24" t="s">
        <v>29</v>
      </c>
      <c r="BH67" s="24" t="s">
        <v>29</v>
      </c>
      <c r="BI67" s="24" t="s">
        <v>29</v>
      </c>
      <c r="BJ67" s="24" t="s">
        <v>29</v>
      </c>
      <c r="BK67" s="24" t="s">
        <v>29</v>
      </c>
      <c r="BL67" s="24" t="s">
        <v>29</v>
      </c>
      <c r="BM67" s="24" t="s">
        <v>29</v>
      </c>
      <c r="BN67" s="24" t="s">
        <v>29</v>
      </c>
      <c r="BO67" s="24" t="s">
        <v>29</v>
      </c>
      <c r="BP67" s="24" t="s">
        <v>29</v>
      </c>
      <c r="BQ67" s="24" t="s">
        <v>29</v>
      </c>
      <c r="BR67" s="24" t="s">
        <v>29</v>
      </c>
      <c r="BS67" s="24" t="s">
        <v>29</v>
      </c>
      <c r="BT67" s="24" t="s">
        <v>29</v>
      </c>
      <c r="BU67" s="24" t="s">
        <v>29</v>
      </c>
      <c r="BV67" s="24" t="s">
        <v>29</v>
      </c>
      <c r="BW67" s="24" t="s">
        <v>29</v>
      </c>
      <c r="BX67" s="24" t="s">
        <v>29</v>
      </c>
      <c r="BY67" s="24" t="s">
        <v>29</v>
      </c>
      <c r="BZ67" s="24" t="s">
        <v>29</v>
      </c>
      <c r="CA67" s="24" t="s">
        <v>29</v>
      </c>
      <c r="CB67" s="24" t="s">
        <v>29</v>
      </c>
    </row>
    <row r="68" spans="2:80" s="1" customFormat="1" ht="13.9" customHeight="1">
      <c r="B68" s="57" t="str">
        <f>Roster_Selection_Men!AF63&amp;" " &amp; "JV1 "</f>
        <v xml:space="preserve">Emmanuel College JV1 </v>
      </c>
      <c r="C68" s="57" t="str">
        <f>Roster_Selection_Men!AH63</f>
        <v>8190-4737</v>
      </c>
      <c r="D68" s="57" t="str">
        <f>Roster_Selection_Men!AI63</f>
        <v>William (Austin) Smith</v>
      </c>
      <c r="E68" s="58" t="s">
        <v>1022</v>
      </c>
      <c r="F68" s="1" t="str">
        <f>IF(ISERROR(Individual_Scores_Men_JV!E68), " ", IF(Individual_Scores_Men_JV!E68 = "Yes", "Yes", "  "))</f>
        <v>Yes</v>
      </c>
      <c r="G68" s="24" t="s">
        <v>29</v>
      </c>
      <c r="H68" s="24" t="s">
        <v>29</v>
      </c>
      <c r="I68" s="24" t="s">
        <v>29</v>
      </c>
      <c r="J68" s="24" t="s">
        <v>29</v>
      </c>
      <c r="K68" s="24" t="s">
        <v>29</v>
      </c>
      <c r="L68" s="24" t="s">
        <v>29</v>
      </c>
      <c r="M68" s="24" t="s">
        <v>29</v>
      </c>
      <c r="N68" s="24" t="s">
        <v>29</v>
      </c>
      <c r="O68" s="24" t="s">
        <v>29</v>
      </c>
      <c r="P68" s="24" t="s">
        <v>29</v>
      </c>
      <c r="Q68" s="24" t="s">
        <v>29</v>
      </c>
      <c r="R68" s="24" t="s">
        <v>29</v>
      </c>
      <c r="S68" s="24" t="s">
        <v>29</v>
      </c>
      <c r="T68" s="24" t="s">
        <v>29</v>
      </c>
      <c r="U68" s="24" t="s">
        <v>29</v>
      </c>
      <c r="V68" s="24" t="s">
        <v>29</v>
      </c>
      <c r="W68" s="24" t="s">
        <v>29</v>
      </c>
      <c r="X68" s="24" t="s">
        <v>29</v>
      </c>
      <c r="Y68" s="24" t="s">
        <v>29</v>
      </c>
      <c r="Z68" s="24" t="s">
        <v>29</v>
      </c>
      <c r="AA68" s="24" t="s">
        <v>29</v>
      </c>
      <c r="AB68" s="24" t="s">
        <v>29</v>
      </c>
      <c r="AC68" s="24" t="s">
        <v>29</v>
      </c>
      <c r="AD68" s="24" t="s">
        <v>29</v>
      </c>
      <c r="AE68" s="24" t="s">
        <v>29</v>
      </c>
      <c r="AF68" s="24" t="s">
        <v>29</v>
      </c>
      <c r="AG68" s="24" t="s">
        <v>29</v>
      </c>
      <c r="AH68" s="24" t="s">
        <v>29</v>
      </c>
      <c r="AI68" s="24" t="s">
        <v>29</v>
      </c>
      <c r="AJ68" s="24" t="s">
        <v>29</v>
      </c>
      <c r="AK68" s="24" t="s">
        <v>29</v>
      </c>
      <c r="AL68" s="24" t="s">
        <v>29</v>
      </c>
      <c r="AM68" s="24" t="s">
        <v>29</v>
      </c>
      <c r="AN68" s="24" t="s">
        <v>29</v>
      </c>
      <c r="AO68" s="24" t="s">
        <v>29</v>
      </c>
      <c r="AP68" s="24" t="s">
        <v>29</v>
      </c>
      <c r="AQ68" s="24" t="s">
        <v>29</v>
      </c>
      <c r="AR68" s="24" t="s">
        <v>29</v>
      </c>
      <c r="AS68" s="24" t="s">
        <v>29</v>
      </c>
      <c r="AT68" s="24" t="s">
        <v>29</v>
      </c>
      <c r="AU68" s="24" t="s">
        <v>29</v>
      </c>
      <c r="AV68" s="24" t="s">
        <v>29</v>
      </c>
      <c r="AW68" s="24" t="s">
        <v>29</v>
      </c>
      <c r="AX68" s="24" t="s">
        <v>29</v>
      </c>
      <c r="AY68" s="24" t="s">
        <v>29</v>
      </c>
      <c r="AZ68" s="24" t="s">
        <v>29</v>
      </c>
      <c r="BA68" s="24" t="s">
        <v>29</v>
      </c>
      <c r="BB68" s="24" t="s">
        <v>29</v>
      </c>
      <c r="BC68" s="24" t="s">
        <v>29</v>
      </c>
      <c r="BD68" s="24" t="s">
        <v>29</v>
      </c>
      <c r="BE68" s="24" t="s">
        <v>29</v>
      </c>
      <c r="BF68" s="24" t="s">
        <v>29</v>
      </c>
      <c r="BG68" s="24" t="s">
        <v>29</v>
      </c>
      <c r="BH68" s="24" t="s">
        <v>29</v>
      </c>
      <c r="BI68" s="24" t="s">
        <v>29</v>
      </c>
      <c r="BJ68" s="24" t="s">
        <v>29</v>
      </c>
      <c r="BK68" s="24" t="s">
        <v>29</v>
      </c>
      <c r="BL68" s="24" t="s">
        <v>29</v>
      </c>
      <c r="BM68" s="24" t="s">
        <v>29</v>
      </c>
      <c r="BN68" s="24" t="s">
        <v>29</v>
      </c>
      <c r="BO68" s="24" t="s">
        <v>29</v>
      </c>
      <c r="BP68" s="24" t="s">
        <v>29</v>
      </c>
      <c r="BQ68" s="24" t="s">
        <v>29</v>
      </c>
      <c r="BR68" s="24" t="s">
        <v>29</v>
      </c>
      <c r="BS68" s="24" t="s">
        <v>29</v>
      </c>
      <c r="BT68" s="24" t="s">
        <v>29</v>
      </c>
      <c r="BU68" s="24" t="s">
        <v>29</v>
      </c>
      <c r="BV68" s="24" t="s">
        <v>29</v>
      </c>
      <c r="BW68" s="24" t="s">
        <v>29</v>
      </c>
      <c r="BX68" s="24" t="s">
        <v>29</v>
      </c>
      <c r="BY68" s="24" t="s">
        <v>29</v>
      </c>
      <c r="BZ68" s="24" t="s">
        <v>29</v>
      </c>
      <c r="CA68" s="24" t="s">
        <v>29</v>
      </c>
      <c r="CB68" s="24" t="s">
        <v>29</v>
      </c>
    </row>
    <row r="69" spans="2:80" s="1" customFormat="1" ht="13.9" customHeight="1">
      <c r="B69" s="57" t="str">
        <f>Roster_Selection_Men!AF64&amp;" " &amp; "JV1 "</f>
        <v xml:space="preserve"> JV1 </v>
      </c>
      <c r="C69" s="57" t="str">
        <f>Roster_Selection_Men!AH64</f>
        <v/>
      </c>
      <c r="D69" s="57" t="str">
        <f>Roster_Selection_Men!AI64</f>
        <v/>
      </c>
      <c r="E69" s="58"/>
      <c r="F69" s="1" t="str">
        <f>IF(ISERROR(Individual_Scores_Men_JV!E69), " ", IF(Individual_Scores_Men_JV!E69 = "Yes", "Yes", "  "))</f>
        <v xml:space="preserve">  </v>
      </c>
      <c r="G69" s="24" t="s">
        <v>29</v>
      </c>
      <c r="H69" s="24" t="s">
        <v>29</v>
      </c>
      <c r="I69" s="24" t="s">
        <v>29</v>
      </c>
      <c r="J69" s="24" t="s">
        <v>29</v>
      </c>
      <c r="K69" s="24" t="s">
        <v>29</v>
      </c>
      <c r="L69" s="24" t="s">
        <v>29</v>
      </c>
      <c r="M69" s="24" t="s">
        <v>29</v>
      </c>
      <c r="N69" s="24" t="s">
        <v>29</v>
      </c>
      <c r="O69" s="24" t="s">
        <v>29</v>
      </c>
      <c r="P69" s="24" t="s">
        <v>29</v>
      </c>
      <c r="Q69" s="24" t="s">
        <v>29</v>
      </c>
      <c r="R69" s="24" t="s">
        <v>29</v>
      </c>
      <c r="S69" s="24" t="s">
        <v>29</v>
      </c>
      <c r="T69" s="24" t="s">
        <v>29</v>
      </c>
      <c r="U69" s="24" t="s">
        <v>29</v>
      </c>
      <c r="V69" s="24" t="s">
        <v>29</v>
      </c>
      <c r="W69" s="24" t="s">
        <v>29</v>
      </c>
      <c r="X69" s="24" t="s">
        <v>29</v>
      </c>
      <c r="Y69" s="24" t="s">
        <v>29</v>
      </c>
      <c r="Z69" s="24" t="s">
        <v>29</v>
      </c>
      <c r="AA69" s="24" t="s">
        <v>29</v>
      </c>
      <c r="AB69" s="24" t="s">
        <v>29</v>
      </c>
      <c r="AC69" s="24" t="s">
        <v>29</v>
      </c>
      <c r="AD69" s="24" t="s">
        <v>29</v>
      </c>
      <c r="AE69" s="24" t="s">
        <v>29</v>
      </c>
      <c r="AF69" s="24" t="s">
        <v>29</v>
      </c>
      <c r="AG69" s="24" t="s">
        <v>29</v>
      </c>
      <c r="AH69" s="24" t="s">
        <v>29</v>
      </c>
      <c r="AI69" s="24" t="s">
        <v>29</v>
      </c>
      <c r="AJ69" s="24" t="s">
        <v>29</v>
      </c>
      <c r="AK69" s="24" t="s">
        <v>29</v>
      </c>
      <c r="AL69" s="24" t="s">
        <v>29</v>
      </c>
      <c r="AM69" s="24" t="s">
        <v>29</v>
      </c>
      <c r="AN69" s="24" t="s">
        <v>29</v>
      </c>
      <c r="AO69" s="24" t="s">
        <v>29</v>
      </c>
      <c r="AP69" s="24" t="s">
        <v>29</v>
      </c>
      <c r="AQ69" s="24" t="s">
        <v>29</v>
      </c>
      <c r="AR69" s="24" t="s">
        <v>29</v>
      </c>
      <c r="AS69" s="24" t="s">
        <v>29</v>
      </c>
      <c r="AT69" s="24" t="s">
        <v>29</v>
      </c>
      <c r="AU69" s="24" t="s">
        <v>29</v>
      </c>
      <c r="AV69" s="24" t="s">
        <v>29</v>
      </c>
      <c r="AW69" s="24" t="s">
        <v>29</v>
      </c>
      <c r="AX69" s="24" t="s">
        <v>29</v>
      </c>
      <c r="AY69" s="24" t="s">
        <v>29</v>
      </c>
      <c r="AZ69" s="24" t="s">
        <v>29</v>
      </c>
      <c r="BA69" s="24" t="s">
        <v>29</v>
      </c>
      <c r="BB69" s="24" t="s">
        <v>29</v>
      </c>
      <c r="BC69" s="24" t="s">
        <v>29</v>
      </c>
      <c r="BD69" s="24" t="s">
        <v>29</v>
      </c>
      <c r="BE69" s="24" t="s">
        <v>29</v>
      </c>
      <c r="BF69" s="24" t="s">
        <v>29</v>
      </c>
      <c r="BG69" s="24" t="s">
        <v>29</v>
      </c>
      <c r="BH69" s="24" t="s">
        <v>29</v>
      </c>
      <c r="BI69" s="24" t="s">
        <v>29</v>
      </c>
      <c r="BJ69" s="24" t="s">
        <v>29</v>
      </c>
      <c r="BK69" s="24" t="s">
        <v>29</v>
      </c>
      <c r="BL69" s="24" t="s">
        <v>29</v>
      </c>
      <c r="BM69" s="24" t="s">
        <v>29</v>
      </c>
      <c r="BN69" s="24" t="s">
        <v>29</v>
      </c>
      <c r="BO69" s="24" t="s">
        <v>29</v>
      </c>
      <c r="BP69" s="24" t="s">
        <v>29</v>
      </c>
      <c r="BQ69" s="24" t="s">
        <v>29</v>
      </c>
      <c r="BR69" s="24" t="s">
        <v>29</v>
      </c>
      <c r="BS69" s="24" t="s">
        <v>29</v>
      </c>
      <c r="BT69" s="24" t="s">
        <v>29</v>
      </c>
      <c r="BU69" s="24" t="s">
        <v>29</v>
      </c>
      <c r="BV69" s="24" t="s">
        <v>29</v>
      </c>
      <c r="BW69" s="24" t="s">
        <v>29</v>
      </c>
      <c r="BX69" s="24" t="s">
        <v>29</v>
      </c>
      <c r="BY69" s="24" t="s">
        <v>29</v>
      </c>
      <c r="BZ69" s="24" t="s">
        <v>29</v>
      </c>
      <c r="CA69" s="24" t="s">
        <v>29</v>
      </c>
      <c r="CB69" s="24" t="s">
        <v>29</v>
      </c>
    </row>
    <row r="70" spans="2:80" s="1" customFormat="1" ht="13.9" customHeight="1">
      <c r="B70" s="57" t="str">
        <f>Roster_Selection_Men!AF65&amp;" " &amp; "JV1 "</f>
        <v xml:space="preserve"> JV1 </v>
      </c>
      <c r="C70" s="57" t="str">
        <f>Roster_Selection_Men!AH65</f>
        <v/>
      </c>
      <c r="D70" s="57" t="str">
        <f>Roster_Selection_Men!AI65</f>
        <v/>
      </c>
      <c r="E70" s="58"/>
      <c r="F70" s="1" t="str">
        <f>IF(ISERROR(Individual_Scores_Men_JV!E70), " ", IF(Individual_Scores_Men_JV!E70 = "Yes", "Yes", "  "))</f>
        <v xml:space="preserve">  </v>
      </c>
      <c r="G70" s="24" t="s">
        <v>29</v>
      </c>
      <c r="H70" s="24" t="s">
        <v>29</v>
      </c>
      <c r="I70" s="24" t="s">
        <v>29</v>
      </c>
      <c r="J70" s="24" t="s">
        <v>29</v>
      </c>
      <c r="K70" s="24" t="s">
        <v>29</v>
      </c>
      <c r="L70" s="24" t="s">
        <v>29</v>
      </c>
      <c r="M70" s="24" t="s">
        <v>29</v>
      </c>
      <c r="N70" s="24" t="s">
        <v>29</v>
      </c>
      <c r="O70" s="24" t="s">
        <v>29</v>
      </c>
      <c r="P70" s="24" t="s">
        <v>29</v>
      </c>
      <c r="Q70" s="24" t="s">
        <v>29</v>
      </c>
      <c r="R70" s="24" t="s">
        <v>29</v>
      </c>
      <c r="S70" s="24" t="s">
        <v>29</v>
      </c>
      <c r="T70" s="24" t="s">
        <v>29</v>
      </c>
      <c r="U70" s="24" t="s">
        <v>29</v>
      </c>
      <c r="V70" s="24" t="s">
        <v>29</v>
      </c>
      <c r="W70" s="24" t="s">
        <v>29</v>
      </c>
      <c r="X70" s="24" t="s">
        <v>29</v>
      </c>
      <c r="Y70" s="24" t="s">
        <v>29</v>
      </c>
      <c r="Z70" s="24" t="s">
        <v>29</v>
      </c>
      <c r="AA70" s="24" t="s">
        <v>29</v>
      </c>
      <c r="AB70" s="24" t="s">
        <v>29</v>
      </c>
      <c r="AC70" s="24" t="s">
        <v>29</v>
      </c>
      <c r="AD70" s="24" t="s">
        <v>29</v>
      </c>
      <c r="AE70" s="24" t="s">
        <v>29</v>
      </c>
      <c r="AF70" s="24" t="s">
        <v>29</v>
      </c>
      <c r="AG70" s="24" t="s">
        <v>29</v>
      </c>
      <c r="AH70" s="24" t="s">
        <v>29</v>
      </c>
      <c r="AI70" s="24" t="s">
        <v>29</v>
      </c>
      <c r="AJ70" s="24" t="s">
        <v>29</v>
      </c>
      <c r="AK70" s="24" t="s">
        <v>29</v>
      </c>
      <c r="AL70" s="24" t="s">
        <v>29</v>
      </c>
      <c r="AM70" s="24" t="s">
        <v>29</v>
      </c>
      <c r="AN70" s="24" t="s">
        <v>29</v>
      </c>
      <c r="AO70" s="24" t="s">
        <v>29</v>
      </c>
      <c r="AP70" s="24" t="s">
        <v>29</v>
      </c>
      <c r="AQ70" s="24" t="s">
        <v>29</v>
      </c>
      <c r="AR70" s="24" t="s">
        <v>29</v>
      </c>
      <c r="AS70" s="24" t="s">
        <v>29</v>
      </c>
      <c r="AT70" s="24" t="s">
        <v>29</v>
      </c>
      <c r="AU70" s="24" t="s">
        <v>29</v>
      </c>
      <c r="AV70" s="24" t="s">
        <v>29</v>
      </c>
      <c r="AW70" s="24" t="s">
        <v>29</v>
      </c>
      <c r="AX70" s="24" t="s">
        <v>29</v>
      </c>
      <c r="AY70" s="24" t="s">
        <v>29</v>
      </c>
      <c r="AZ70" s="24" t="s">
        <v>29</v>
      </c>
      <c r="BA70" s="24" t="s">
        <v>29</v>
      </c>
      <c r="BB70" s="24" t="s">
        <v>29</v>
      </c>
      <c r="BC70" s="24" t="s">
        <v>29</v>
      </c>
      <c r="BD70" s="24" t="s">
        <v>29</v>
      </c>
      <c r="BE70" s="24" t="s">
        <v>29</v>
      </c>
      <c r="BF70" s="24" t="s">
        <v>29</v>
      </c>
      <c r="BG70" s="24" t="s">
        <v>29</v>
      </c>
      <c r="BH70" s="24" t="s">
        <v>29</v>
      </c>
      <c r="BI70" s="24" t="s">
        <v>29</v>
      </c>
      <c r="BJ70" s="24" t="s">
        <v>29</v>
      </c>
      <c r="BK70" s="24" t="s">
        <v>29</v>
      </c>
      <c r="BL70" s="24" t="s">
        <v>29</v>
      </c>
      <c r="BM70" s="24" t="s">
        <v>29</v>
      </c>
      <c r="BN70" s="24" t="s">
        <v>29</v>
      </c>
      <c r="BO70" s="24" t="s">
        <v>29</v>
      </c>
      <c r="BP70" s="24" t="s">
        <v>29</v>
      </c>
      <c r="BQ70" s="24" t="s">
        <v>29</v>
      </c>
      <c r="BR70" s="24" t="s">
        <v>29</v>
      </c>
      <c r="BS70" s="24" t="s">
        <v>29</v>
      </c>
      <c r="BT70" s="24" t="s">
        <v>29</v>
      </c>
      <c r="BU70" s="24" t="s">
        <v>29</v>
      </c>
      <c r="BV70" s="24" t="s">
        <v>29</v>
      </c>
      <c r="BW70" s="24" t="s">
        <v>29</v>
      </c>
      <c r="BX70" s="24" t="s">
        <v>29</v>
      </c>
      <c r="BY70" s="24" t="s">
        <v>29</v>
      </c>
      <c r="BZ70" s="24" t="s">
        <v>29</v>
      </c>
      <c r="CA70" s="24" t="s">
        <v>29</v>
      </c>
      <c r="CB70" s="24" t="s">
        <v>29</v>
      </c>
    </row>
    <row r="71" spans="2:80" s="1" customFormat="1" ht="13.9" customHeight="1">
      <c r="B71" s="57" t="str">
        <f>Roster_Selection_Men!AF66&amp;" " &amp; "JV1 "</f>
        <v xml:space="preserve"> JV1 </v>
      </c>
      <c r="C71" s="57" t="str">
        <f>Roster_Selection_Men!AH66</f>
        <v/>
      </c>
      <c r="D71" s="57" t="str">
        <f>Roster_Selection_Men!AI66</f>
        <v/>
      </c>
      <c r="E71" s="58"/>
      <c r="F71" s="1" t="str">
        <f>IF(ISERROR(Individual_Scores_Men_JV!E71), " ", IF(Individual_Scores_Men_JV!E71 = "Yes", "Yes", "  "))</f>
        <v xml:space="preserve">  </v>
      </c>
      <c r="G71" s="24" t="s">
        <v>29</v>
      </c>
      <c r="H71" s="24" t="s">
        <v>29</v>
      </c>
      <c r="I71" s="24" t="s">
        <v>29</v>
      </c>
      <c r="J71" s="24" t="s">
        <v>29</v>
      </c>
      <c r="K71" s="24" t="s">
        <v>29</v>
      </c>
      <c r="L71" s="24" t="s">
        <v>29</v>
      </c>
      <c r="M71" s="24" t="s">
        <v>29</v>
      </c>
      <c r="N71" s="24" t="s">
        <v>29</v>
      </c>
      <c r="O71" s="24" t="s">
        <v>29</v>
      </c>
      <c r="P71" s="24" t="s">
        <v>29</v>
      </c>
      <c r="Q71" s="24" t="s">
        <v>29</v>
      </c>
      <c r="R71" s="24" t="s">
        <v>29</v>
      </c>
      <c r="S71" s="24" t="s">
        <v>29</v>
      </c>
      <c r="T71" s="24" t="s">
        <v>29</v>
      </c>
      <c r="U71" s="24" t="s">
        <v>29</v>
      </c>
      <c r="V71" s="24" t="s">
        <v>29</v>
      </c>
      <c r="W71" s="24" t="s">
        <v>29</v>
      </c>
      <c r="X71" s="24" t="s">
        <v>29</v>
      </c>
      <c r="Y71" s="24" t="s">
        <v>29</v>
      </c>
      <c r="Z71" s="24" t="s">
        <v>29</v>
      </c>
      <c r="AA71" s="24" t="s">
        <v>29</v>
      </c>
      <c r="AB71" s="24" t="s">
        <v>29</v>
      </c>
      <c r="AC71" s="24" t="s">
        <v>29</v>
      </c>
      <c r="AD71" s="24" t="s">
        <v>29</v>
      </c>
      <c r="AE71" s="24" t="s">
        <v>29</v>
      </c>
      <c r="AF71" s="24" t="s">
        <v>29</v>
      </c>
      <c r="AG71" s="24" t="s">
        <v>29</v>
      </c>
      <c r="AH71" s="24" t="s">
        <v>29</v>
      </c>
      <c r="AI71" s="24" t="s">
        <v>29</v>
      </c>
      <c r="AJ71" s="24" t="s">
        <v>29</v>
      </c>
      <c r="AK71" s="24" t="s">
        <v>29</v>
      </c>
      <c r="AL71" s="24" t="s">
        <v>29</v>
      </c>
      <c r="AM71" s="24" t="s">
        <v>29</v>
      </c>
      <c r="AN71" s="24" t="s">
        <v>29</v>
      </c>
      <c r="AO71" s="24" t="s">
        <v>29</v>
      </c>
      <c r="AP71" s="24" t="s">
        <v>29</v>
      </c>
      <c r="AQ71" s="24" t="s">
        <v>29</v>
      </c>
      <c r="AR71" s="24" t="s">
        <v>29</v>
      </c>
      <c r="AS71" s="24" t="s">
        <v>29</v>
      </c>
      <c r="AT71" s="24" t="s">
        <v>29</v>
      </c>
      <c r="AU71" s="24" t="s">
        <v>29</v>
      </c>
      <c r="AV71" s="24" t="s">
        <v>29</v>
      </c>
      <c r="AW71" s="24" t="s">
        <v>29</v>
      </c>
      <c r="AX71" s="24" t="s">
        <v>29</v>
      </c>
      <c r="AY71" s="24" t="s">
        <v>29</v>
      </c>
      <c r="AZ71" s="24" t="s">
        <v>29</v>
      </c>
      <c r="BA71" s="24" t="s">
        <v>29</v>
      </c>
      <c r="BB71" s="24" t="s">
        <v>29</v>
      </c>
      <c r="BC71" s="24" t="s">
        <v>29</v>
      </c>
      <c r="BD71" s="24" t="s">
        <v>29</v>
      </c>
      <c r="BE71" s="24" t="s">
        <v>29</v>
      </c>
      <c r="BF71" s="24" t="s">
        <v>29</v>
      </c>
      <c r="BG71" s="24" t="s">
        <v>29</v>
      </c>
      <c r="BH71" s="24" t="s">
        <v>29</v>
      </c>
      <c r="BI71" s="24" t="s">
        <v>29</v>
      </c>
      <c r="BJ71" s="24" t="s">
        <v>29</v>
      </c>
      <c r="BK71" s="24" t="s">
        <v>29</v>
      </c>
      <c r="BL71" s="24" t="s">
        <v>29</v>
      </c>
      <c r="BM71" s="24" t="s">
        <v>29</v>
      </c>
      <c r="BN71" s="24" t="s">
        <v>29</v>
      </c>
      <c r="BO71" s="24" t="s">
        <v>29</v>
      </c>
      <c r="BP71" s="24" t="s">
        <v>29</v>
      </c>
      <c r="BQ71" s="24" t="s">
        <v>29</v>
      </c>
      <c r="BR71" s="24" t="s">
        <v>29</v>
      </c>
      <c r="BS71" s="24" t="s">
        <v>29</v>
      </c>
      <c r="BT71" s="24" t="s">
        <v>29</v>
      </c>
      <c r="BU71" s="24" t="s">
        <v>29</v>
      </c>
      <c r="BV71" s="24" t="s">
        <v>29</v>
      </c>
      <c r="BW71" s="24" t="s">
        <v>29</v>
      </c>
      <c r="BX71" s="24" t="s">
        <v>29</v>
      </c>
      <c r="BY71" s="24" t="s">
        <v>29</v>
      </c>
      <c r="BZ71" s="24" t="s">
        <v>29</v>
      </c>
      <c r="CA71" s="24" t="s">
        <v>29</v>
      </c>
      <c r="CB71" s="24" t="s">
        <v>29</v>
      </c>
    </row>
    <row r="72" spans="2:80" s="1" customFormat="1" ht="13.9" customHeight="1">
      <c r="B72" s="57" t="s">
        <v>724</v>
      </c>
      <c r="C72" s="59" t="str">
        <f>Individual_Scores_Men_JV!C72</f>
        <v/>
      </c>
      <c r="D72" s="60" t="str">
        <f>Individual_Scores_Men_JV!D72</f>
        <v/>
      </c>
      <c r="E72" s="58"/>
      <c r="F72" s="13"/>
      <c r="G72" s="24" t="s">
        <v>29</v>
      </c>
      <c r="H72" s="24" t="s">
        <v>29</v>
      </c>
      <c r="I72" s="24" t="s">
        <v>29</v>
      </c>
      <c r="J72" s="24" t="s">
        <v>29</v>
      </c>
      <c r="K72" s="24" t="s">
        <v>29</v>
      </c>
      <c r="L72" s="24" t="s">
        <v>29</v>
      </c>
      <c r="M72" s="24" t="s">
        <v>29</v>
      </c>
      <c r="N72" s="24" t="s">
        <v>29</v>
      </c>
      <c r="O72" s="24" t="s">
        <v>29</v>
      </c>
      <c r="P72" s="24" t="s">
        <v>29</v>
      </c>
      <c r="Q72" s="24" t="s">
        <v>29</v>
      </c>
      <c r="R72" s="24" t="s">
        <v>29</v>
      </c>
      <c r="S72" s="24" t="s">
        <v>29</v>
      </c>
      <c r="T72" s="24" t="s">
        <v>29</v>
      </c>
      <c r="U72" s="24" t="s">
        <v>29</v>
      </c>
      <c r="V72" s="24" t="s">
        <v>29</v>
      </c>
      <c r="W72" s="24" t="s">
        <v>29</v>
      </c>
      <c r="X72" s="24" t="s">
        <v>29</v>
      </c>
      <c r="Y72" s="24" t="s">
        <v>29</v>
      </c>
      <c r="Z72" s="24" t="s">
        <v>29</v>
      </c>
      <c r="AA72" s="24" t="s">
        <v>29</v>
      </c>
      <c r="AB72" s="24" t="s">
        <v>29</v>
      </c>
      <c r="AC72" s="24" t="s">
        <v>29</v>
      </c>
      <c r="AD72" s="24" t="s">
        <v>29</v>
      </c>
      <c r="AE72" s="24" t="s">
        <v>29</v>
      </c>
      <c r="AF72" s="24" t="s">
        <v>29</v>
      </c>
      <c r="AG72" s="24" t="s">
        <v>29</v>
      </c>
      <c r="AH72" s="24" t="s">
        <v>29</v>
      </c>
      <c r="AI72" s="24" t="s">
        <v>29</v>
      </c>
      <c r="AJ72" s="24" t="s">
        <v>29</v>
      </c>
      <c r="AK72" s="24" t="s">
        <v>29</v>
      </c>
      <c r="AL72" s="24" t="s">
        <v>29</v>
      </c>
      <c r="AM72" s="24" t="s">
        <v>29</v>
      </c>
      <c r="AN72" s="24" t="s">
        <v>29</v>
      </c>
      <c r="AO72" s="24" t="s">
        <v>29</v>
      </c>
      <c r="AP72" s="24" t="s">
        <v>29</v>
      </c>
      <c r="AQ72" s="24" t="s">
        <v>29</v>
      </c>
      <c r="AR72" s="24" t="s">
        <v>29</v>
      </c>
      <c r="AS72" s="24" t="s">
        <v>29</v>
      </c>
      <c r="AT72" s="24" t="s">
        <v>29</v>
      </c>
      <c r="AU72" s="24" t="s">
        <v>29</v>
      </c>
      <c r="AV72" s="24" t="s">
        <v>29</v>
      </c>
      <c r="AW72" s="24" t="s">
        <v>29</v>
      </c>
      <c r="AX72" s="24" t="s">
        <v>29</v>
      </c>
      <c r="AY72" s="24" t="s">
        <v>29</v>
      </c>
      <c r="AZ72" s="24" t="s">
        <v>29</v>
      </c>
      <c r="BA72" s="24" t="s">
        <v>29</v>
      </c>
      <c r="BB72" s="24" t="s">
        <v>29</v>
      </c>
      <c r="BC72" s="24" t="s">
        <v>29</v>
      </c>
      <c r="BD72" s="24" t="s">
        <v>29</v>
      </c>
      <c r="BE72" s="24" t="s">
        <v>29</v>
      </c>
      <c r="BF72" s="24" t="s">
        <v>29</v>
      </c>
      <c r="BG72" s="24" t="s">
        <v>29</v>
      </c>
      <c r="BH72" s="24" t="s">
        <v>29</v>
      </c>
      <c r="BI72" s="24" t="s">
        <v>29</v>
      </c>
      <c r="BJ72" s="24" t="s">
        <v>29</v>
      </c>
      <c r="BK72" s="24" t="s">
        <v>29</v>
      </c>
      <c r="BL72" s="24" t="s">
        <v>29</v>
      </c>
      <c r="BM72" s="24" t="s">
        <v>29</v>
      </c>
      <c r="BN72" s="24" t="s">
        <v>29</v>
      </c>
      <c r="BO72" s="24" t="s">
        <v>29</v>
      </c>
      <c r="BP72" s="24" t="s">
        <v>29</v>
      </c>
      <c r="BQ72" s="24" t="s">
        <v>29</v>
      </c>
      <c r="BR72" s="24" t="s">
        <v>29</v>
      </c>
      <c r="BS72" s="24" t="s">
        <v>29</v>
      </c>
      <c r="BT72" s="24" t="s">
        <v>29</v>
      </c>
      <c r="BU72" s="24" t="s">
        <v>29</v>
      </c>
      <c r="BV72" s="24" t="s">
        <v>29</v>
      </c>
      <c r="BW72" s="24" t="s">
        <v>29</v>
      </c>
      <c r="BX72" s="24" t="s">
        <v>29</v>
      </c>
      <c r="BY72" s="24" t="s">
        <v>29</v>
      </c>
      <c r="BZ72" s="24" t="s">
        <v>29</v>
      </c>
      <c r="CA72" s="24" t="s">
        <v>29</v>
      </c>
      <c r="CB72" s="24" t="s">
        <v>29</v>
      </c>
    </row>
    <row r="73" spans="2:80" s="1" customFormat="1" ht="13.9" customHeight="1">
      <c r="B73" s="57" t="s">
        <v>724</v>
      </c>
      <c r="C73" s="59" t="str">
        <f>Individual_Scores_Men_JV!C73</f>
        <v/>
      </c>
      <c r="D73" s="60" t="str">
        <f>Individual_Scores_Men_JV!D73</f>
        <v/>
      </c>
      <c r="E73" s="58"/>
      <c r="F73" s="13"/>
      <c r="G73" s="24" t="s">
        <v>29</v>
      </c>
      <c r="H73" s="24" t="s">
        <v>29</v>
      </c>
      <c r="I73" s="24" t="s">
        <v>29</v>
      </c>
      <c r="J73" s="24" t="s">
        <v>29</v>
      </c>
      <c r="K73" s="24" t="s">
        <v>29</v>
      </c>
      <c r="L73" s="24" t="s">
        <v>29</v>
      </c>
      <c r="M73" s="24" t="s">
        <v>29</v>
      </c>
      <c r="N73" s="24" t="s">
        <v>29</v>
      </c>
      <c r="O73" s="24" t="s">
        <v>29</v>
      </c>
      <c r="P73" s="24" t="s">
        <v>29</v>
      </c>
      <c r="Q73" s="24" t="s">
        <v>29</v>
      </c>
      <c r="R73" s="24" t="s">
        <v>29</v>
      </c>
      <c r="S73" s="24" t="s">
        <v>29</v>
      </c>
      <c r="T73" s="24" t="s">
        <v>29</v>
      </c>
      <c r="U73" s="24" t="s">
        <v>29</v>
      </c>
      <c r="V73" s="24" t="s">
        <v>29</v>
      </c>
      <c r="W73" s="24" t="s">
        <v>29</v>
      </c>
      <c r="X73" s="24" t="s">
        <v>29</v>
      </c>
      <c r="Y73" s="24" t="s">
        <v>29</v>
      </c>
      <c r="Z73" s="24" t="s">
        <v>29</v>
      </c>
      <c r="AA73" s="24" t="s">
        <v>29</v>
      </c>
      <c r="AB73" s="24" t="s">
        <v>29</v>
      </c>
      <c r="AC73" s="24" t="s">
        <v>29</v>
      </c>
      <c r="AD73" s="24" t="s">
        <v>29</v>
      </c>
      <c r="AE73" s="24" t="s">
        <v>29</v>
      </c>
      <c r="AF73" s="24" t="s">
        <v>29</v>
      </c>
      <c r="AG73" s="24" t="s">
        <v>29</v>
      </c>
      <c r="AH73" s="24" t="s">
        <v>29</v>
      </c>
      <c r="AI73" s="24" t="s">
        <v>29</v>
      </c>
      <c r="AJ73" s="24" t="s">
        <v>29</v>
      </c>
      <c r="AK73" s="24" t="s">
        <v>29</v>
      </c>
      <c r="AL73" s="24" t="s">
        <v>29</v>
      </c>
      <c r="AM73" s="24" t="s">
        <v>29</v>
      </c>
      <c r="AN73" s="24" t="s">
        <v>29</v>
      </c>
      <c r="AO73" s="24" t="s">
        <v>29</v>
      </c>
      <c r="AP73" s="24" t="s">
        <v>29</v>
      </c>
      <c r="AQ73" s="24" t="s">
        <v>29</v>
      </c>
      <c r="AR73" s="24" t="s">
        <v>29</v>
      </c>
      <c r="AS73" s="24" t="s">
        <v>29</v>
      </c>
      <c r="AT73" s="24" t="s">
        <v>29</v>
      </c>
      <c r="AU73" s="24" t="s">
        <v>29</v>
      </c>
      <c r="AV73" s="24" t="s">
        <v>29</v>
      </c>
      <c r="AW73" s="24" t="s">
        <v>29</v>
      </c>
      <c r="AX73" s="24" t="s">
        <v>29</v>
      </c>
      <c r="AY73" s="24" t="s">
        <v>29</v>
      </c>
      <c r="AZ73" s="24" t="s">
        <v>29</v>
      </c>
      <c r="BA73" s="24" t="s">
        <v>29</v>
      </c>
      <c r="BB73" s="24" t="s">
        <v>29</v>
      </c>
      <c r="BC73" s="24" t="s">
        <v>29</v>
      </c>
      <c r="BD73" s="24" t="s">
        <v>29</v>
      </c>
      <c r="BE73" s="24" t="s">
        <v>29</v>
      </c>
      <c r="BF73" s="24" t="s">
        <v>29</v>
      </c>
      <c r="BG73" s="24" t="s">
        <v>29</v>
      </c>
      <c r="BH73" s="24" t="s">
        <v>29</v>
      </c>
      <c r="BI73" s="24" t="s">
        <v>29</v>
      </c>
      <c r="BJ73" s="24" t="s">
        <v>29</v>
      </c>
      <c r="BK73" s="24" t="s">
        <v>29</v>
      </c>
      <c r="BL73" s="24" t="s">
        <v>29</v>
      </c>
      <c r="BM73" s="24" t="s">
        <v>29</v>
      </c>
      <c r="BN73" s="24" t="s">
        <v>29</v>
      </c>
      <c r="BO73" s="24" t="s">
        <v>29</v>
      </c>
      <c r="BP73" s="24" t="s">
        <v>29</v>
      </c>
      <c r="BQ73" s="24" t="s">
        <v>29</v>
      </c>
      <c r="BR73" s="24" t="s">
        <v>29</v>
      </c>
      <c r="BS73" s="24" t="s">
        <v>29</v>
      </c>
      <c r="BT73" s="24" t="s">
        <v>29</v>
      </c>
      <c r="BU73" s="24" t="s">
        <v>29</v>
      </c>
      <c r="BV73" s="24" t="s">
        <v>29</v>
      </c>
      <c r="BW73" s="24" t="s">
        <v>29</v>
      </c>
      <c r="BX73" s="24" t="s">
        <v>29</v>
      </c>
      <c r="BY73" s="24" t="s">
        <v>29</v>
      </c>
      <c r="BZ73" s="24" t="s">
        <v>29</v>
      </c>
      <c r="CA73" s="24" t="s">
        <v>29</v>
      </c>
      <c r="CB73" s="24" t="s">
        <v>29</v>
      </c>
    </row>
    <row r="74" spans="2:80" s="1" customFormat="1" ht="13.9" customHeight="1">
      <c r="B74" s="57" t="s">
        <v>724</v>
      </c>
      <c r="C74" s="59" t="str">
        <f>Individual_Scores_Men_JV!C74</f>
        <v/>
      </c>
      <c r="D74" s="60" t="str">
        <f>Individual_Scores_Men_JV!D74</f>
        <v/>
      </c>
      <c r="E74" s="58"/>
      <c r="F74" s="13"/>
      <c r="G74" s="24" t="s">
        <v>29</v>
      </c>
      <c r="H74" s="24" t="s">
        <v>29</v>
      </c>
      <c r="I74" s="24" t="s">
        <v>29</v>
      </c>
      <c r="J74" s="24" t="s">
        <v>29</v>
      </c>
      <c r="K74" s="24" t="s">
        <v>29</v>
      </c>
      <c r="L74" s="24" t="s">
        <v>29</v>
      </c>
      <c r="M74" s="24" t="s">
        <v>29</v>
      </c>
      <c r="N74" s="24" t="s">
        <v>29</v>
      </c>
      <c r="O74" s="24" t="s">
        <v>29</v>
      </c>
      <c r="P74" s="24" t="s">
        <v>29</v>
      </c>
      <c r="Q74" s="24" t="s">
        <v>29</v>
      </c>
      <c r="R74" s="24" t="s">
        <v>29</v>
      </c>
      <c r="S74" s="24" t="s">
        <v>29</v>
      </c>
      <c r="T74" s="24" t="s">
        <v>29</v>
      </c>
      <c r="U74" s="24" t="s">
        <v>29</v>
      </c>
      <c r="V74" s="24" t="s">
        <v>29</v>
      </c>
      <c r="W74" s="24" t="s">
        <v>29</v>
      </c>
      <c r="X74" s="24" t="s">
        <v>29</v>
      </c>
      <c r="Y74" s="24" t="s">
        <v>29</v>
      </c>
      <c r="Z74" s="24" t="s">
        <v>29</v>
      </c>
      <c r="AA74" s="24" t="s">
        <v>29</v>
      </c>
      <c r="AB74" s="24" t="s">
        <v>29</v>
      </c>
      <c r="AC74" s="24" t="s">
        <v>29</v>
      </c>
      <c r="AD74" s="24" t="s">
        <v>29</v>
      </c>
      <c r="AE74" s="24" t="s">
        <v>29</v>
      </c>
      <c r="AF74" s="24" t="s">
        <v>29</v>
      </c>
      <c r="AG74" s="24" t="s">
        <v>29</v>
      </c>
      <c r="AH74" s="24" t="s">
        <v>29</v>
      </c>
      <c r="AI74" s="24" t="s">
        <v>29</v>
      </c>
      <c r="AJ74" s="24" t="s">
        <v>29</v>
      </c>
      <c r="AK74" s="24" t="s">
        <v>29</v>
      </c>
      <c r="AL74" s="24" t="s">
        <v>29</v>
      </c>
      <c r="AM74" s="24" t="s">
        <v>29</v>
      </c>
      <c r="AN74" s="24" t="s">
        <v>29</v>
      </c>
      <c r="AO74" s="24" t="s">
        <v>29</v>
      </c>
      <c r="AP74" s="24" t="s">
        <v>29</v>
      </c>
      <c r="AQ74" s="24" t="s">
        <v>29</v>
      </c>
      <c r="AR74" s="24" t="s">
        <v>29</v>
      </c>
      <c r="AS74" s="24" t="s">
        <v>29</v>
      </c>
      <c r="AT74" s="24" t="s">
        <v>29</v>
      </c>
      <c r="AU74" s="24" t="s">
        <v>29</v>
      </c>
      <c r="AV74" s="24" t="s">
        <v>29</v>
      </c>
      <c r="AW74" s="24" t="s">
        <v>29</v>
      </c>
      <c r="AX74" s="24" t="s">
        <v>29</v>
      </c>
      <c r="AY74" s="24" t="s">
        <v>29</v>
      </c>
      <c r="AZ74" s="24" t="s">
        <v>29</v>
      </c>
      <c r="BA74" s="24" t="s">
        <v>29</v>
      </c>
      <c r="BB74" s="24" t="s">
        <v>29</v>
      </c>
      <c r="BC74" s="24" t="s">
        <v>29</v>
      </c>
      <c r="BD74" s="24" t="s">
        <v>29</v>
      </c>
      <c r="BE74" s="24" t="s">
        <v>29</v>
      </c>
      <c r="BF74" s="24" t="s">
        <v>29</v>
      </c>
      <c r="BG74" s="24" t="s">
        <v>29</v>
      </c>
      <c r="BH74" s="24" t="s">
        <v>29</v>
      </c>
      <c r="BI74" s="24" t="s">
        <v>29</v>
      </c>
      <c r="BJ74" s="24" t="s">
        <v>29</v>
      </c>
      <c r="BK74" s="24" t="s">
        <v>29</v>
      </c>
      <c r="BL74" s="24" t="s">
        <v>29</v>
      </c>
      <c r="BM74" s="24" t="s">
        <v>29</v>
      </c>
      <c r="BN74" s="24" t="s">
        <v>29</v>
      </c>
      <c r="BO74" s="24" t="s">
        <v>29</v>
      </c>
      <c r="BP74" s="24" t="s">
        <v>29</v>
      </c>
      <c r="BQ74" s="24" t="s">
        <v>29</v>
      </c>
      <c r="BR74" s="24" t="s">
        <v>29</v>
      </c>
      <c r="BS74" s="24" t="s">
        <v>29</v>
      </c>
      <c r="BT74" s="24" t="s">
        <v>29</v>
      </c>
      <c r="BU74" s="24" t="s">
        <v>29</v>
      </c>
      <c r="BV74" s="24" t="s">
        <v>29</v>
      </c>
      <c r="BW74" s="24" t="s">
        <v>29</v>
      </c>
      <c r="BX74" s="24" t="s">
        <v>29</v>
      </c>
      <c r="BY74" s="24" t="s">
        <v>29</v>
      </c>
      <c r="BZ74" s="24" t="s">
        <v>29</v>
      </c>
      <c r="CA74" s="24" t="s">
        <v>29</v>
      </c>
      <c r="CB74" s="24" t="s">
        <v>29</v>
      </c>
    </row>
    <row r="75" spans="2:80" s="1" customFormat="1" ht="13.9" customHeight="1">
      <c r="B75" s="57" t="s">
        <v>29</v>
      </c>
      <c r="C75" s="57" t="s">
        <v>29</v>
      </c>
      <c r="D75" s="57" t="s">
        <v>29</v>
      </c>
      <c r="E75" s="61"/>
      <c r="G75" s="24" t="s">
        <v>29</v>
      </c>
      <c r="H75" s="24" t="s">
        <v>29</v>
      </c>
      <c r="I75" s="24" t="s">
        <v>29</v>
      </c>
      <c r="J75" s="24" t="s">
        <v>29</v>
      </c>
      <c r="K75" s="24" t="s">
        <v>29</v>
      </c>
      <c r="L75" s="24" t="s">
        <v>29</v>
      </c>
      <c r="M75" s="24" t="s">
        <v>29</v>
      </c>
      <c r="N75" s="24" t="s">
        <v>29</v>
      </c>
      <c r="O75" s="24" t="s">
        <v>29</v>
      </c>
      <c r="P75" s="24" t="s">
        <v>29</v>
      </c>
      <c r="Q75" s="24" t="s">
        <v>29</v>
      </c>
      <c r="R75" s="24" t="s">
        <v>29</v>
      </c>
      <c r="S75" s="24" t="s">
        <v>29</v>
      </c>
      <c r="T75" s="24" t="s">
        <v>29</v>
      </c>
      <c r="U75" s="24" t="s">
        <v>29</v>
      </c>
      <c r="V75" s="24" t="s">
        <v>29</v>
      </c>
      <c r="W75" s="24" t="s">
        <v>29</v>
      </c>
      <c r="X75" s="24" t="s">
        <v>29</v>
      </c>
      <c r="Y75" s="24" t="s">
        <v>29</v>
      </c>
      <c r="Z75" s="24" t="s">
        <v>29</v>
      </c>
      <c r="AA75" s="24" t="s">
        <v>29</v>
      </c>
      <c r="AB75" s="24" t="s">
        <v>29</v>
      </c>
      <c r="AC75" s="24" t="s">
        <v>29</v>
      </c>
      <c r="AD75" s="24" t="s">
        <v>29</v>
      </c>
      <c r="AE75" s="24" t="s">
        <v>29</v>
      </c>
      <c r="AF75" s="24" t="s">
        <v>29</v>
      </c>
      <c r="AG75" s="24" t="s">
        <v>29</v>
      </c>
      <c r="AH75" s="24" t="s">
        <v>29</v>
      </c>
      <c r="AI75" s="24" t="s">
        <v>29</v>
      </c>
      <c r="AJ75" s="24" t="s">
        <v>29</v>
      </c>
      <c r="AK75" s="24" t="s">
        <v>29</v>
      </c>
      <c r="AL75" s="24" t="s">
        <v>29</v>
      </c>
      <c r="AM75" s="24" t="s">
        <v>29</v>
      </c>
      <c r="AN75" s="24" t="s">
        <v>29</v>
      </c>
      <c r="AO75" s="24" t="s">
        <v>29</v>
      </c>
      <c r="AP75" s="24" t="s">
        <v>29</v>
      </c>
      <c r="AQ75" s="24" t="s">
        <v>29</v>
      </c>
      <c r="AR75" s="24" t="s">
        <v>29</v>
      </c>
      <c r="AS75" s="24" t="s">
        <v>29</v>
      </c>
      <c r="AT75" s="24" t="s">
        <v>29</v>
      </c>
      <c r="AU75" s="24" t="s">
        <v>29</v>
      </c>
      <c r="AV75" s="24" t="s">
        <v>29</v>
      </c>
      <c r="AW75" s="24" t="s">
        <v>29</v>
      </c>
      <c r="AX75" s="24" t="s">
        <v>29</v>
      </c>
      <c r="AY75" s="24" t="s">
        <v>29</v>
      </c>
      <c r="AZ75" s="24" t="s">
        <v>29</v>
      </c>
      <c r="BA75" s="24" t="s">
        <v>29</v>
      </c>
      <c r="BB75" s="24" t="s">
        <v>29</v>
      </c>
      <c r="BC75" s="24" t="s">
        <v>29</v>
      </c>
      <c r="BD75" s="24" t="s">
        <v>29</v>
      </c>
      <c r="BE75" s="24" t="s">
        <v>29</v>
      </c>
      <c r="BF75" s="24" t="s">
        <v>29</v>
      </c>
      <c r="BG75" s="24" t="s">
        <v>29</v>
      </c>
      <c r="BH75" s="24" t="s">
        <v>29</v>
      </c>
      <c r="BI75" s="24" t="s">
        <v>29</v>
      </c>
      <c r="BJ75" s="24" t="s">
        <v>29</v>
      </c>
      <c r="BK75" s="24" t="s">
        <v>29</v>
      </c>
      <c r="BL75" s="24" t="s">
        <v>29</v>
      </c>
      <c r="BM75" s="24" t="s">
        <v>29</v>
      </c>
      <c r="BN75" s="24" t="s">
        <v>29</v>
      </c>
      <c r="BO75" s="24" t="s">
        <v>29</v>
      </c>
      <c r="BP75" s="24" t="s">
        <v>29</v>
      </c>
      <c r="BQ75" s="24" t="s">
        <v>29</v>
      </c>
      <c r="BR75" s="24" t="s">
        <v>29</v>
      </c>
      <c r="BS75" s="24" t="s">
        <v>29</v>
      </c>
      <c r="BT75" s="24" t="s">
        <v>29</v>
      </c>
      <c r="BU75" s="24" t="s">
        <v>29</v>
      </c>
      <c r="BV75" s="24" t="s">
        <v>29</v>
      </c>
      <c r="BW75" s="24" t="s">
        <v>29</v>
      </c>
      <c r="BX75" s="24" t="s">
        <v>29</v>
      </c>
      <c r="BY75" s="24" t="s">
        <v>29</v>
      </c>
      <c r="BZ75" s="24" t="s">
        <v>29</v>
      </c>
      <c r="CA75" s="24" t="s">
        <v>29</v>
      </c>
      <c r="CB75" s="24" t="s">
        <v>29</v>
      </c>
    </row>
    <row r="76" spans="2:80" s="1" customFormat="1" ht="13.9" customHeight="1">
      <c r="B76" s="57" t="s">
        <v>29</v>
      </c>
      <c r="C76" s="57" t="s">
        <v>29</v>
      </c>
      <c r="D76" s="57" t="s">
        <v>29</v>
      </c>
      <c r="E76" s="61"/>
      <c r="G76" s="24" t="s">
        <v>29</v>
      </c>
      <c r="H76" s="24" t="s">
        <v>29</v>
      </c>
      <c r="I76" s="24" t="s">
        <v>29</v>
      </c>
      <c r="J76" s="24" t="s">
        <v>29</v>
      </c>
      <c r="K76" s="24" t="s">
        <v>29</v>
      </c>
      <c r="L76" s="24" t="s">
        <v>29</v>
      </c>
      <c r="M76" s="24" t="s">
        <v>29</v>
      </c>
      <c r="N76" s="24" t="s">
        <v>29</v>
      </c>
      <c r="O76" s="24" t="s">
        <v>29</v>
      </c>
      <c r="P76" s="24" t="s">
        <v>29</v>
      </c>
      <c r="Q76" s="24" t="s">
        <v>29</v>
      </c>
      <c r="R76" s="24" t="s">
        <v>29</v>
      </c>
      <c r="S76" s="24" t="s">
        <v>29</v>
      </c>
      <c r="T76" s="24" t="s">
        <v>29</v>
      </c>
      <c r="U76" s="24" t="s">
        <v>29</v>
      </c>
      <c r="V76" s="24" t="s">
        <v>29</v>
      </c>
      <c r="W76" s="24" t="s">
        <v>29</v>
      </c>
      <c r="X76" s="24" t="s">
        <v>29</v>
      </c>
      <c r="Y76" s="24" t="s">
        <v>29</v>
      </c>
      <c r="Z76" s="24" t="s">
        <v>29</v>
      </c>
      <c r="AA76" s="24" t="s">
        <v>29</v>
      </c>
      <c r="AB76" s="24" t="s">
        <v>29</v>
      </c>
      <c r="AC76" s="24" t="s">
        <v>29</v>
      </c>
      <c r="AD76" s="24" t="s">
        <v>29</v>
      </c>
      <c r="AE76" s="24" t="s">
        <v>29</v>
      </c>
      <c r="AF76" s="24" t="s">
        <v>29</v>
      </c>
      <c r="AG76" s="24" t="s">
        <v>29</v>
      </c>
      <c r="AH76" s="24" t="s">
        <v>29</v>
      </c>
      <c r="AI76" s="24" t="s">
        <v>29</v>
      </c>
      <c r="AJ76" s="24" t="s">
        <v>29</v>
      </c>
      <c r="AK76" s="24" t="s">
        <v>29</v>
      </c>
      <c r="AL76" s="24" t="s">
        <v>29</v>
      </c>
      <c r="AM76" s="24" t="s">
        <v>29</v>
      </c>
      <c r="AN76" s="24" t="s">
        <v>29</v>
      </c>
      <c r="AO76" s="24" t="s">
        <v>29</v>
      </c>
      <c r="AP76" s="24" t="s">
        <v>29</v>
      </c>
      <c r="AQ76" s="24" t="s">
        <v>29</v>
      </c>
      <c r="AR76" s="24" t="s">
        <v>29</v>
      </c>
      <c r="AS76" s="24" t="s">
        <v>29</v>
      </c>
      <c r="AT76" s="24" t="s">
        <v>29</v>
      </c>
      <c r="AU76" s="24" t="s">
        <v>29</v>
      </c>
      <c r="AV76" s="24" t="s">
        <v>29</v>
      </c>
      <c r="AW76" s="24" t="s">
        <v>29</v>
      </c>
      <c r="AX76" s="24" t="s">
        <v>29</v>
      </c>
      <c r="AY76" s="24" t="s">
        <v>29</v>
      </c>
      <c r="AZ76" s="24" t="s">
        <v>29</v>
      </c>
      <c r="BA76" s="24" t="s">
        <v>29</v>
      </c>
      <c r="BB76" s="24" t="s">
        <v>29</v>
      </c>
      <c r="BC76" s="24" t="s">
        <v>29</v>
      </c>
      <c r="BD76" s="24" t="s">
        <v>29</v>
      </c>
      <c r="BE76" s="24" t="s">
        <v>29</v>
      </c>
      <c r="BF76" s="24" t="s">
        <v>29</v>
      </c>
      <c r="BG76" s="24" t="s">
        <v>29</v>
      </c>
      <c r="BH76" s="24" t="s">
        <v>29</v>
      </c>
      <c r="BI76" s="24" t="s">
        <v>29</v>
      </c>
      <c r="BJ76" s="24" t="s">
        <v>29</v>
      </c>
      <c r="BK76" s="24" t="s">
        <v>29</v>
      </c>
      <c r="BL76" s="24" t="s">
        <v>29</v>
      </c>
      <c r="BM76" s="24" t="s">
        <v>29</v>
      </c>
      <c r="BN76" s="24" t="s">
        <v>29</v>
      </c>
      <c r="BO76" s="24" t="s">
        <v>29</v>
      </c>
      <c r="BP76" s="24" t="s">
        <v>29</v>
      </c>
      <c r="BQ76" s="24" t="s">
        <v>29</v>
      </c>
      <c r="BR76" s="24" t="s">
        <v>29</v>
      </c>
      <c r="BS76" s="24" t="s">
        <v>29</v>
      </c>
      <c r="BT76" s="24" t="s">
        <v>29</v>
      </c>
      <c r="BU76" s="24" t="s">
        <v>29</v>
      </c>
      <c r="BV76" s="24" t="s">
        <v>29</v>
      </c>
      <c r="BW76" s="24" t="s">
        <v>29</v>
      </c>
      <c r="BX76" s="24" t="s">
        <v>29</v>
      </c>
      <c r="BY76" s="24" t="s">
        <v>29</v>
      </c>
      <c r="BZ76" s="24" t="s">
        <v>29</v>
      </c>
      <c r="CA76" s="24" t="s">
        <v>29</v>
      </c>
      <c r="CB76" s="24" t="s">
        <v>29</v>
      </c>
    </row>
    <row r="77" spans="2:80" s="1" customFormat="1" ht="13.9" customHeight="1">
      <c r="B77" s="57" t="str">
        <f>Roster_Selection_Men!AF90&amp;" " &amp; "JV1 "</f>
        <v xml:space="preserve">Midway University JV1 </v>
      </c>
      <c r="C77" s="57" t="str">
        <f>Roster_Selection_Men!AH90</f>
        <v>17-25988</v>
      </c>
      <c r="D77" s="57" t="str">
        <f>Roster_Selection_Men!AI90</f>
        <v>Daekwon Christopher</v>
      </c>
      <c r="E77" s="58" t="s">
        <v>1022</v>
      </c>
      <c r="F77" s="1" t="str">
        <f>IF(ISERROR(Individual_Scores_Men_JV!E77), " ", IF(Individual_Scores_Men_JV!E77 = "Yes", "Yes", "  "))</f>
        <v>Yes</v>
      </c>
      <c r="G77" s="24" t="s">
        <v>672</v>
      </c>
      <c r="H77" s="44">
        <v>157</v>
      </c>
      <c r="I77" s="44">
        <v>159</v>
      </c>
      <c r="J77" s="44">
        <v>173</v>
      </c>
      <c r="K77" s="44">
        <v>202</v>
      </c>
      <c r="L77" s="44">
        <v>174</v>
      </c>
      <c r="M77" s="44">
        <v>177</v>
      </c>
      <c r="N77" s="44">
        <v>180</v>
      </c>
      <c r="O77" s="44">
        <v>139</v>
      </c>
      <c r="P77" s="44">
        <v>183</v>
      </c>
      <c r="Q77" s="44">
        <v>200</v>
      </c>
      <c r="R77" s="44">
        <v>237</v>
      </c>
      <c r="S77" s="44">
        <v>161</v>
      </c>
      <c r="T77" s="19">
        <f>SUM(H77:S77)</f>
        <v>2142</v>
      </c>
      <c r="U77" s="19">
        <f>COUNTIF(H77:S77, "&gt;0" )</f>
        <v>12</v>
      </c>
      <c r="V77" s="19">
        <f>T77/U77</f>
        <v>178.5</v>
      </c>
      <c r="W77" s="24" t="s">
        <v>29</v>
      </c>
      <c r="X77" s="24" t="s">
        <v>29</v>
      </c>
      <c r="Y77" s="24" t="s">
        <v>29</v>
      </c>
      <c r="Z77" s="24" t="s">
        <v>29</v>
      </c>
      <c r="AA77" s="24" t="s">
        <v>29</v>
      </c>
      <c r="AB77" s="24" t="s">
        <v>29</v>
      </c>
      <c r="AC77" s="24" t="s">
        <v>29</v>
      </c>
      <c r="AD77" s="24" t="s">
        <v>29</v>
      </c>
      <c r="AE77" s="24" t="s">
        <v>29</v>
      </c>
      <c r="AF77" s="24" t="s">
        <v>29</v>
      </c>
      <c r="AG77" s="24" t="s">
        <v>29</v>
      </c>
      <c r="AH77" s="24" t="s">
        <v>29</v>
      </c>
      <c r="AI77" s="24" t="s">
        <v>29</v>
      </c>
      <c r="AJ77" s="24" t="s">
        <v>29</v>
      </c>
      <c r="AK77" s="24" t="s">
        <v>29</v>
      </c>
      <c r="AL77" s="24" t="s">
        <v>29</v>
      </c>
      <c r="AM77" s="24" t="s">
        <v>29</v>
      </c>
      <c r="AN77" s="24" t="s">
        <v>29</v>
      </c>
      <c r="AO77" s="24" t="s">
        <v>29</v>
      </c>
      <c r="AP77" s="24" t="s">
        <v>29</v>
      </c>
      <c r="AQ77" s="24" t="s">
        <v>29</v>
      </c>
      <c r="AR77" s="24" t="s">
        <v>29</v>
      </c>
      <c r="AS77" s="24" t="s">
        <v>29</v>
      </c>
      <c r="AT77" s="24" t="s">
        <v>29</v>
      </c>
      <c r="AU77" s="24" t="s">
        <v>29</v>
      </c>
      <c r="AV77" s="24" t="s">
        <v>29</v>
      </c>
      <c r="AW77" s="24" t="s">
        <v>29</v>
      </c>
      <c r="AX77" s="24" t="s">
        <v>29</v>
      </c>
      <c r="AY77" s="24" t="s">
        <v>29</v>
      </c>
      <c r="AZ77" s="24" t="s">
        <v>29</v>
      </c>
      <c r="BA77" s="24" t="s">
        <v>29</v>
      </c>
      <c r="BB77" s="24" t="s">
        <v>29</v>
      </c>
      <c r="BC77" s="24" t="s">
        <v>29</v>
      </c>
      <c r="BD77" s="24" t="s">
        <v>29</v>
      </c>
      <c r="BE77" s="24" t="s">
        <v>29</v>
      </c>
      <c r="BF77" s="24" t="s">
        <v>29</v>
      </c>
      <c r="BG77" s="24" t="s">
        <v>29</v>
      </c>
      <c r="BH77" s="24" t="s">
        <v>29</v>
      </c>
      <c r="BI77" s="24" t="s">
        <v>29</v>
      </c>
      <c r="BJ77" s="24" t="s">
        <v>29</v>
      </c>
      <c r="BK77" s="24" t="s">
        <v>29</v>
      </c>
      <c r="BL77" s="24" t="s">
        <v>29</v>
      </c>
      <c r="BM77" s="24" t="s">
        <v>29</v>
      </c>
      <c r="BN77" s="24" t="s">
        <v>29</v>
      </c>
      <c r="BO77" s="24" t="s">
        <v>29</v>
      </c>
      <c r="BP77" s="24" t="s">
        <v>29</v>
      </c>
      <c r="BQ77" s="24" t="s">
        <v>29</v>
      </c>
      <c r="BR77" s="24" t="s">
        <v>29</v>
      </c>
      <c r="BS77" s="24" t="s">
        <v>29</v>
      </c>
      <c r="BT77" s="24" t="s">
        <v>29</v>
      </c>
      <c r="BU77" s="24" t="s">
        <v>29</v>
      </c>
      <c r="BV77" s="24" t="s">
        <v>29</v>
      </c>
      <c r="BW77" s="24" t="s">
        <v>29</v>
      </c>
      <c r="BX77" s="24" t="s">
        <v>29</v>
      </c>
      <c r="BY77" s="24" t="s">
        <v>29</v>
      </c>
      <c r="BZ77" s="24" t="s">
        <v>29</v>
      </c>
      <c r="CA77" s="24" t="s">
        <v>29</v>
      </c>
      <c r="CB77" s="24" t="s">
        <v>29</v>
      </c>
    </row>
    <row r="78" spans="2:80" s="1" customFormat="1" ht="13.9" customHeight="1">
      <c r="B78" s="57" t="str">
        <f>Roster_Selection_Men!AF91&amp;" " &amp; "JV1 "</f>
        <v xml:space="preserve">Midway University JV1 </v>
      </c>
      <c r="C78" s="57" t="str">
        <f>Roster_Selection_Men!AH91</f>
        <v>19-80552</v>
      </c>
      <c r="D78" s="57" t="str">
        <f>Roster_Selection_Men!AI91</f>
        <v>Durbin Boggs</v>
      </c>
      <c r="E78" s="58" t="s">
        <v>1022</v>
      </c>
      <c r="F78" s="1" t="str">
        <f>IF(ISERROR(Individual_Scores_Men_JV!E78), " ", IF(Individual_Scores_Men_JV!E78 = "Yes", "Yes", "  "))</f>
        <v>Yes</v>
      </c>
      <c r="G78" s="24" t="s">
        <v>29</v>
      </c>
      <c r="H78" s="24" t="s">
        <v>29</v>
      </c>
      <c r="I78" s="24" t="s">
        <v>29</v>
      </c>
      <c r="J78" s="24" t="s">
        <v>29</v>
      </c>
      <c r="K78" s="24" t="s">
        <v>29</v>
      </c>
      <c r="L78" s="24" t="s">
        <v>29</v>
      </c>
      <c r="M78" s="24" t="s">
        <v>29</v>
      </c>
      <c r="N78" s="24" t="s">
        <v>29</v>
      </c>
      <c r="O78" s="24" t="s">
        <v>29</v>
      </c>
      <c r="P78" s="24" t="s">
        <v>29</v>
      </c>
      <c r="Q78" s="24" t="s">
        <v>29</v>
      </c>
      <c r="R78" s="24" t="s">
        <v>29</v>
      </c>
      <c r="S78" s="24" t="s">
        <v>29</v>
      </c>
      <c r="T78" s="24" t="s">
        <v>29</v>
      </c>
      <c r="U78" s="24" t="s">
        <v>29</v>
      </c>
      <c r="V78" s="24" t="s">
        <v>29</v>
      </c>
      <c r="W78" s="24" t="s">
        <v>29</v>
      </c>
      <c r="X78" s="24" t="s">
        <v>29</v>
      </c>
      <c r="Y78" s="24" t="s">
        <v>29</v>
      </c>
      <c r="Z78" s="24" t="s">
        <v>29</v>
      </c>
      <c r="AA78" s="24" t="s">
        <v>29</v>
      </c>
      <c r="AB78" s="24" t="s">
        <v>29</v>
      </c>
      <c r="AC78" s="24" t="s">
        <v>29</v>
      </c>
      <c r="AD78" s="24" t="s">
        <v>29</v>
      </c>
      <c r="AE78" s="24" t="s">
        <v>29</v>
      </c>
      <c r="AF78" s="24" t="s">
        <v>29</v>
      </c>
      <c r="AG78" s="24" t="s">
        <v>29</v>
      </c>
      <c r="AH78" s="24" t="s">
        <v>29</v>
      </c>
      <c r="AI78" s="24" t="s">
        <v>29</v>
      </c>
      <c r="AJ78" s="24" t="s">
        <v>29</v>
      </c>
      <c r="AK78" s="24" t="s">
        <v>29</v>
      </c>
      <c r="AL78" s="24" t="s">
        <v>29</v>
      </c>
      <c r="AM78" s="24" t="s">
        <v>29</v>
      </c>
      <c r="AN78" s="24" t="s">
        <v>29</v>
      </c>
      <c r="AO78" s="24" t="s">
        <v>29</v>
      </c>
      <c r="AP78" s="24" t="s">
        <v>29</v>
      </c>
      <c r="AQ78" s="24" t="s">
        <v>29</v>
      </c>
      <c r="AR78" s="24" t="s">
        <v>29</v>
      </c>
      <c r="AS78" s="24" t="s">
        <v>29</v>
      </c>
      <c r="AT78" s="24" t="s">
        <v>29</v>
      </c>
      <c r="AU78" s="24" t="s">
        <v>29</v>
      </c>
      <c r="AV78" s="24" t="s">
        <v>29</v>
      </c>
      <c r="AW78" s="24" t="s">
        <v>29</v>
      </c>
      <c r="AX78" s="24" t="s">
        <v>29</v>
      </c>
      <c r="AY78" s="24" t="s">
        <v>29</v>
      </c>
      <c r="AZ78" s="24" t="s">
        <v>29</v>
      </c>
      <c r="BA78" s="24" t="s">
        <v>29</v>
      </c>
      <c r="BB78" s="24" t="s">
        <v>29</v>
      </c>
      <c r="BC78" s="24" t="s">
        <v>29</v>
      </c>
      <c r="BD78" s="24" t="s">
        <v>29</v>
      </c>
      <c r="BE78" s="24" t="s">
        <v>29</v>
      </c>
      <c r="BF78" s="24" t="s">
        <v>29</v>
      </c>
      <c r="BG78" s="24" t="s">
        <v>29</v>
      </c>
      <c r="BH78" s="24" t="s">
        <v>29</v>
      </c>
      <c r="BI78" s="24" t="s">
        <v>29</v>
      </c>
      <c r="BJ78" s="24" t="s">
        <v>29</v>
      </c>
      <c r="BK78" s="24" t="s">
        <v>29</v>
      </c>
      <c r="BL78" s="24" t="s">
        <v>29</v>
      </c>
      <c r="BM78" s="24" t="s">
        <v>29</v>
      </c>
      <c r="BN78" s="24" t="s">
        <v>29</v>
      </c>
      <c r="BO78" s="24" t="s">
        <v>29</v>
      </c>
      <c r="BP78" s="24" t="s">
        <v>29</v>
      </c>
      <c r="BQ78" s="24" t="s">
        <v>29</v>
      </c>
      <c r="BR78" s="24" t="s">
        <v>29</v>
      </c>
      <c r="BS78" s="24" t="s">
        <v>29</v>
      </c>
      <c r="BT78" s="24" t="s">
        <v>29</v>
      </c>
      <c r="BU78" s="24" t="s">
        <v>29</v>
      </c>
      <c r="BV78" s="24" t="s">
        <v>29</v>
      </c>
      <c r="BW78" s="24" t="s">
        <v>29</v>
      </c>
      <c r="BX78" s="24" t="s">
        <v>29</v>
      </c>
      <c r="BY78" s="24" t="s">
        <v>29</v>
      </c>
      <c r="BZ78" s="24" t="s">
        <v>29</v>
      </c>
      <c r="CA78" s="24" t="s">
        <v>29</v>
      </c>
      <c r="CB78" s="24" t="s">
        <v>29</v>
      </c>
    </row>
    <row r="79" spans="2:80" s="1" customFormat="1" ht="13.9" customHeight="1">
      <c r="B79" s="57" t="str">
        <f>Roster_Selection_Men!AF92&amp;" " &amp; "JV1 "</f>
        <v xml:space="preserve">Midway University JV1 </v>
      </c>
      <c r="C79" s="57" t="str">
        <f>Roster_Selection_Men!AH92</f>
        <v>18-30569</v>
      </c>
      <c r="D79" s="57" t="str">
        <f>Roster_Selection_Men!AI92</f>
        <v>Isiah Gordon</v>
      </c>
      <c r="E79" s="58" t="s">
        <v>1022</v>
      </c>
      <c r="F79" s="1" t="str">
        <f>IF(ISERROR(Individual_Scores_Men_JV!E79), " ", IF(Individual_Scores_Men_JV!E79 = "Yes", "Yes", "  "))</f>
        <v>Yes</v>
      </c>
      <c r="G79" s="24" t="s">
        <v>29</v>
      </c>
      <c r="H79" s="24" t="s">
        <v>29</v>
      </c>
      <c r="I79" s="24" t="s">
        <v>29</v>
      </c>
      <c r="J79" s="24" t="s">
        <v>29</v>
      </c>
      <c r="K79" s="24" t="s">
        <v>29</v>
      </c>
      <c r="L79" s="24" t="s">
        <v>29</v>
      </c>
      <c r="M79" s="24" t="s">
        <v>29</v>
      </c>
      <c r="N79" s="24" t="s">
        <v>29</v>
      </c>
      <c r="O79" s="24" t="s">
        <v>29</v>
      </c>
      <c r="P79" s="24" t="s">
        <v>29</v>
      </c>
      <c r="Q79" s="24" t="s">
        <v>29</v>
      </c>
      <c r="R79" s="24" t="s">
        <v>29</v>
      </c>
      <c r="S79" s="24" t="s">
        <v>29</v>
      </c>
      <c r="T79" s="24" t="s">
        <v>29</v>
      </c>
      <c r="U79" s="24" t="s">
        <v>29</v>
      </c>
      <c r="V79" s="24" t="s">
        <v>29</v>
      </c>
      <c r="W79" s="24" t="s">
        <v>29</v>
      </c>
      <c r="X79" s="24" t="s">
        <v>29</v>
      </c>
      <c r="Y79" s="24" t="s">
        <v>29</v>
      </c>
      <c r="Z79" s="24" t="s">
        <v>29</v>
      </c>
      <c r="AA79" s="24" t="s">
        <v>29</v>
      </c>
      <c r="AB79" s="24" t="s">
        <v>29</v>
      </c>
      <c r="AC79" s="24" t="s">
        <v>29</v>
      </c>
      <c r="AD79" s="24" t="s">
        <v>29</v>
      </c>
      <c r="AE79" s="24" t="s">
        <v>29</v>
      </c>
      <c r="AF79" s="24" t="s">
        <v>29</v>
      </c>
      <c r="AG79" s="24" t="s">
        <v>29</v>
      </c>
      <c r="AH79" s="24" t="s">
        <v>29</v>
      </c>
      <c r="AI79" s="24" t="s">
        <v>29</v>
      </c>
      <c r="AJ79" s="24" t="s">
        <v>29</v>
      </c>
      <c r="AK79" s="24" t="s">
        <v>29</v>
      </c>
      <c r="AL79" s="24" t="s">
        <v>29</v>
      </c>
      <c r="AM79" s="24" t="s">
        <v>29</v>
      </c>
      <c r="AN79" s="24" t="s">
        <v>29</v>
      </c>
      <c r="AO79" s="24" t="s">
        <v>29</v>
      </c>
      <c r="AP79" s="24" t="s">
        <v>29</v>
      </c>
      <c r="AQ79" s="24" t="s">
        <v>29</v>
      </c>
      <c r="AR79" s="24" t="s">
        <v>29</v>
      </c>
      <c r="AS79" s="24" t="s">
        <v>29</v>
      </c>
      <c r="AT79" s="24" t="s">
        <v>29</v>
      </c>
      <c r="AU79" s="24" t="s">
        <v>29</v>
      </c>
      <c r="AV79" s="24" t="s">
        <v>29</v>
      </c>
      <c r="AW79" s="24" t="s">
        <v>29</v>
      </c>
      <c r="AX79" s="24" t="s">
        <v>29</v>
      </c>
      <c r="AY79" s="24" t="s">
        <v>29</v>
      </c>
      <c r="AZ79" s="24" t="s">
        <v>29</v>
      </c>
      <c r="BA79" s="24" t="s">
        <v>29</v>
      </c>
      <c r="BB79" s="24" t="s">
        <v>29</v>
      </c>
      <c r="BC79" s="24" t="s">
        <v>29</v>
      </c>
      <c r="BD79" s="24" t="s">
        <v>29</v>
      </c>
      <c r="BE79" s="24" t="s">
        <v>29</v>
      </c>
      <c r="BF79" s="24" t="s">
        <v>29</v>
      </c>
      <c r="BG79" s="24" t="s">
        <v>29</v>
      </c>
      <c r="BH79" s="24" t="s">
        <v>29</v>
      </c>
      <c r="BI79" s="24" t="s">
        <v>29</v>
      </c>
      <c r="BJ79" s="24" t="s">
        <v>29</v>
      </c>
      <c r="BK79" s="24" t="s">
        <v>29</v>
      </c>
      <c r="BL79" s="24" t="s">
        <v>29</v>
      </c>
      <c r="BM79" s="24" t="s">
        <v>29</v>
      </c>
      <c r="BN79" s="24" t="s">
        <v>29</v>
      </c>
      <c r="BO79" s="24" t="s">
        <v>29</v>
      </c>
      <c r="BP79" s="24" t="s">
        <v>29</v>
      </c>
      <c r="BQ79" s="24" t="s">
        <v>29</v>
      </c>
      <c r="BR79" s="24" t="s">
        <v>29</v>
      </c>
      <c r="BS79" s="24" t="s">
        <v>29</v>
      </c>
      <c r="BT79" s="24" t="s">
        <v>29</v>
      </c>
      <c r="BU79" s="24" t="s">
        <v>29</v>
      </c>
      <c r="BV79" s="24" t="s">
        <v>29</v>
      </c>
      <c r="BW79" s="24" t="s">
        <v>29</v>
      </c>
      <c r="BX79" s="24" t="s">
        <v>29</v>
      </c>
      <c r="BY79" s="24" t="s">
        <v>29</v>
      </c>
      <c r="BZ79" s="24" t="s">
        <v>29</v>
      </c>
      <c r="CA79" s="24" t="s">
        <v>29</v>
      </c>
      <c r="CB79" s="24" t="s">
        <v>29</v>
      </c>
    </row>
    <row r="80" spans="2:80" s="1" customFormat="1" ht="13.9" customHeight="1">
      <c r="B80" s="57" t="str">
        <f>Roster_Selection_Men!AF93&amp;" " &amp; "JV1 "</f>
        <v xml:space="preserve">Midway University JV1 </v>
      </c>
      <c r="C80" s="57" t="str">
        <f>Roster_Selection_Men!AH93</f>
        <v>9615-47699</v>
      </c>
      <c r="D80" s="57" t="str">
        <f>Roster_Selection_Men!AI93</f>
        <v>Judson Tabor</v>
      </c>
      <c r="E80" s="58" t="s">
        <v>1022</v>
      </c>
      <c r="F80" s="1" t="str">
        <f>IF(ISERROR(Individual_Scores_Men_JV!E80), " ", IF(Individual_Scores_Men_JV!E80 = "Yes", "Yes", "  "))</f>
        <v>Yes</v>
      </c>
      <c r="G80" s="24" t="s">
        <v>29</v>
      </c>
      <c r="H80" s="24" t="s">
        <v>29</v>
      </c>
      <c r="I80" s="24" t="s">
        <v>29</v>
      </c>
      <c r="J80" s="24" t="s">
        <v>29</v>
      </c>
      <c r="K80" s="24" t="s">
        <v>29</v>
      </c>
      <c r="L80" s="24" t="s">
        <v>29</v>
      </c>
      <c r="M80" s="24" t="s">
        <v>29</v>
      </c>
      <c r="N80" s="24" t="s">
        <v>29</v>
      </c>
      <c r="O80" s="24" t="s">
        <v>29</v>
      </c>
      <c r="P80" s="24" t="s">
        <v>29</v>
      </c>
      <c r="Q80" s="24" t="s">
        <v>29</v>
      </c>
      <c r="R80" s="24" t="s">
        <v>29</v>
      </c>
      <c r="S80" s="24" t="s">
        <v>29</v>
      </c>
      <c r="T80" s="24" t="s">
        <v>29</v>
      </c>
      <c r="U80" s="24" t="s">
        <v>29</v>
      </c>
      <c r="V80" s="24" t="s">
        <v>29</v>
      </c>
      <c r="W80" s="24" t="s">
        <v>29</v>
      </c>
      <c r="X80" s="24" t="s">
        <v>29</v>
      </c>
      <c r="Y80" s="24" t="s">
        <v>29</v>
      </c>
      <c r="Z80" s="24" t="s">
        <v>29</v>
      </c>
      <c r="AA80" s="24" t="s">
        <v>29</v>
      </c>
      <c r="AB80" s="24" t="s">
        <v>29</v>
      </c>
      <c r="AC80" s="24" t="s">
        <v>29</v>
      </c>
      <c r="AD80" s="24" t="s">
        <v>29</v>
      </c>
      <c r="AE80" s="24" t="s">
        <v>29</v>
      </c>
      <c r="AF80" s="24" t="s">
        <v>29</v>
      </c>
      <c r="AG80" s="24" t="s">
        <v>29</v>
      </c>
      <c r="AH80" s="24" t="s">
        <v>29</v>
      </c>
      <c r="AI80" s="24" t="s">
        <v>29</v>
      </c>
      <c r="AJ80" s="24" t="s">
        <v>29</v>
      </c>
      <c r="AK80" s="24" t="s">
        <v>29</v>
      </c>
      <c r="AL80" s="24" t="s">
        <v>29</v>
      </c>
      <c r="AM80" s="24" t="s">
        <v>29</v>
      </c>
      <c r="AN80" s="24" t="s">
        <v>29</v>
      </c>
      <c r="AO80" s="24" t="s">
        <v>29</v>
      </c>
      <c r="AP80" s="24" t="s">
        <v>29</v>
      </c>
      <c r="AQ80" s="24" t="s">
        <v>29</v>
      </c>
      <c r="AR80" s="24" t="s">
        <v>29</v>
      </c>
      <c r="AS80" s="24" t="s">
        <v>29</v>
      </c>
      <c r="AT80" s="24" t="s">
        <v>29</v>
      </c>
      <c r="AU80" s="24" t="s">
        <v>29</v>
      </c>
      <c r="AV80" s="24" t="s">
        <v>29</v>
      </c>
      <c r="AW80" s="24" t="s">
        <v>29</v>
      </c>
      <c r="AX80" s="24" t="s">
        <v>29</v>
      </c>
      <c r="AY80" s="24" t="s">
        <v>29</v>
      </c>
      <c r="AZ80" s="24" t="s">
        <v>29</v>
      </c>
      <c r="BA80" s="24" t="s">
        <v>29</v>
      </c>
      <c r="BB80" s="24" t="s">
        <v>29</v>
      </c>
      <c r="BC80" s="24" t="s">
        <v>29</v>
      </c>
      <c r="BD80" s="24" t="s">
        <v>29</v>
      </c>
      <c r="BE80" s="24" t="s">
        <v>29</v>
      </c>
      <c r="BF80" s="24" t="s">
        <v>29</v>
      </c>
      <c r="BG80" s="24" t="s">
        <v>29</v>
      </c>
      <c r="BH80" s="24" t="s">
        <v>29</v>
      </c>
      <c r="BI80" s="24" t="s">
        <v>29</v>
      </c>
      <c r="BJ80" s="24" t="s">
        <v>29</v>
      </c>
      <c r="BK80" s="24" t="s">
        <v>29</v>
      </c>
      <c r="BL80" s="24" t="s">
        <v>29</v>
      </c>
      <c r="BM80" s="24" t="s">
        <v>29</v>
      </c>
      <c r="BN80" s="24" t="s">
        <v>29</v>
      </c>
      <c r="BO80" s="24" t="s">
        <v>29</v>
      </c>
      <c r="BP80" s="24" t="s">
        <v>29</v>
      </c>
      <c r="BQ80" s="24" t="s">
        <v>29</v>
      </c>
      <c r="BR80" s="24" t="s">
        <v>29</v>
      </c>
      <c r="BS80" s="24" t="s">
        <v>29</v>
      </c>
      <c r="BT80" s="24" t="s">
        <v>29</v>
      </c>
      <c r="BU80" s="24" t="s">
        <v>29</v>
      </c>
      <c r="BV80" s="24" t="s">
        <v>29</v>
      </c>
      <c r="BW80" s="24" t="s">
        <v>29</v>
      </c>
      <c r="BX80" s="24" t="s">
        <v>29</v>
      </c>
      <c r="BY80" s="24" t="s">
        <v>29</v>
      </c>
      <c r="BZ80" s="24" t="s">
        <v>29</v>
      </c>
      <c r="CA80" s="24" t="s">
        <v>29</v>
      </c>
      <c r="CB80" s="24" t="s">
        <v>29</v>
      </c>
    </row>
    <row r="81" spans="2:80" s="1" customFormat="1" ht="13.9" customHeight="1">
      <c r="B81" s="57" t="str">
        <f>Roster_Selection_Men!AF94&amp;" " &amp; "JV1 "</f>
        <v xml:space="preserve">Midway University JV1 </v>
      </c>
      <c r="C81" s="57" t="str">
        <f>Roster_Selection_Men!AH94</f>
        <v>11-600526</v>
      </c>
      <c r="D81" s="57" t="str">
        <f>Roster_Selection_Men!AI94</f>
        <v>Kevin Allen</v>
      </c>
      <c r="E81" s="58" t="s">
        <v>1023</v>
      </c>
      <c r="F81" s="1" t="str">
        <f>IF(ISERROR(Individual_Scores_Men_JV!E81), " ", IF(Individual_Scores_Men_JV!E81 = "Yes", "Yes", "  "))</f>
        <v>Yes</v>
      </c>
      <c r="G81" s="24" t="s">
        <v>29</v>
      </c>
      <c r="H81" s="24" t="s">
        <v>29</v>
      </c>
      <c r="I81" s="24" t="s">
        <v>29</v>
      </c>
      <c r="J81" s="24" t="s">
        <v>29</v>
      </c>
      <c r="K81" s="24" t="s">
        <v>29</v>
      </c>
      <c r="L81" s="24" t="s">
        <v>29</v>
      </c>
      <c r="M81" s="24" t="s">
        <v>29</v>
      </c>
      <c r="N81" s="24" t="s">
        <v>29</v>
      </c>
      <c r="O81" s="24" t="s">
        <v>29</v>
      </c>
      <c r="P81" s="24" t="s">
        <v>29</v>
      </c>
      <c r="Q81" s="24" t="s">
        <v>29</v>
      </c>
      <c r="R81" s="24" t="s">
        <v>29</v>
      </c>
      <c r="S81" s="24" t="s">
        <v>29</v>
      </c>
      <c r="T81" s="24" t="s">
        <v>29</v>
      </c>
      <c r="U81" s="24" t="s">
        <v>29</v>
      </c>
      <c r="V81" s="24" t="s">
        <v>29</v>
      </c>
      <c r="W81" s="24" t="s">
        <v>29</v>
      </c>
      <c r="X81" s="24" t="s">
        <v>29</v>
      </c>
      <c r="Y81" s="24" t="s">
        <v>29</v>
      </c>
      <c r="Z81" s="24" t="s">
        <v>29</v>
      </c>
      <c r="AA81" s="24" t="s">
        <v>29</v>
      </c>
      <c r="AB81" s="24" t="s">
        <v>29</v>
      </c>
      <c r="AC81" s="24" t="s">
        <v>29</v>
      </c>
      <c r="AD81" s="24" t="s">
        <v>29</v>
      </c>
      <c r="AE81" s="24" t="s">
        <v>29</v>
      </c>
      <c r="AF81" s="24" t="s">
        <v>29</v>
      </c>
      <c r="AG81" s="24" t="s">
        <v>29</v>
      </c>
      <c r="AH81" s="24" t="s">
        <v>29</v>
      </c>
      <c r="AI81" s="24" t="s">
        <v>29</v>
      </c>
      <c r="AJ81" s="24" t="s">
        <v>29</v>
      </c>
      <c r="AK81" s="24" t="s">
        <v>29</v>
      </c>
      <c r="AL81" s="24" t="s">
        <v>29</v>
      </c>
      <c r="AM81" s="24" t="s">
        <v>29</v>
      </c>
      <c r="AN81" s="24" t="s">
        <v>29</v>
      </c>
      <c r="AO81" s="24" t="s">
        <v>29</v>
      </c>
      <c r="AP81" s="24" t="s">
        <v>29</v>
      </c>
      <c r="AQ81" s="24" t="s">
        <v>29</v>
      </c>
      <c r="AR81" s="24" t="s">
        <v>29</v>
      </c>
      <c r="AS81" s="24" t="s">
        <v>29</v>
      </c>
      <c r="AT81" s="24" t="s">
        <v>29</v>
      </c>
      <c r="AU81" s="24" t="s">
        <v>29</v>
      </c>
      <c r="AV81" s="24" t="s">
        <v>29</v>
      </c>
      <c r="AW81" s="24" t="s">
        <v>29</v>
      </c>
      <c r="AX81" s="24" t="s">
        <v>29</v>
      </c>
      <c r="AY81" s="24" t="s">
        <v>29</v>
      </c>
      <c r="AZ81" s="24" t="s">
        <v>29</v>
      </c>
      <c r="BA81" s="24" t="s">
        <v>29</v>
      </c>
      <c r="BB81" s="24" t="s">
        <v>29</v>
      </c>
      <c r="BC81" s="24" t="s">
        <v>29</v>
      </c>
      <c r="BD81" s="24" t="s">
        <v>29</v>
      </c>
      <c r="BE81" s="24" t="s">
        <v>29</v>
      </c>
      <c r="BF81" s="24" t="s">
        <v>29</v>
      </c>
      <c r="BG81" s="24" t="s">
        <v>29</v>
      </c>
      <c r="BH81" s="24" t="s">
        <v>29</v>
      </c>
      <c r="BI81" s="24" t="s">
        <v>29</v>
      </c>
      <c r="BJ81" s="24" t="s">
        <v>29</v>
      </c>
      <c r="BK81" s="24" t="s">
        <v>29</v>
      </c>
      <c r="BL81" s="24" t="s">
        <v>29</v>
      </c>
      <c r="BM81" s="24" t="s">
        <v>29</v>
      </c>
      <c r="BN81" s="24" t="s">
        <v>29</v>
      </c>
      <c r="BO81" s="24" t="s">
        <v>29</v>
      </c>
      <c r="BP81" s="24" t="s">
        <v>29</v>
      </c>
      <c r="BQ81" s="24" t="s">
        <v>29</v>
      </c>
      <c r="BR81" s="24" t="s">
        <v>29</v>
      </c>
      <c r="BS81" s="24" t="s">
        <v>29</v>
      </c>
      <c r="BT81" s="24" t="s">
        <v>29</v>
      </c>
      <c r="BU81" s="24" t="s">
        <v>29</v>
      </c>
      <c r="BV81" s="24" t="s">
        <v>29</v>
      </c>
      <c r="BW81" s="24" t="s">
        <v>29</v>
      </c>
      <c r="BX81" s="24" t="s">
        <v>29</v>
      </c>
      <c r="BY81" s="24" t="s">
        <v>29</v>
      </c>
      <c r="BZ81" s="24" t="s">
        <v>29</v>
      </c>
      <c r="CA81" s="24" t="s">
        <v>29</v>
      </c>
      <c r="CB81" s="24" t="s">
        <v>29</v>
      </c>
    </row>
    <row r="82" spans="2:80" s="1" customFormat="1" ht="13.9" customHeight="1">
      <c r="B82" s="57" t="str">
        <f>Roster_Selection_Men!AF95&amp;" " &amp; "JV1 "</f>
        <v xml:space="preserve">Midway University JV1 </v>
      </c>
      <c r="C82" s="57" t="str">
        <f>Roster_Selection_Men!AH95</f>
        <v>18-40396</v>
      </c>
      <c r="D82" s="57" t="str">
        <f>Roster_Selection_Men!AI95</f>
        <v>Lewis Vice</v>
      </c>
      <c r="E82" s="58" t="s">
        <v>1022</v>
      </c>
      <c r="F82" s="1" t="str">
        <f>IF(ISERROR(Individual_Scores_Men_JV!E82), " ", IF(Individual_Scores_Men_JV!E82 = "Yes", "Yes", "  "))</f>
        <v>Yes</v>
      </c>
      <c r="G82" s="24" t="s">
        <v>29</v>
      </c>
      <c r="H82" s="24" t="s">
        <v>29</v>
      </c>
      <c r="I82" s="24" t="s">
        <v>29</v>
      </c>
      <c r="J82" s="24" t="s">
        <v>29</v>
      </c>
      <c r="K82" s="24" t="s">
        <v>29</v>
      </c>
      <c r="L82" s="24" t="s">
        <v>29</v>
      </c>
      <c r="M82" s="24" t="s">
        <v>29</v>
      </c>
      <c r="N82" s="24" t="s">
        <v>29</v>
      </c>
      <c r="O82" s="24" t="s">
        <v>29</v>
      </c>
      <c r="P82" s="24" t="s">
        <v>29</v>
      </c>
      <c r="Q82" s="24" t="s">
        <v>29</v>
      </c>
      <c r="R82" s="24" t="s">
        <v>29</v>
      </c>
      <c r="S82" s="24" t="s">
        <v>29</v>
      </c>
      <c r="T82" s="24" t="s">
        <v>29</v>
      </c>
      <c r="U82" s="24" t="s">
        <v>29</v>
      </c>
      <c r="V82" s="24" t="s">
        <v>29</v>
      </c>
      <c r="W82" s="24" t="s">
        <v>29</v>
      </c>
      <c r="X82" s="24" t="s">
        <v>29</v>
      </c>
      <c r="Y82" s="24" t="s">
        <v>29</v>
      </c>
      <c r="Z82" s="24" t="s">
        <v>29</v>
      </c>
      <c r="AA82" s="24" t="s">
        <v>29</v>
      </c>
      <c r="AB82" s="24" t="s">
        <v>29</v>
      </c>
      <c r="AC82" s="24" t="s">
        <v>29</v>
      </c>
      <c r="AD82" s="24" t="s">
        <v>29</v>
      </c>
      <c r="AE82" s="24" t="s">
        <v>29</v>
      </c>
      <c r="AF82" s="24" t="s">
        <v>29</v>
      </c>
      <c r="AG82" s="24" t="s">
        <v>29</v>
      </c>
      <c r="AH82" s="24" t="s">
        <v>29</v>
      </c>
      <c r="AI82" s="24" t="s">
        <v>29</v>
      </c>
      <c r="AJ82" s="24" t="s">
        <v>29</v>
      </c>
      <c r="AK82" s="24" t="s">
        <v>29</v>
      </c>
      <c r="AL82" s="24" t="s">
        <v>29</v>
      </c>
      <c r="AM82" s="24" t="s">
        <v>29</v>
      </c>
      <c r="AN82" s="24" t="s">
        <v>29</v>
      </c>
      <c r="AO82" s="24" t="s">
        <v>29</v>
      </c>
      <c r="AP82" s="24" t="s">
        <v>29</v>
      </c>
      <c r="AQ82" s="24" t="s">
        <v>29</v>
      </c>
      <c r="AR82" s="24" t="s">
        <v>29</v>
      </c>
      <c r="AS82" s="24" t="s">
        <v>29</v>
      </c>
      <c r="AT82" s="24" t="s">
        <v>29</v>
      </c>
      <c r="AU82" s="24" t="s">
        <v>29</v>
      </c>
      <c r="AV82" s="24" t="s">
        <v>29</v>
      </c>
      <c r="AW82" s="24" t="s">
        <v>29</v>
      </c>
      <c r="AX82" s="24" t="s">
        <v>29</v>
      </c>
      <c r="AY82" s="24" t="s">
        <v>29</v>
      </c>
      <c r="AZ82" s="24" t="s">
        <v>29</v>
      </c>
      <c r="BA82" s="24" t="s">
        <v>29</v>
      </c>
      <c r="BB82" s="24" t="s">
        <v>29</v>
      </c>
      <c r="BC82" s="24" t="s">
        <v>29</v>
      </c>
      <c r="BD82" s="24" t="s">
        <v>29</v>
      </c>
      <c r="BE82" s="24" t="s">
        <v>29</v>
      </c>
      <c r="BF82" s="24" t="s">
        <v>29</v>
      </c>
      <c r="BG82" s="24" t="s">
        <v>29</v>
      </c>
      <c r="BH82" s="24" t="s">
        <v>29</v>
      </c>
      <c r="BI82" s="24" t="s">
        <v>29</v>
      </c>
      <c r="BJ82" s="24" t="s">
        <v>29</v>
      </c>
      <c r="BK82" s="24" t="s">
        <v>29</v>
      </c>
      <c r="BL82" s="24" t="s">
        <v>29</v>
      </c>
      <c r="BM82" s="24" t="s">
        <v>29</v>
      </c>
      <c r="BN82" s="24" t="s">
        <v>29</v>
      </c>
      <c r="BO82" s="24" t="s">
        <v>29</v>
      </c>
      <c r="BP82" s="24" t="s">
        <v>29</v>
      </c>
      <c r="BQ82" s="24" t="s">
        <v>29</v>
      </c>
      <c r="BR82" s="24" t="s">
        <v>29</v>
      </c>
      <c r="BS82" s="24" t="s">
        <v>29</v>
      </c>
      <c r="BT82" s="24" t="s">
        <v>29</v>
      </c>
      <c r="BU82" s="24" t="s">
        <v>29</v>
      </c>
      <c r="BV82" s="24" t="s">
        <v>29</v>
      </c>
      <c r="BW82" s="24" t="s">
        <v>29</v>
      </c>
      <c r="BX82" s="24" t="s">
        <v>29</v>
      </c>
      <c r="BY82" s="24" t="s">
        <v>29</v>
      </c>
      <c r="BZ82" s="24" t="s">
        <v>29</v>
      </c>
      <c r="CA82" s="24" t="s">
        <v>29</v>
      </c>
      <c r="CB82" s="24" t="s">
        <v>29</v>
      </c>
    </row>
    <row r="83" spans="2:80" s="1" customFormat="1" ht="13.9" customHeight="1">
      <c r="B83" s="57" t="str">
        <f>Roster_Selection_Men!AF96&amp;" " &amp; "JV1 "</f>
        <v xml:space="preserve">Midway University JV1 </v>
      </c>
      <c r="C83" s="57" t="str">
        <f>Roster_Selection_Men!AH96</f>
        <v>19-6260</v>
      </c>
      <c r="D83" s="57" t="str">
        <f>Roster_Selection_Men!AI96</f>
        <v>Ryan Meyers</v>
      </c>
      <c r="E83" s="58" t="s">
        <v>1022</v>
      </c>
      <c r="F83" s="1" t="str">
        <f>IF(ISERROR(Individual_Scores_Men_JV!E83), " ", IF(Individual_Scores_Men_JV!E83 = "Yes", "Yes", "  "))</f>
        <v>Yes</v>
      </c>
      <c r="G83" s="24" t="s">
        <v>29</v>
      </c>
      <c r="H83" s="24" t="s">
        <v>29</v>
      </c>
      <c r="I83" s="24" t="s">
        <v>29</v>
      </c>
      <c r="J83" s="24" t="s">
        <v>29</v>
      </c>
      <c r="K83" s="24" t="s">
        <v>29</v>
      </c>
      <c r="L83" s="24" t="s">
        <v>29</v>
      </c>
      <c r="M83" s="24" t="s">
        <v>29</v>
      </c>
      <c r="N83" s="24" t="s">
        <v>29</v>
      </c>
      <c r="O83" s="24" t="s">
        <v>29</v>
      </c>
      <c r="P83" s="24" t="s">
        <v>29</v>
      </c>
      <c r="Q83" s="24" t="s">
        <v>29</v>
      </c>
      <c r="R83" s="24" t="s">
        <v>29</v>
      </c>
      <c r="S83" s="24" t="s">
        <v>29</v>
      </c>
      <c r="T83" s="24" t="s">
        <v>29</v>
      </c>
      <c r="U83" s="24" t="s">
        <v>29</v>
      </c>
      <c r="V83" s="24" t="s">
        <v>29</v>
      </c>
      <c r="W83" s="24" t="s">
        <v>29</v>
      </c>
      <c r="X83" s="24" t="s">
        <v>29</v>
      </c>
      <c r="Y83" s="24" t="s">
        <v>29</v>
      </c>
      <c r="Z83" s="24" t="s">
        <v>29</v>
      </c>
      <c r="AA83" s="24" t="s">
        <v>29</v>
      </c>
      <c r="AB83" s="24" t="s">
        <v>29</v>
      </c>
      <c r="AC83" s="24" t="s">
        <v>29</v>
      </c>
      <c r="AD83" s="24" t="s">
        <v>29</v>
      </c>
      <c r="AE83" s="24" t="s">
        <v>29</v>
      </c>
      <c r="AF83" s="24" t="s">
        <v>29</v>
      </c>
      <c r="AG83" s="24" t="s">
        <v>29</v>
      </c>
      <c r="AH83" s="24" t="s">
        <v>29</v>
      </c>
      <c r="AI83" s="24" t="s">
        <v>29</v>
      </c>
      <c r="AJ83" s="24" t="s">
        <v>29</v>
      </c>
      <c r="AK83" s="24" t="s">
        <v>29</v>
      </c>
      <c r="AL83" s="24" t="s">
        <v>29</v>
      </c>
      <c r="AM83" s="24" t="s">
        <v>29</v>
      </c>
      <c r="AN83" s="24" t="s">
        <v>29</v>
      </c>
      <c r="AO83" s="24" t="s">
        <v>29</v>
      </c>
      <c r="AP83" s="24" t="s">
        <v>29</v>
      </c>
      <c r="AQ83" s="24" t="s">
        <v>29</v>
      </c>
      <c r="AR83" s="24" t="s">
        <v>29</v>
      </c>
      <c r="AS83" s="24" t="s">
        <v>29</v>
      </c>
      <c r="AT83" s="24" t="s">
        <v>29</v>
      </c>
      <c r="AU83" s="24" t="s">
        <v>29</v>
      </c>
      <c r="AV83" s="24" t="s">
        <v>29</v>
      </c>
      <c r="AW83" s="24" t="s">
        <v>29</v>
      </c>
      <c r="AX83" s="24" t="s">
        <v>29</v>
      </c>
      <c r="AY83" s="24" t="s">
        <v>29</v>
      </c>
      <c r="AZ83" s="24" t="s">
        <v>29</v>
      </c>
      <c r="BA83" s="24" t="s">
        <v>29</v>
      </c>
      <c r="BB83" s="24" t="s">
        <v>29</v>
      </c>
      <c r="BC83" s="24" t="s">
        <v>29</v>
      </c>
      <c r="BD83" s="24" t="s">
        <v>29</v>
      </c>
      <c r="BE83" s="24" t="s">
        <v>29</v>
      </c>
      <c r="BF83" s="24" t="s">
        <v>29</v>
      </c>
      <c r="BG83" s="24" t="s">
        <v>29</v>
      </c>
      <c r="BH83" s="24" t="s">
        <v>29</v>
      </c>
      <c r="BI83" s="24" t="s">
        <v>29</v>
      </c>
      <c r="BJ83" s="24" t="s">
        <v>29</v>
      </c>
      <c r="BK83" s="24" t="s">
        <v>29</v>
      </c>
      <c r="BL83" s="24" t="s">
        <v>29</v>
      </c>
      <c r="BM83" s="24" t="s">
        <v>29</v>
      </c>
      <c r="BN83" s="24" t="s">
        <v>29</v>
      </c>
      <c r="BO83" s="24" t="s">
        <v>29</v>
      </c>
      <c r="BP83" s="24" t="s">
        <v>29</v>
      </c>
      <c r="BQ83" s="24" t="s">
        <v>29</v>
      </c>
      <c r="BR83" s="24" t="s">
        <v>29</v>
      </c>
      <c r="BS83" s="24" t="s">
        <v>29</v>
      </c>
      <c r="BT83" s="24" t="s">
        <v>29</v>
      </c>
      <c r="BU83" s="24" t="s">
        <v>29</v>
      </c>
      <c r="BV83" s="24" t="s">
        <v>29</v>
      </c>
      <c r="BW83" s="24" t="s">
        <v>29</v>
      </c>
      <c r="BX83" s="24" t="s">
        <v>29</v>
      </c>
      <c r="BY83" s="24" t="s">
        <v>29</v>
      </c>
      <c r="BZ83" s="24" t="s">
        <v>29</v>
      </c>
      <c r="CA83" s="24" t="s">
        <v>29</v>
      </c>
      <c r="CB83" s="24" t="s">
        <v>29</v>
      </c>
    </row>
    <row r="84" spans="2:80" s="1" customFormat="1" ht="13.9" customHeight="1">
      <c r="B84" s="57" t="str">
        <f>Roster_Selection_Men!AF97&amp;" " &amp; "JV1 "</f>
        <v xml:space="preserve">Midway University JV1 </v>
      </c>
      <c r="C84" s="57" t="str">
        <f>Roster_Selection_Men!AH97</f>
        <v>11-304847</v>
      </c>
      <c r="D84" s="57" t="str">
        <f>Roster_Selection_Men!AI97</f>
        <v>Troy Lund</v>
      </c>
      <c r="E84" s="58" t="s">
        <v>1022</v>
      </c>
      <c r="F84" s="1" t="str">
        <f>IF(ISERROR(Individual_Scores_Men_JV!E84), " ", IF(Individual_Scores_Men_JV!E84 = "Yes", "Yes", "  "))</f>
        <v>Yes</v>
      </c>
      <c r="G84" s="24" t="s">
        <v>29</v>
      </c>
      <c r="H84" s="24" t="s">
        <v>29</v>
      </c>
      <c r="I84" s="24" t="s">
        <v>29</v>
      </c>
      <c r="J84" s="24" t="s">
        <v>29</v>
      </c>
      <c r="K84" s="24" t="s">
        <v>29</v>
      </c>
      <c r="L84" s="24" t="s">
        <v>29</v>
      </c>
      <c r="M84" s="24" t="s">
        <v>29</v>
      </c>
      <c r="N84" s="24" t="s">
        <v>29</v>
      </c>
      <c r="O84" s="24" t="s">
        <v>29</v>
      </c>
      <c r="P84" s="24" t="s">
        <v>29</v>
      </c>
      <c r="Q84" s="24" t="s">
        <v>29</v>
      </c>
      <c r="R84" s="24" t="s">
        <v>29</v>
      </c>
      <c r="S84" s="24" t="s">
        <v>29</v>
      </c>
      <c r="T84" s="24" t="s">
        <v>29</v>
      </c>
      <c r="U84" s="24" t="s">
        <v>29</v>
      </c>
      <c r="V84" s="24" t="s">
        <v>29</v>
      </c>
      <c r="W84" s="24" t="s">
        <v>29</v>
      </c>
      <c r="X84" s="24" t="s">
        <v>29</v>
      </c>
      <c r="Y84" s="24" t="s">
        <v>29</v>
      </c>
      <c r="Z84" s="24" t="s">
        <v>29</v>
      </c>
      <c r="AA84" s="24" t="s">
        <v>29</v>
      </c>
      <c r="AB84" s="24" t="s">
        <v>29</v>
      </c>
      <c r="AC84" s="24" t="s">
        <v>29</v>
      </c>
      <c r="AD84" s="24" t="s">
        <v>29</v>
      </c>
      <c r="AE84" s="24" t="s">
        <v>29</v>
      </c>
      <c r="AF84" s="24" t="s">
        <v>29</v>
      </c>
      <c r="AG84" s="24" t="s">
        <v>29</v>
      </c>
      <c r="AH84" s="24" t="s">
        <v>29</v>
      </c>
      <c r="AI84" s="24" t="s">
        <v>29</v>
      </c>
      <c r="AJ84" s="24" t="s">
        <v>29</v>
      </c>
      <c r="AK84" s="24" t="s">
        <v>29</v>
      </c>
      <c r="AL84" s="24" t="s">
        <v>29</v>
      </c>
      <c r="AM84" s="24" t="s">
        <v>29</v>
      </c>
      <c r="AN84" s="24" t="s">
        <v>29</v>
      </c>
      <c r="AO84" s="24" t="s">
        <v>29</v>
      </c>
      <c r="AP84" s="24" t="s">
        <v>29</v>
      </c>
      <c r="AQ84" s="24" t="s">
        <v>29</v>
      </c>
      <c r="AR84" s="24" t="s">
        <v>29</v>
      </c>
      <c r="AS84" s="24" t="s">
        <v>29</v>
      </c>
      <c r="AT84" s="24" t="s">
        <v>29</v>
      </c>
      <c r="AU84" s="24" t="s">
        <v>29</v>
      </c>
      <c r="AV84" s="24" t="s">
        <v>29</v>
      </c>
      <c r="AW84" s="24" t="s">
        <v>29</v>
      </c>
      <c r="AX84" s="24" t="s">
        <v>29</v>
      </c>
      <c r="AY84" s="24" t="s">
        <v>29</v>
      </c>
      <c r="AZ84" s="24" t="s">
        <v>29</v>
      </c>
      <c r="BA84" s="24" t="s">
        <v>29</v>
      </c>
      <c r="BB84" s="24" t="s">
        <v>29</v>
      </c>
      <c r="BC84" s="24" t="s">
        <v>29</v>
      </c>
      <c r="BD84" s="24" t="s">
        <v>29</v>
      </c>
      <c r="BE84" s="24" t="s">
        <v>29</v>
      </c>
      <c r="BF84" s="24" t="s">
        <v>29</v>
      </c>
      <c r="BG84" s="24" t="s">
        <v>29</v>
      </c>
      <c r="BH84" s="24" t="s">
        <v>29</v>
      </c>
      <c r="BI84" s="24" t="s">
        <v>29</v>
      </c>
      <c r="BJ84" s="24" t="s">
        <v>29</v>
      </c>
      <c r="BK84" s="24" t="s">
        <v>29</v>
      </c>
      <c r="BL84" s="24" t="s">
        <v>29</v>
      </c>
      <c r="BM84" s="24" t="s">
        <v>29</v>
      </c>
      <c r="BN84" s="24" t="s">
        <v>29</v>
      </c>
      <c r="BO84" s="24" t="s">
        <v>29</v>
      </c>
      <c r="BP84" s="24" t="s">
        <v>29</v>
      </c>
      <c r="BQ84" s="24" t="s">
        <v>29</v>
      </c>
      <c r="BR84" s="24" t="s">
        <v>29</v>
      </c>
      <c r="BS84" s="24" t="s">
        <v>29</v>
      </c>
      <c r="BT84" s="24" t="s">
        <v>29</v>
      </c>
      <c r="BU84" s="24" t="s">
        <v>29</v>
      </c>
      <c r="BV84" s="24" t="s">
        <v>29</v>
      </c>
      <c r="BW84" s="24" t="s">
        <v>29</v>
      </c>
      <c r="BX84" s="24" t="s">
        <v>29</v>
      </c>
      <c r="BY84" s="24" t="s">
        <v>29</v>
      </c>
      <c r="BZ84" s="24" t="s">
        <v>29</v>
      </c>
      <c r="CA84" s="24" t="s">
        <v>29</v>
      </c>
      <c r="CB84" s="24" t="s">
        <v>29</v>
      </c>
    </row>
    <row r="85" spans="2:80" s="1" customFormat="1" ht="13.9" customHeight="1">
      <c r="B85" s="57" t="s">
        <v>725</v>
      </c>
      <c r="C85" s="59" t="str">
        <f>Individual_Scores_Men_JV!C85</f>
        <v/>
      </c>
      <c r="D85" s="60" t="str">
        <f>Individual_Scores_Men_JV!D85</f>
        <v/>
      </c>
      <c r="E85" s="58"/>
      <c r="F85" s="13"/>
      <c r="G85" s="24" t="s">
        <v>29</v>
      </c>
      <c r="H85" s="24" t="s">
        <v>29</v>
      </c>
      <c r="I85" s="24" t="s">
        <v>29</v>
      </c>
      <c r="J85" s="24" t="s">
        <v>29</v>
      </c>
      <c r="K85" s="24" t="s">
        <v>29</v>
      </c>
      <c r="L85" s="24" t="s">
        <v>29</v>
      </c>
      <c r="M85" s="24" t="s">
        <v>29</v>
      </c>
      <c r="N85" s="24" t="s">
        <v>29</v>
      </c>
      <c r="O85" s="24" t="s">
        <v>29</v>
      </c>
      <c r="P85" s="24" t="s">
        <v>29</v>
      </c>
      <c r="Q85" s="24" t="s">
        <v>29</v>
      </c>
      <c r="R85" s="24" t="s">
        <v>29</v>
      </c>
      <c r="S85" s="24" t="s">
        <v>29</v>
      </c>
      <c r="T85" s="24" t="s">
        <v>29</v>
      </c>
      <c r="U85" s="24" t="s">
        <v>29</v>
      </c>
      <c r="V85" s="24" t="s">
        <v>29</v>
      </c>
      <c r="W85" s="24" t="s">
        <v>29</v>
      </c>
      <c r="X85" s="24" t="s">
        <v>29</v>
      </c>
      <c r="Y85" s="24" t="s">
        <v>29</v>
      </c>
      <c r="Z85" s="24" t="s">
        <v>29</v>
      </c>
      <c r="AA85" s="24" t="s">
        <v>29</v>
      </c>
      <c r="AB85" s="24" t="s">
        <v>29</v>
      </c>
      <c r="AC85" s="24" t="s">
        <v>29</v>
      </c>
      <c r="AD85" s="24" t="s">
        <v>29</v>
      </c>
      <c r="AE85" s="24" t="s">
        <v>29</v>
      </c>
      <c r="AF85" s="24" t="s">
        <v>29</v>
      </c>
      <c r="AG85" s="24" t="s">
        <v>29</v>
      </c>
      <c r="AH85" s="24" t="s">
        <v>29</v>
      </c>
      <c r="AI85" s="24" t="s">
        <v>29</v>
      </c>
      <c r="AJ85" s="24" t="s">
        <v>29</v>
      </c>
      <c r="AK85" s="24" t="s">
        <v>29</v>
      </c>
      <c r="AL85" s="24" t="s">
        <v>29</v>
      </c>
      <c r="AM85" s="24" t="s">
        <v>29</v>
      </c>
      <c r="AN85" s="24" t="s">
        <v>29</v>
      </c>
      <c r="AO85" s="24" t="s">
        <v>29</v>
      </c>
      <c r="AP85" s="24" t="s">
        <v>29</v>
      </c>
      <c r="AQ85" s="24" t="s">
        <v>29</v>
      </c>
      <c r="AR85" s="24" t="s">
        <v>29</v>
      </c>
      <c r="AS85" s="24" t="s">
        <v>29</v>
      </c>
      <c r="AT85" s="24" t="s">
        <v>29</v>
      </c>
      <c r="AU85" s="24" t="s">
        <v>29</v>
      </c>
      <c r="AV85" s="24" t="s">
        <v>29</v>
      </c>
      <c r="AW85" s="24" t="s">
        <v>29</v>
      </c>
      <c r="AX85" s="24" t="s">
        <v>29</v>
      </c>
      <c r="AY85" s="24" t="s">
        <v>29</v>
      </c>
      <c r="AZ85" s="24" t="s">
        <v>29</v>
      </c>
      <c r="BA85" s="24" t="s">
        <v>29</v>
      </c>
      <c r="BB85" s="24" t="s">
        <v>29</v>
      </c>
      <c r="BC85" s="24" t="s">
        <v>29</v>
      </c>
      <c r="BD85" s="24" t="s">
        <v>29</v>
      </c>
      <c r="BE85" s="24" t="s">
        <v>29</v>
      </c>
      <c r="BF85" s="24" t="s">
        <v>29</v>
      </c>
      <c r="BG85" s="24" t="s">
        <v>29</v>
      </c>
      <c r="BH85" s="24" t="s">
        <v>29</v>
      </c>
      <c r="BI85" s="24" t="s">
        <v>29</v>
      </c>
      <c r="BJ85" s="24" t="s">
        <v>29</v>
      </c>
      <c r="BK85" s="24" t="s">
        <v>29</v>
      </c>
      <c r="BL85" s="24" t="s">
        <v>29</v>
      </c>
      <c r="BM85" s="24" t="s">
        <v>29</v>
      </c>
      <c r="BN85" s="24" t="s">
        <v>29</v>
      </c>
      <c r="BO85" s="24" t="s">
        <v>29</v>
      </c>
      <c r="BP85" s="24" t="s">
        <v>29</v>
      </c>
      <c r="BQ85" s="24" t="s">
        <v>29</v>
      </c>
      <c r="BR85" s="24" t="s">
        <v>29</v>
      </c>
      <c r="BS85" s="24" t="s">
        <v>29</v>
      </c>
      <c r="BT85" s="24" t="s">
        <v>29</v>
      </c>
      <c r="BU85" s="24" t="s">
        <v>29</v>
      </c>
      <c r="BV85" s="24" t="s">
        <v>29</v>
      </c>
      <c r="BW85" s="24" t="s">
        <v>29</v>
      </c>
      <c r="BX85" s="24" t="s">
        <v>29</v>
      </c>
      <c r="BY85" s="24" t="s">
        <v>29</v>
      </c>
      <c r="BZ85" s="24" t="s">
        <v>29</v>
      </c>
      <c r="CA85" s="24" t="s">
        <v>29</v>
      </c>
      <c r="CB85" s="24" t="s">
        <v>29</v>
      </c>
    </row>
    <row r="86" spans="2:80" s="1" customFormat="1" ht="13.9" customHeight="1">
      <c r="B86" s="57" t="s">
        <v>725</v>
      </c>
      <c r="C86" s="59" t="str">
        <f>Individual_Scores_Men_JV!C86</f>
        <v/>
      </c>
      <c r="D86" s="60" t="str">
        <f>Individual_Scores_Men_JV!D86</f>
        <v/>
      </c>
      <c r="E86" s="58"/>
      <c r="F86" s="13"/>
      <c r="G86" s="24" t="s">
        <v>29</v>
      </c>
      <c r="H86" s="24" t="s">
        <v>29</v>
      </c>
      <c r="I86" s="24" t="s">
        <v>29</v>
      </c>
      <c r="J86" s="24" t="s">
        <v>29</v>
      </c>
      <c r="K86" s="24" t="s">
        <v>29</v>
      </c>
      <c r="L86" s="24" t="s">
        <v>29</v>
      </c>
      <c r="M86" s="24" t="s">
        <v>29</v>
      </c>
      <c r="N86" s="24" t="s">
        <v>29</v>
      </c>
      <c r="O86" s="24" t="s">
        <v>29</v>
      </c>
      <c r="P86" s="24" t="s">
        <v>29</v>
      </c>
      <c r="Q86" s="24" t="s">
        <v>29</v>
      </c>
      <c r="R86" s="24" t="s">
        <v>29</v>
      </c>
      <c r="S86" s="24" t="s">
        <v>29</v>
      </c>
      <c r="T86" s="24" t="s">
        <v>29</v>
      </c>
      <c r="U86" s="24" t="s">
        <v>29</v>
      </c>
      <c r="V86" s="24" t="s">
        <v>29</v>
      </c>
      <c r="W86" s="24" t="s">
        <v>29</v>
      </c>
      <c r="X86" s="24" t="s">
        <v>29</v>
      </c>
      <c r="Y86" s="24" t="s">
        <v>29</v>
      </c>
      <c r="Z86" s="24" t="s">
        <v>29</v>
      </c>
      <c r="AA86" s="24" t="s">
        <v>29</v>
      </c>
      <c r="AB86" s="24" t="s">
        <v>29</v>
      </c>
      <c r="AC86" s="24" t="s">
        <v>29</v>
      </c>
      <c r="AD86" s="24" t="s">
        <v>29</v>
      </c>
      <c r="AE86" s="24" t="s">
        <v>29</v>
      </c>
      <c r="AF86" s="24" t="s">
        <v>29</v>
      </c>
      <c r="AG86" s="24" t="s">
        <v>29</v>
      </c>
      <c r="AH86" s="24" t="s">
        <v>29</v>
      </c>
      <c r="AI86" s="24" t="s">
        <v>29</v>
      </c>
      <c r="AJ86" s="24" t="s">
        <v>29</v>
      </c>
      <c r="AK86" s="24" t="s">
        <v>29</v>
      </c>
      <c r="AL86" s="24" t="s">
        <v>29</v>
      </c>
      <c r="AM86" s="24" t="s">
        <v>29</v>
      </c>
      <c r="AN86" s="24" t="s">
        <v>29</v>
      </c>
      <c r="AO86" s="24" t="s">
        <v>29</v>
      </c>
      <c r="AP86" s="24" t="s">
        <v>29</v>
      </c>
      <c r="AQ86" s="24" t="s">
        <v>29</v>
      </c>
      <c r="AR86" s="24" t="s">
        <v>29</v>
      </c>
      <c r="AS86" s="24" t="s">
        <v>29</v>
      </c>
      <c r="AT86" s="24" t="s">
        <v>29</v>
      </c>
      <c r="AU86" s="24" t="s">
        <v>29</v>
      </c>
      <c r="AV86" s="24" t="s">
        <v>29</v>
      </c>
      <c r="AW86" s="24" t="s">
        <v>29</v>
      </c>
      <c r="AX86" s="24" t="s">
        <v>29</v>
      </c>
      <c r="AY86" s="24" t="s">
        <v>29</v>
      </c>
      <c r="AZ86" s="24" t="s">
        <v>29</v>
      </c>
      <c r="BA86" s="24" t="s">
        <v>29</v>
      </c>
      <c r="BB86" s="24" t="s">
        <v>29</v>
      </c>
      <c r="BC86" s="24" t="s">
        <v>29</v>
      </c>
      <c r="BD86" s="24" t="s">
        <v>29</v>
      </c>
      <c r="BE86" s="24" t="s">
        <v>29</v>
      </c>
      <c r="BF86" s="24" t="s">
        <v>29</v>
      </c>
      <c r="BG86" s="24" t="s">
        <v>29</v>
      </c>
      <c r="BH86" s="24" t="s">
        <v>29</v>
      </c>
      <c r="BI86" s="24" t="s">
        <v>29</v>
      </c>
      <c r="BJ86" s="24" t="s">
        <v>29</v>
      </c>
      <c r="BK86" s="24" t="s">
        <v>29</v>
      </c>
      <c r="BL86" s="24" t="s">
        <v>29</v>
      </c>
      <c r="BM86" s="24" t="s">
        <v>29</v>
      </c>
      <c r="BN86" s="24" t="s">
        <v>29</v>
      </c>
      <c r="BO86" s="24" t="s">
        <v>29</v>
      </c>
      <c r="BP86" s="24" t="s">
        <v>29</v>
      </c>
      <c r="BQ86" s="24" t="s">
        <v>29</v>
      </c>
      <c r="BR86" s="24" t="s">
        <v>29</v>
      </c>
      <c r="BS86" s="24" t="s">
        <v>29</v>
      </c>
      <c r="BT86" s="24" t="s">
        <v>29</v>
      </c>
      <c r="BU86" s="24" t="s">
        <v>29</v>
      </c>
      <c r="BV86" s="24" t="s">
        <v>29</v>
      </c>
      <c r="BW86" s="24" t="s">
        <v>29</v>
      </c>
      <c r="BX86" s="24" t="s">
        <v>29</v>
      </c>
      <c r="BY86" s="24" t="s">
        <v>29</v>
      </c>
      <c r="BZ86" s="24" t="s">
        <v>29</v>
      </c>
      <c r="CA86" s="24" t="s">
        <v>29</v>
      </c>
      <c r="CB86" s="24" t="s">
        <v>29</v>
      </c>
    </row>
    <row r="87" spans="2:80" s="1" customFormat="1" ht="13.9" customHeight="1">
      <c r="B87" s="57" t="s">
        <v>725</v>
      </c>
      <c r="C87" s="59" t="str">
        <f>Individual_Scores_Men_JV!C87</f>
        <v/>
      </c>
      <c r="D87" s="60" t="str">
        <f>Individual_Scores_Men_JV!D87</f>
        <v/>
      </c>
      <c r="E87" s="58"/>
      <c r="F87" s="13"/>
      <c r="G87" s="24" t="s">
        <v>29</v>
      </c>
      <c r="H87" s="24" t="s">
        <v>29</v>
      </c>
      <c r="I87" s="24" t="s">
        <v>29</v>
      </c>
      <c r="J87" s="24" t="s">
        <v>29</v>
      </c>
      <c r="K87" s="24" t="s">
        <v>29</v>
      </c>
      <c r="L87" s="24" t="s">
        <v>29</v>
      </c>
      <c r="M87" s="24" t="s">
        <v>29</v>
      </c>
      <c r="N87" s="24" t="s">
        <v>29</v>
      </c>
      <c r="O87" s="24" t="s">
        <v>29</v>
      </c>
      <c r="P87" s="24" t="s">
        <v>29</v>
      </c>
      <c r="Q87" s="24" t="s">
        <v>29</v>
      </c>
      <c r="R87" s="24" t="s">
        <v>29</v>
      </c>
      <c r="S87" s="24" t="s">
        <v>29</v>
      </c>
      <c r="T87" s="24" t="s">
        <v>29</v>
      </c>
      <c r="U87" s="24" t="s">
        <v>29</v>
      </c>
      <c r="V87" s="24" t="s">
        <v>29</v>
      </c>
      <c r="W87" s="24" t="s">
        <v>29</v>
      </c>
      <c r="X87" s="24" t="s">
        <v>29</v>
      </c>
      <c r="Y87" s="24" t="s">
        <v>29</v>
      </c>
      <c r="Z87" s="24" t="s">
        <v>29</v>
      </c>
      <c r="AA87" s="24" t="s">
        <v>29</v>
      </c>
      <c r="AB87" s="24" t="s">
        <v>29</v>
      </c>
      <c r="AC87" s="24" t="s">
        <v>29</v>
      </c>
      <c r="AD87" s="24" t="s">
        <v>29</v>
      </c>
      <c r="AE87" s="24" t="s">
        <v>29</v>
      </c>
      <c r="AF87" s="24" t="s">
        <v>29</v>
      </c>
      <c r="AG87" s="24" t="s">
        <v>29</v>
      </c>
      <c r="AH87" s="24" t="s">
        <v>29</v>
      </c>
      <c r="AI87" s="24" t="s">
        <v>29</v>
      </c>
      <c r="AJ87" s="24" t="s">
        <v>29</v>
      </c>
      <c r="AK87" s="24" t="s">
        <v>29</v>
      </c>
      <c r="AL87" s="24" t="s">
        <v>29</v>
      </c>
      <c r="AM87" s="24" t="s">
        <v>29</v>
      </c>
      <c r="AN87" s="24" t="s">
        <v>29</v>
      </c>
      <c r="AO87" s="24" t="s">
        <v>29</v>
      </c>
      <c r="AP87" s="24" t="s">
        <v>29</v>
      </c>
      <c r="AQ87" s="24" t="s">
        <v>29</v>
      </c>
      <c r="AR87" s="24" t="s">
        <v>29</v>
      </c>
      <c r="AS87" s="24" t="s">
        <v>29</v>
      </c>
      <c r="AT87" s="24" t="s">
        <v>29</v>
      </c>
      <c r="AU87" s="24" t="s">
        <v>29</v>
      </c>
      <c r="AV87" s="24" t="s">
        <v>29</v>
      </c>
      <c r="AW87" s="24" t="s">
        <v>29</v>
      </c>
      <c r="AX87" s="24" t="s">
        <v>29</v>
      </c>
      <c r="AY87" s="24" t="s">
        <v>29</v>
      </c>
      <c r="AZ87" s="24" t="s">
        <v>29</v>
      </c>
      <c r="BA87" s="24" t="s">
        <v>29</v>
      </c>
      <c r="BB87" s="24" t="s">
        <v>29</v>
      </c>
      <c r="BC87" s="24" t="s">
        <v>29</v>
      </c>
      <c r="BD87" s="24" t="s">
        <v>29</v>
      </c>
      <c r="BE87" s="24" t="s">
        <v>29</v>
      </c>
      <c r="BF87" s="24" t="s">
        <v>29</v>
      </c>
      <c r="BG87" s="24" t="s">
        <v>29</v>
      </c>
      <c r="BH87" s="24" t="s">
        <v>29</v>
      </c>
      <c r="BI87" s="24" t="s">
        <v>29</v>
      </c>
      <c r="BJ87" s="24" t="s">
        <v>29</v>
      </c>
      <c r="BK87" s="24" t="s">
        <v>29</v>
      </c>
      <c r="BL87" s="24" t="s">
        <v>29</v>
      </c>
      <c r="BM87" s="24" t="s">
        <v>29</v>
      </c>
      <c r="BN87" s="24" t="s">
        <v>29</v>
      </c>
      <c r="BO87" s="24" t="s">
        <v>29</v>
      </c>
      <c r="BP87" s="24" t="s">
        <v>29</v>
      </c>
      <c r="BQ87" s="24" t="s">
        <v>29</v>
      </c>
      <c r="BR87" s="24" t="s">
        <v>29</v>
      </c>
      <c r="BS87" s="24" t="s">
        <v>29</v>
      </c>
      <c r="BT87" s="24" t="s">
        <v>29</v>
      </c>
      <c r="BU87" s="24" t="s">
        <v>29</v>
      </c>
      <c r="BV87" s="24" t="s">
        <v>29</v>
      </c>
      <c r="BW87" s="24" t="s">
        <v>29</v>
      </c>
      <c r="BX87" s="24" t="s">
        <v>29</v>
      </c>
      <c r="BY87" s="24" t="s">
        <v>29</v>
      </c>
      <c r="BZ87" s="24" t="s">
        <v>29</v>
      </c>
      <c r="CA87" s="24" t="s">
        <v>29</v>
      </c>
      <c r="CB87" s="24" t="s">
        <v>29</v>
      </c>
    </row>
    <row r="88" spans="2:80" s="1" customFormat="1" ht="13.9" customHeight="1">
      <c r="B88" s="57" t="s">
        <v>29</v>
      </c>
      <c r="C88" s="57" t="s">
        <v>29</v>
      </c>
      <c r="D88" s="57" t="s">
        <v>29</v>
      </c>
      <c r="E88" s="61"/>
      <c r="G88" s="24" t="s">
        <v>29</v>
      </c>
      <c r="H88" s="24" t="s">
        <v>29</v>
      </c>
      <c r="I88" s="24" t="s">
        <v>29</v>
      </c>
      <c r="J88" s="24" t="s">
        <v>29</v>
      </c>
      <c r="K88" s="24" t="s">
        <v>29</v>
      </c>
      <c r="L88" s="24" t="s">
        <v>29</v>
      </c>
      <c r="M88" s="24" t="s">
        <v>29</v>
      </c>
      <c r="N88" s="24" t="s">
        <v>29</v>
      </c>
      <c r="O88" s="24" t="s">
        <v>29</v>
      </c>
      <c r="P88" s="24" t="s">
        <v>29</v>
      </c>
      <c r="Q88" s="24" t="s">
        <v>29</v>
      </c>
      <c r="R88" s="24" t="s">
        <v>29</v>
      </c>
      <c r="S88" s="24" t="s">
        <v>29</v>
      </c>
      <c r="T88" s="24" t="s">
        <v>29</v>
      </c>
      <c r="U88" s="24" t="s">
        <v>29</v>
      </c>
      <c r="V88" s="24" t="s">
        <v>29</v>
      </c>
      <c r="W88" s="24" t="s">
        <v>29</v>
      </c>
      <c r="X88" s="24" t="s">
        <v>29</v>
      </c>
      <c r="Y88" s="24" t="s">
        <v>29</v>
      </c>
      <c r="Z88" s="24" t="s">
        <v>29</v>
      </c>
      <c r="AA88" s="24" t="s">
        <v>29</v>
      </c>
      <c r="AB88" s="24" t="s">
        <v>29</v>
      </c>
      <c r="AC88" s="24" t="s">
        <v>29</v>
      </c>
      <c r="AD88" s="24" t="s">
        <v>29</v>
      </c>
      <c r="AE88" s="24" t="s">
        <v>29</v>
      </c>
      <c r="AF88" s="24" t="s">
        <v>29</v>
      </c>
      <c r="AG88" s="24" t="s">
        <v>29</v>
      </c>
      <c r="AH88" s="24" t="s">
        <v>29</v>
      </c>
      <c r="AI88" s="24" t="s">
        <v>29</v>
      </c>
      <c r="AJ88" s="24" t="s">
        <v>29</v>
      </c>
      <c r="AK88" s="24" t="s">
        <v>29</v>
      </c>
      <c r="AL88" s="24" t="s">
        <v>29</v>
      </c>
      <c r="AM88" s="24" t="s">
        <v>29</v>
      </c>
      <c r="AN88" s="24" t="s">
        <v>29</v>
      </c>
      <c r="AO88" s="24" t="s">
        <v>29</v>
      </c>
      <c r="AP88" s="24" t="s">
        <v>29</v>
      </c>
      <c r="AQ88" s="24" t="s">
        <v>29</v>
      </c>
      <c r="AR88" s="24" t="s">
        <v>29</v>
      </c>
      <c r="AS88" s="24" t="s">
        <v>29</v>
      </c>
      <c r="AT88" s="24" t="s">
        <v>29</v>
      </c>
      <c r="AU88" s="24" t="s">
        <v>29</v>
      </c>
      <c r="AV88" s="24" t="s">
        <v>29</v>
      </c>
      <c r="AW88" s="24" t="s">
        <v>29</v>
      </c>
      <c r="AX88" s="24" t="s">
        <v>29</v>
      </c>
      <c r="AY88" s="24" t="s">
        <v>29</v>
      </c>
      <c r="AZ88" s="24" t="s">
        <v>29</v>
      </c>
      <c r="BA88" s="24" t="s">
        <v>29</v>
      </c>
      <c r="BB88" s="24" t="s">
        <v>29</v>
      </c>
      <c r="BC88" s="24" t="s">
        <v>29</v>
      </c>
      <c r="BD88" s="24" t="s">
        <v>29</v>
      </c>
      <c r="BE88" s="24" t="s">
        <v>29</v>
      </c>
      <c r="BF88" s="24" t="s">
        <v>29</v>
      </c>
      <c r="BG88" s="24" t="s">
        <v>29</v>
      </c>
      <c r="BH88" s="24" t="s">
        <v>29</v>
      </c>
      <c r="BI88" s="24" t="s">
        <v>29</v>
      </c>
      <c r="BJ88" s="24" t="s">
        <v>29</v>
      </c>
      <c r="BK88" s="24" t="s">
        <v>29</v>
      </c>
      <c r="BL88" s="24" t="s">
        <v>29</v>
      </c>
      <c r="BM88" s="24" t="s">
        <v>29</v>
      </c>
      <c r="BN88" s="24" t="s">
        <v>29</v>
      </c>
      <c r="BO88" s="24" t="s">
        <v>29</v>
      </c>
      <c r="BP88" s="24" t="s">
        <v>29</v>
      </c>
      <c r="BQ88" s="24" t="s">
        <v>29</v>
      </c>
      <c r="BR88" s="24" t="s">
        <v>29</v>
      </c>
      <c r="BS88" s="24" t="s">
        <v>29</v>
      </c>
      <c r="BT88" s="24" t="s">
        <v>29</v>
      </c>
      <c r="BU88" s="24" t="s">
        <v>29</v>
      </c>
      <c r="BV88" s="24" t="s">
        <v>29</v>
      </c>
      <c r="BW88" s="24" t="s">
        <v>29</v>
      </c>
      <c r="BX88" s="24" t="s">
        <v>29</v>
      </c>
      <c r="BY88" s="24" t="s">
        <v>29</v>
      </c>
      <c r="BZ88" s="24" t="s">
        <v>29</v>
      </c>
      <c r="CA88" s="24" t="s">
        <v>29</v>
      </c>
      <c r="CB88" s="24" t="s">
        <v>29</v>
      </c>
    </row>
    <row r="89" spans="2:80" s="1" customFormat="1" ht="13.9" customHeight="1">
      <c r="B89" s="57" t="s">
        <v>29</v>
      </c>
      <c r="C89" s="57" t="s">
        <v>29</v>
      </c>
      <c r="D89" s="57" t="s">
        <v>29</v>
      </c>
      <c r="E89" s="61"/>
      <c r="G89" s="24" t="s">
        <v>29</v>
      </c>
      <c r="H89" s="24" t="s">
        <v>29</v>
      </c>
      <c r="I89" s="24" t="s">
        <v>29</v>
      </c>
      <c r="J89" s="24" t="s">
        <v>29</v>
      </c>
      <c r="K89" s="24" t="s">
        <v>29</v>
      </c>
      <c r="L89" s="24" t="s">
        <v>29</v>
      </c>
      <c r="M89" s="24" t="s">
        <v>29</v>
      </c>
      <c r="N89" s="24" t="s">
        <v>29</v>
      </c>
      <c r="O89" s="24" t="s">
        <v>29</v>
      </c>
      <c r="P89" s="24" t="s">
        <v>29</v>
      </c>
      <c r="Q89" s="24" t="s">
        <v>29</v>
      </c>
      <c r="R89" s="24" t="s">
        <v>29</v>
      </c>
      <c r="S89" s="24" t="s">
        <v>29</v>
      </c>
      <c r="T89" s="24" t="s">
        <v>29</v>
      </c>
      <c r="U89" s="24" t="s">
        <v>29</v>
      </c>
      <c r="V89" s="24" t="s">
        <v>29</v>
      </c>
      <c r="W89" s="24" t="s">
        <v>29</v>
      </c>
      <c r="X89" s="24" t="s">
        <v>29</v>
      </c>
      <c r="Y89" s="24" t="s">
        <v>29</v>
      </c>
      <c r="Z89" s="24" t="s">
        <v>29</v>
      </c>
      <c r="AA89" s="24" t="s">
        <v>29</v>
      </c>
      <c r="AB89" s="24" t="s">
        <v>29</v>
      </c>
      <c r="AC89" s="24" t="s">
        <v>29</v>
      </c>
      <c r="AD89" s="24" t="s">
        <v>29</v>
      </c>
      <c r="AE89" s="24" t="s">
        <v>29</v>
      </c>
      <c r="AF89" s="24" t="s">
        <v>29</v>
      </c>
      <c r="AG89" s="24" t="s">
        <v>29</v>
      </c>
      <c r="AH89" s="24" t="s">
        <v>29</v>
      </c>
      <c r="AI89" s="24" t="s">
        <v>29</v>
      </c>
      <c r="AJ89" s="24" t="s">
        <v>29</v>
      </c>
      <c r="AK89" s="24" t="s">
        <v>29</v>
      </c>
      <c r="AL89" s="24" t="s">
        <v>29</v>
      </c>
      <c r="AM89" s="24" t="s">
        <v>29</v>
      </c>
      <c r="AN89" s="24" t="s">
        <v>29</v>
      </c>
      <c r="AO89" s="24" t="s">
        <v>29</v>
      </c>
      <c r="AP89" s="24" t="s">
        <v>29</v>
      </c>
      <c r="AQ89" s="24" t="s">
        <v>29</v>
      </c>
      <c r="AR89" s="24" t="s">
        <v>29</v>
      </c>
      <c r="AS89" s="24" t="s">
        <v>29</v>
      </c>
      <c r="AT89" s="24" t="s">
        <v>29</v>
      </c>
      <c r="AU89" s="24" t="s">
        <v>29</v>
      </c>
      <c r="AV89" s="24" t="s">
        <v>29</v>
      </c>
      <c r="AW89" s="24" t="s">
        <v>29</v>
      </c>
      <c r="AX89" s="24" t="s">
        <v>29</v>
      </c>
      <c r="AY89" s="24" t="s">
        <v>29</v>
      </c>
      <c r="AZ89" s="24" t="s">
        <v>29</v>
      </c>
      <c r="BA89" s="24" t="s">
        <v>29</v>
      </c>
      <c r="BB89" s="24" t="s">
        <v>29</v>
      </c>
      <c r="BC89" s="24" t="s">
        <v>29</v>
      </c>
      <c r="BD89" s="24" t="s">
        <v>29</v>
      </c>
      <c r="BE89" s="24" t="s">
        <v>29</v>
      </c>
      <c r="BF89" s="24" t="s">
        <v>29</v>
      </c>
      <c r="BG89" s="24" t="s">
        <v>29</v>
      </c>
      <c r="BH89" s="24" t="s">
        <v>29</v>
      </c>
      <c r="BI89" s="24" t="s">
        <v>29</v>
      </c>
      <c r="BJ89" s="24" t="s">
        <v>29</v>
      </c>
      <c r="BK89" s="24" t="s">
        <v>29</v>
      </c>
      <c r="BL89" s="24" t="s">
        <v>29</v>
      </c>
      <c r="BM89" s="24" t="s">
        <v>29</v>
      </c>
      <c r="BN89" s="24" t="s">
        <v>29</v>
      </c>
      <c r="BO89" s="24" t="s">
        <v>29</v>
      </c>
      <c r="BP89" s="24" t="s">
        <v>29</v>
      </c>
      <c r="BQ89" s="24" t="s">
        <v>29</v>
      </c>
      <c r="BR89" s="24" t="s">
        <v>29</v>
      </c>
      <c r="BS89" s="24" t="s">
        <v>29</v>
      </c>
      <c r="BT89" s="24" t="s">
        <v>29</v>
      </c>
      <c r="BU89" s="24" t="s">
        <v>29</v>
      </c>
      <c r="BV89" s="24" t="s">
        <v>29</v>
      </c>
      <c r="BW89" s="24" t="s">
        <v>29</v>
      </c>
      <c r="BX89" s="24" t="s">
        <v>29</v>
      </c>
      <c r="BY89" s="24" t="s">
        <v>29</v>
      </c>
      <c r="BZ89" s="24" t="s">
        <v>29</v>
      </c>
      <c r="CA89" s="24" t="s">
        <v>29</v>
      </c>
      <c r="CB89" s="24" t="s">
        <v>29</v>
      </c>
    </row>
    <row r="90" spans="2:80" s="1" customFormat="1" ht="13.9" customHeight="1">
      <c r="B90" s="57" t="str">
        <f>Roster_Selection_Men!AF124&amp;" " &amp; "JV1 "</f>
        <v xml:space="preserve">Pikeville ,University Of JV1 </v>
      </c>
      <c r="C90" s="57" t="str">
        <f>Roster_Selection_Men!AH124</f>
        <v>18-93372</v>
      </c>
      <c r="D90" s="57" t="str">
        <f>Roster_Selection_Men!AI124</f>
        <v>Blake Hisle</v>
      </c>
      <c r="E90" s="58" t="s">
        <v>1022</v>
      </c>
      <c r="F90" s="1" t="str">
        <f>IF(ISERROR(Individual_Scores_Men_JV!E90), " ", IF(Individual_Scores_Men_JV!E90 = "Yes", "Yes", "  "))</f>
        <v>Yes</v>
      </c>
      <c r="G90" s="24" t="s">
        <v>672</v>
      </c>
      <c r="H90" s="44">
        <v>221</v>
      </c>
      <c r="I90" s="44">
        <v>235</v>
      </c>
      <c r="J90" s="44">
        <v>172</v>
      </c>
      <c r="K90" s="44">
        <v>236</v>
      </c>
      <c r="L90" s="44">
        <v>140</v>
      </c>
      <c r="M90" s="44">
        <v>172</v>
      </c>
      <c r="N90" s="44">
        <v>171</v>
      </c>
      <c r="O90" s="44">
        <v>175</v>
      </c>
      <c r="P90" s="44">
        <v>228</v>
      </c>
      <c r="Q90" s="44">
        <v>169</v>
      </c>
      <c r="R90" s="44">
        <v>189</v>
      </c>
      <c r="S90" s="44">
        <v>202</v>
      </c>
      <c r="T90" s="19">
        <f>SUM(H90:S90)</f>
        <v>2310</v>
      </c>
      <c r="U90" s="19">
        <f>COUNTIF(H90:S90, "&gt;0" )</f>
        <v>12</v>
      </c>
      <c r="V90" s="19">
        <f>T90/U90</f>
        <v>192.5</v>
      </c>
      <c r="W90" s="24" t="s">
        <v>29</v>
      </c>
      <c r="X90" s="24" t="s">
        <v>29</v>
      </c>
      <c r="Y90" s="24" t="s">
        <v>29</v>
      </c>
      <c r="Z90" s="24" t="s">
        <v>29</v>
      </c>
      <c r="AA90" s="24" t="s">
        <v>29</v>
      </c>
      <c r="AB90" s="24" t="s">
        <v>29</v>
      </c>
      <c r="AC90" s="24" t="s">
        <v>29</v>
      </c>
      <c r="AD90" s="24" t="s">
        <v>29</v>
      </c>
      <c r="AE90" s="24" t="s">
        <v>29</v>
      </c>
      <c r="AF90" s="24" t="s">
        <v>29</v>
      </c>
      <c r="AG90" s="24" t="s">
        <v>29</v>
      </c>
      <c r="AH90" s="24" t="s">
        <v>29</v>
      </c>
      <c r="AI90" s="24" t="s">
        <v>29</v>
      </c>
      <c r="AJ90" s="24" t="s">
        <v>29</v>
      </c>
      <c r="AK90" s="24" t="s">
        <v>29</v>
      </c>
      <c r="AL90" s="24" t="s">
        <v>29</v>
      </c>
      <c r="AM90" s="24" t="s">
        <v>29</v>
      </c>
      <c r="AN90" s="24" t="s">
        <v>29</v>
      </c>
      <c r="AO90" s="24" t="s">
        <v>29</v>
      </c>
      <c r="AP90" s="24" t="s">
        <v>29</v>
      </c>
      <c r="AQ90" s="24" t="s">
        <v>29</v>
      </c>
      <c r="AR90" s="24" t="s">
        <v>29</v>
      </c>
      <c r="AS90" s="24" t="s">
        <v>29</v>
      </c>
      <c r="AT90" s="24" t="s">
        <v>29</v>
      </c>
      <c r="AU90" s="24" t="s">
        <v>29</v>
      </c>
      <c r="AV90" s="24" t="s">
        <v>29</v>
      </c>
      <c r="AW90" s="24" t="s">
        <v>29</v>
      </c>
      <c r="AX90" s="24" t="s">
        <v>29</v>
      </c>
      <c r="AY90" s="24" t="s">
        <v>29</v>
      </c>
      <c r="AZ90" s="24" t="s">
        <v>29</v>
      </c>
      <c r="BA90" s="24" t="s">
        <v>29</v>
      </c>
      <c r="BB90" s="24" t="s">
        <v>29</v>
      </c>
      <c r="BC90" s="24" t="s">
        <v>29</v>
      </c>
      <c r="BD90" s="24" t="s">
        <v>29</v>
      </c>
      <c r="BE90" s="24" t="s">
        <v>29</v>
      </c>
      <c r="BF90" s="24" t="s">
        <v>29</v>
      </c>
      <c r="BG90" s="24" t="s">
        <v>29</v>
      </c>
      <c r="BH90" s="24" t="s">
        <v>29</v>
      </c>
      <c r="BI90" s="24" t="s">
        <v>29</v>
      </c>
      <c r="BJ90" s="24" t="s">
        <v>29</v>
      </c>
      <c r="BK90" s="24" t="s">
        <v>29</v>
      </c>
      <c r="BL90" s="24" t="s">
        <v>29</v>
      </c>
      <c r="BM90" s="24" t="s">
        <v>29</v>
      </c>
      <c r="BN90" s="24" t="s">
        <v>29</v>
      </c>
      <c r="BO90" s="24" t="s">
        <v>29</v>
      </c>
      <c r="BP90" s="24" t="s">
        <v>29</v>
      </c>
      <c r="BQ90" s="24" t="s">
        <v>29</v>
      </c>
      <c r="BR90" s="24" t="s">
        <v>29</v>
      </c>
      <c r="BS90" s="24" t="s">
        <v>29</v>
      </c>
      <c r="BT90" s="24" t="s">
        <v>29</v>
      </c>
      <c r="BU90" s="24" t="s">
        <v>29</v>
      </c>
      <c r="BV90" s="24" t="s">
        <v>29</v>
      </c>
      <c r="BW90" s="24" t="s">
        <v>29</v>
      </c>
      <c r="BX90" s="24" t="s">
        <v>29</v>
      </c>
      <c r="BY90" s="24" t="s">
        <v>29</v>
      </c>
      <c r="BZ90" s="24" t="s">
        <v>29</v>
      </c>
      <c r="CA90" s="24" t="s">
        <v>29</v>
      </c>
      <c r="CB90" s="24" t="s">
        <v>29</v>
      </c>
    </row>
    <row r="91" spans="2:80" s="1" customFormat="1" ht="13.9" customHeight="1">
      <c r="B91" s="57" t="str">
        <f>Roster_Selection_Men!AF125&amp;" " &amp; "JV1 "</f>
        <v xml:space="preserve">Pikeville ,University Of JV1 </v>
      </c>
      <c r="C91" s="57" t="str">
        <f>Roster_Selection_Men!AH125</f>
        <v>15-168085</v>
      </c>
      <c r="D91" s="57" t="str">
        <f>Roster_Selection_Men!AI125</f>
        <v>Chris LeSueur</v>
      </c>
      <c r="E91" s="58" t="s">
        <v>1022</v>
      </c>
      <c r="F91" s="1" t="str">
        <f>IF(ISERROR(Individual_Scores_Men_JV!E91), " ", IF(Individual_Scores_Men_JV!E91 = "Yes", "Yes", "  "))</f>
        <v>Yes</v>
      </c>
      <c r="G91" s="24" t="s">
        <v>29</v>
      </c>
      <c r="H91" s="24" t="s">
        <v>29</v>
      </c>
      <c r="I91" s="24" t="s">
        <v>29</v>
      </c>
      <c r="J91" s="24" t="s">
        <v>29</v>
      </c>
      <c r="K91" s="24" t="s">
        <v>29</v>
      </c>
      <c r="L91" s="24" t="s">
        <v>29</v>
      </c>
      <c r="M91" s="24" t="s">
        <v>29</v>
      </c>
      <c r="N91" s="24" t="s">
        <v>29</v>
      </c>
      <c r="O91" s="24" t="s">
        <v>29</v>
      </c>
      <c r="P91" s="24" t="s">
        <v>29</v>
      </c>
      <c r="Q91" s="24" t="s">
        <v>29</v>
      </c>
      <c r="R91" s="24" t="s">
        <v>29</v>
      </c>
      <c r="S91" s="24" t="s">
        <v>29</v>
      </c>
      <c r="T91" s="24" t="s">
        <v>29</v>
      </c>
      <c r="U91" s="24" t="s">
        <v>29</v>
      </c>
      <c r="V91" s="24" t="s">
        <v>29</v>
      </c>
      <c r="W91" s="24" t="s">
        <v>29</v>
      </c>
      <c r="X91" s="24" t="s">
        <v>29</v>
      </c>
      <c r="Y91" s="24" t="s">
        <v>29</v>
      </c>
      <c r="Z91" s="24" t="s">
        <v>29</v>
      </c>
      <c r="AA91" s="24" t="s">
        <v>29</v>
      </c>
      <c r="AB91" s="24" t="s">
        <v>29</v>
      </c>
      <c r="AC91" s="24" t="s">
        <v>29</v>
      </c>
      <c r="AD91" s="24" t="s">
        <v>29</v>
      </c>
      <c r="AE91" s="24" t="s">
        <v>29</v>
      </c>
      <c r="AF91" s="24" t="s">
        <v>29</v>
      </c>
      <c r="AG91" s="24" t="s">
        <v>29</v>
      </c>
      <c r="AH91" s="24" t="s">
        <v>29</v>
      </c>
      <c r="AI91" s="24" t="s">
        <v>29</v>
      </c>
      <c r="AJ91" s="24" t="s">
        <v>29</v>
      </c>
      <c r="AK91" s="24" t="s">
        <v>29</v>
      </c>
      <c r="AL91" s="24" t="s">
        <v>29</v>
      </c>
      <c r="AM91" s="24" t="s">
        <v>29</v>
      </c>
      <c r="AN91" s="24" t="s">
        <v>29</v>
      </c>
      <c r="AO91" s="24" t="s">
        <v>29</v>
      </c>
      <c r="AP91" s="24" t="s">
        <v>29</v>
      </c>
      <c r="AQ91" s="24" t="s">
        <v>29</v>
      </c>
      <c r="AR91" s="24" t="s">
        <v>29</v>
      </c>
      <c r="AS91" s="24" t="s">
        <v>29</v>
      </c>
      <c r="AT91" s="24" t="s">
        <v>29</v>
      </c>
      <c r="AU91" s="24" t="s">
        <v>29</v>
      </c>
      <c r="AV91" s="24" t="s">
        <v>29</v>
      </c>
      <c r="AW91" s="24" t="s">
        <v>29</v>
      </c>
      <c r="AX91" s="24" t="s">
        <v>29</v>
      </c>
      <c r="AY91" s="24" t="s">
        <v>29</v>
      </c>
      <c r="AZ91" s="24" t="s">
        <v>29</v>
      </c>
      <c r="BA91" s="24" t="s">
        <v>29</v>
      </c>
      <c r="BB91" s="24" t="s">
        <v>29</v>
      </c>
      <c r="BC91" s="24" t="s">
        <v>29</v>
      </c>
      <c r="BD91" s="24" t="s">
        <v>29</v>
      </c>
      <c r="BE91" s="24" t="s">
        <v>29</v>
      </c>
      <c r="BF91" s="24" t="s">
        <v>29</v>
      </c>
      <c r="BG91" s="24" t="s">
        <v>29</v>
      </c>
      <c r="BH91" s="24" t="s">
        <v>29</v>
      </c>
      <c r="BI91" s="24" t="s">
        <v>29</v>
      </c>
      <c r="BJ91" s="24" t="s">
        <v>29</v>
      </c>
      <c r="BK91" s="24" t="s">
        <v>29</v>
      </c>
      <c r="BL91" s="24" t="s">
        <v>29</v>
      </c>
      <c r="BM91" s="24" t="s">
        <v>29</v>
      </c>
      <c r="BN91" s="24" t="s">
        <v>29</v>
      </c>
      <c r="BO91" s="24" t="s">
        <v>29</v>
      </c>
      <c r="BP91" s="24" t="s">
        <v>29</v>
      </c>
      <c r="BQ91" s="24" t="s">
        <v>29</v>
      </c>
      <c r="BR91" s="24" t="s">
        <v>29</v>
      </c>
      <c r="BS91" s="24" t="s">
        <v>29</v>
      </c>
      <c r="BT91" s="24" t="s">
        <v>29</v>
      </c>
      <c r="BU91" s="24" t="s">
        <v>29</v>
      </c>
      <c r="BV91" s="24" t="s">
        <v>29</v>
      </c>
      <c r="BW91" s="24" t="s">
        <v>29</v>
      </c>
      <c r="BX91" s="24" t="s">
        <v>29</v>
      </c>
      <c r="BY91" s="24" t="s">
        <v>29</v>
      </c>
      <c r="BZ91" s="24" t="s">
        <v>29</v>
      </c>
      <c r="CA91" s="24" t="s">
        <v>29</v>
      </c>
      <c r="CB91" s="24" t="s">
        <v>29</v>
      </c>
    </row>
    <row r="92" spans="2:80" s="1" customFormat="1" ht="13.9" customHeight="1">
      <c r="B92" s="57" t="str">
        <f>Roster_Selection_Men!AF126&amp;" " &amp; "JV1 "</f>
        <v xml:space="preserve">Pikeville ,University Of JV1 </v>
      </c>
      <c r="C92" s="57" t="str">
        <f>Roster_Selection_Men!AH126</f>
        <v>6473-1569</v>
      </c>
      <c r="D92" s="57" t="str">
        <f>Roster_Selection_Men!AI126</f>
        <v>Dylan Mishak</v>
      </c>
      <c r="E92" s="58" t="s">
        <v>1022</v>
      </c>
      <c r="F92" s="1" t="str">
        <f>IF(ISERROR(Individual_Scores_Men_JV!E92), " ", IF(Individual_Scores_Men_JV!E92 = "Yes", "Yes", "  "))</f>
        <v>Yes</v>
      </c>
      <c r="G92" s="24" t="s">
        <v>29</v>
      </c>
      <c r="H92" s="24" t="s">
        <v>29</v>
      </c>
      <c r="I92" s="24" t="s">
        <v>29</v>
      </c>
      <c r="J92" s="24" t="s">
        <v>29</v>
      </c>
      <c r="K92" s="24" t="s">
        <v>29</v>
      </c>
      <c r="L92" s="24" t="s">
        <v>29</v>
      </c>
      <c r="M92" s="24" t="s">
        <v>29</v>
      </c>
      <c r="N92" s="24" t="s">
        <v>29</v>
      </c>
      <c r="O92" s="24" t="s">
        <v>29</v>
      </c>
      <c r="P92" s="24" t="s">
        <v>29</v>
      </c>
      <c r="Q92" s="24" t="s">
        <v>29</v>
      </c>
      <c r="R92" s="24" t="s">
        <v>29</v>
      </c>
      <c r="S92" s="24" t="s">
        <v>29</v>
      </c>
      <c r="T92" s="24" t="s">
        <v>29</v>
      </c>
      <c r="U92" s="24" t="s">
        <v>29</v>
      </c>
      <c r="V92" s="24" t="s">
        <v>29</v>
      </c>
      <c r="W92" s="24" t="s">
        <v>29</v>
      </c>
      <c r="X92" s="24" t="s">
        <v>29</v>
      </c>
      <c r="Y92" s="24" t="s">
        <v>29</v>
      </c>
      <c r="Z92" s="24" t="s">
        <v>29</v>
      </c>
      <c r="AA92" s="24" t="s">
        <v>29</v>
      </c>
      <c r="AB92" s="24" t="s">
        <v>29</v>
      </c>
      <c r="AC92" s="24" t="s">
        <v>29</v>
      </c>
      <c r="AD92" s="24" t="s">
        <v>29</v>
      </c>
      <c r="AE92" s="24" t="s">
        <v>29</v>
      </c>
      <c r="AF92" s="24" t="s">
        <v>29</v>
      </c>
      <c r="AG92" s="24" t="s">
        <v>29</v>
      </c>
      <c r="AH92" s="24" t="s">
        <v>29</v>
      </c>
      <c r="AI92" s="24" t="s">
        <v>29</v>
      </c>
      <c r="AJ92" s="24" t="s">
        <v>29</v>
      </c>
      <c r="AK92" s="24" t="s">
        <v>29</v>
      </c>
      <c r="AL92" s="24" t="s">
        <v>29</v>
      </c>
      <c r="AM92" s="24" t="s">
        <v>29</v>
      </c>
      <c r="AN92" s="24" t="s">
        <v>29</v>
      </c>
      <c r="AO92" s="24" t="s">
        <v>29</v>
      </c>
      <c r="AP92" s="24" t="s">
        <v>29</v>
      </c>
      <c r="AQ92" s="24" t="s">
        <v>29</v>
      </c>
      <c r="AR92" s="24" t="s">
        <v>29</v>
      </c>
      <c r="AS92" s="24" t="s">
        <v>29</v>
      </c>
      <c r="AT92" s="24" t="s">
        <v>29</v>
      </c>
      <c r="AU92" s="24" t="s">
        <v>29</v>
      </c>
      <c r="AV92" s="24" t="s">
        <v>29</v>
      </c>
      <c r="AW92" s="24" t="s">
        <v>29</v>
      </c>
      <c r="AX92" s="24" t="s">
        <v>29</v>
      </c>
      <c r="AY92" s="24" t="s">
        <v>29</v>
      </c>
      <c r="AZ92" s="24" t="s">
        <v>29</v>
      </c>
      <c r="BA92" s="24" t="s">
        <v>29</v>
      </c>
      <c r="BB92" s="24" t="s">
        <v>29</v>
      </c>
      <c r="BC92" s="24" t="s">
        <v>29</v>
      </c>
      <c r="BD92" s="24" t="s">
        <v>29</v>
      </c>
      <c r="BE92" s="24" t="s">
        <v>29</v>
      </c>
      <c r="BF92" s="24" t="s">
        <v>29</v>
      </c>
      <c r="BG92" s="24" t="s">
        <v>29</v>
      </c>
      <c r="BH92" s="24" t="s">
        <v>29</v>
      </c>
      <c r="BI92" s="24" t="s">
        <v>29</v>
      </c>
      <c r="BJ92" s="24" t="s">
        <v>29</v>
      </c>
      <c r="BK92" s="24" t="s">
        <v>29</v>
      </c>
      <c r="BL92" s="24" t="s">
        <v>29</v>
      </c>
      <c r="BM92" s="24" t="s">
        <v>29</v>
      </c>
      <c r="BN92" s="24" t="s">
        <v>29</v>
      </c>
      <c r="BO92" s="24" t="s">
        <v>29</v>
      </c>
      <c r="BP92" s="24" t="s">
        <v>29</v>
      </c>
      <c r="BQ92" s="24" t="s">
        <v>29</v>
      </c>
      <c r="BR92" s="24" t="s">
        <v>29</v>
      </c>
      <c r="BS92" s="24" t="s">
        <v>29</v>
      </c>
      <c r="BT92" s="24" t="s">
        <v>29</v>
      </c>
      <c r="BU92" s="24" t="s">
        <v>29</v>
      </c>
      <c r="BV92" s="24" t="s">
        <v>29</v>
      </c>
      <c r="BW92" s="24" t="s">
        <v>29</v>
      </c>
      <c r="BX92" s="24" t="s">
        <v>29</v>
      </c>
      <c r="BY92" s="24" t="s">
        <v>29</v>
      </c>
      <c r="BZ92" s="24" t="s">
        <v>29</v>
      </c>
      <c r="CA92" s="24" t="s">
        <v>29</v>
      </c>
      <c r="CB92" s="24" t="s">
        <v>29</v>
      </c>
    </row>
    <row r="93" spans="2:80" s="1" customFormat="1" ht="13.9" customHeight="1">
      <c r="B93" s="57" t="str">
        <f>Roster_Selection_Men!AF127&amp;" " &amp; "JV1 "</f>
        <v xml:space="preserve">Pikeville ,University Of JV1 </v>
      </c>
      <c r="C93" s="57" t="str">
        <f>Roster_Selection_Men!AH127</f>
        <v>11-586931</v>
      </c>
      <c r="D93" s="57" t="str">
        <f>Roster_Selection_Men!AI127</f>
        <v>Jacob Schrock</v>
      </c>
      <c r="E93" s="58" t="s">
        <v>1022</v>
      </c>
      <c r="F93" s="1" t="str">
        <f>IF(ISERROR(Individual_Scores_Men_JV!E93), " ", IF(Individual_Scores_Men_JV!E93 = "Yes", "Yes", "  "))</f>
        <v>Yes</v>
      </c>
      <c r="G93" s="24" t="s">
        <v>29</v>
      </c>
      <c r="H93" s="24" t="s">
        <v>29</v>
      </c>
      <c r="I93" s="24" t="s">
        <v>29</v>
      </c>
      <c r="J93" s="24" t="s">
        <v>29</v>
      </c>
      <c r="K93" s="24" t="s">
        <v>29</v>
      </c>
      <c r="L93" s="24" t="s">
        <v>29</v>
      </c>
      <c r="M93" s="24" t="s">
        <v>29</v>
      </c>
      <c r="N93" s="24" t="s">
        <v>29</v>
      </c>
      <c r="O93" s="24" t="s">
        <v>29</v>
      </c>
      <c r="P93" s="24" t="s">
        <v>29</v>
      </c>
      <c r="Q93" s="24" t="s">
        <v>29</v>
      </c>
      <c r="R93" s="24" t="s">
        <v>29</v>
      </c>
      <c r="S93" s="24" t="s">
        <v>29</v>
      </c>
      <c r="T93" s="24" t="s">
        <v>29</v>
      </c>
      <c r="U93" s="24" t="s">
        <v>29</v>
      </c>
      <c r="V93" s="24" t="s">
        <v>29</v>
      </c>
      <c r="W93" s="24" t="s">
        <v>29</v>
      </c>
      <c r="X93" s="24" t="s">
        <v>29</v>
      </c>
      <c r="Y93" s="24" t="s">
        <v>29</v>
      </c>
      <c r="Z93" s="24" t="s">
        <v>29</v>
      </c>
      <c r="AA93" s="24" t="s">
        <v>29</v>
      </c>
      <c r="AB93" s="24" t="s">
        <v>29</v>
      </c>
      <c r="AC93" s="24" t="s">
        <v>29</v>
      </c>
      <c r="AD93" s="24" t="s">
        <v>29</v>
      </c>
      <c r="AE93" s="24" t="s">
        <v>29</v>
      </c>
      <c r="AF93" s="24" t="s">
        <v>29</v>
      </c>
      <c r="AG93" s="24" t="s">
        <v>29</v>
      </c>
      <c r="AH93" s="24" t="s">
        <v>29</v>
      </c>
      <c r="AI93" s="24" t="s">
        <v>29</v>
      </c>
      <c r="AJ93" s="24" t="s">
        <v>29</v>
      </c>
      <c r="AK93" s="24" t="s">
        <v>29</v>
      </c>
      <c r="AL93" s="24" t="s">
        <v>29</v>
      </c>
      <c r="AM93" s="24" t="s">
        <v>29</v>
      </c>
      <c r="AN93" s="24" t="s">
        <v>29</v>
      </c>
      <c r="AO93" s="24" t="s">
        <v>29</v>
      </c>
      <c r="AP93" s="24" t="s">
        <v>29</v>
      </c>
      <c r="AQ93" s="24" t="s">
        <v>29</v>
      </c>
      <c r="AR93" s="24" t="s">
        <v>29</v>
      </c>
      <c r="AS93" s="24" t="s">
        <v>29</v>
      </c>
      <c r="AT93" s="24" t="s">
        <v>29</v>
      </c>
      <c r="AU93" s="24" t="s">
        <v>29</v>
      </c>
      <c r="AV93" s="24" t="s">
        <v>29</v>
      </c>
      <c r="AW93" s="24" t="s">
        <v>29</v>
      </c>
      <c r="AX93" s="24" t="s">
        <v>29</v>
      </c>
      <c r="AY93" s="24" t="s">
        <v>29</v>
      </c>
      <c r="AZ93" s="24" t="s">
        <v>29</v>
      </c>
      <c r="BA93" s="24" t="s">
        <v>29</v>
      </c>
      <c r="BB93" s="24" t="s">
        <v>29</v>
      </c>
      <c r="BC93" s="24" t="s">
        <v>29</v>
      </c>
      <c r="BD93" s="24" t="s">
        <v>29</v>
      </c>
      <c r="BE93" s="24" t="s">
        <v>29</v>
      </c>
      <c r="BF93" s="24" t="s">
        <v>29</v>
      </c>
      <c r="BG93" s="24" t="s">
        <v>29</v>
      </c>
      <c r="BH93" s="24" t="s">
        <v>29</v>
      </c>
      <c r="BI93" s="24" t="s">
        <v>29</v>
      </c>
      <c r="BJ93" s="24" t="s">
        <v>29</v>
      </c>
      <c r="BK93" s="24" t="s">
        <v>29</v>
      </c>
      <c r="BL93" s="24" t="s">
        <v>29</v>
      </c>
      <c r="BM93" s="24" t="s">
        <v>29</v>
      </c>
      <c r="BN93" s="24" t="s">
        <v>29</v>
      </c>
      <c r="BO93" s="24" t="s">
        <v>29</v>
      </c>
      <c r="BP93" s="24" t="s">
        <v>29</v>
      </c>
      <c r="BQ93" s="24" t="s">
        <v>29</v>
      </c>
      <c r="BR93" s="24" t="s">
        <v>29</v>
      </c>
      <c r="BS93" s="24" t="s">
        <v>29</v>
      </c>
      <c r="BT93" s="24" t="s">
        <v>29</v>
      </c>
      <c r="BU93" s="24" t="s">
        <v>29</v>
      </c>
      <c r="BV93" s="24" t="s">
        <v>29</v>
      </c>
      <c r="BW93" s="24" t="s">
        <v>29</v>
      </c>
      <c r="BX93" s="24" t="s">
        <v>29</v>
      </c>
      <c r="BY93" s="24" t="s">
        <v>29</v>
      </c>
      <c r="BZ93" s="24" t="s">
        <v>29</v>
      </c>
      <c r="CA93" s="24" t="s">
        <v>29</v>
      </c>
      <c r="CB93" s="24" t="s">
        <v>29</v>
      </c>
    </row>
    <row r="94" spans="2:80" s="1" customFormat="1" ht="13.9" customHeight="1">
      <c r="B94" s="57" t="str">
        <f>Roster_Selection_Men!AF128&amp;" " &amp; "JV1 "</f>
        <v xml:space="preserve">Pikeville ,University Of JV1 </v>
      </c>
      <c r="C94" s="57" t="str">
        <f>Roster_Selection_Men!AH128</f>
        <v>11-106778</v>
      </c>
      <c r="D94" s="57" t="str">
        <f>Roster_Selection_Men!AI128</f>
        <v>Larry Iagulli</v>
      </c>
      <c r="E94" s="58" t="s">
        <v>1023</v>
      </c>
      <c r="F94" s="1" t="str">
        <f>IF(ISERROR(Individual_Scores_Men_JV!E94), " ", IF(Individual_Scores_Men_JV!E94 = "Yes", "Yes", "  "))</f>
        <v>Yes</v>
      </c>
      <c r="G94" s="24" t="s">
        <v>29</v>
      </c>
      <c r="H94" s="24" t="s">
        <v>29</v>
      </c>
      <c r="I94" s="24" t="s">
        <v>29</v>
      </c>
      <c r="J94" s="24" t="s">
        <v>29</v>
      </c>
      <c r="K94" s="24" t="s">
        <v>29</v>
      </c>
      <c r="L94" s="24" t="s">
        <v>29</v>
      </c>
      <c r="M94" s="24" t="s">
        <v>29</v>
      </c>
      <c r="N94" s="24" t="s">
        <v>29</v>
      </c>
      <c r="O94" s="24" t="s">
        <v>29</v>
      </c>
      <c r="P94" s="24" t="s">
        <v>29</v>
      </c>
      <c r="Q94" s="24" t="s">
        <v>29</v>
      </c>
      <c r="R94" s="24" t="s">
        <v>29</v>
      </c>
      <c r="S94" s="24" t="s">
        <v>29</v>
      </c>
      <c r="T94" s="24" t="s">
        <v>29</v>
      </c>
      <c r="U94" s="24" t="s">
        <v>29</v>
      </c>
      <c r="V94" s="24" t="s">
        <v>29</v>
      </c>
      <c r="W94" s="24" t="s">
        <v>29</v>
      </c>
      <c r="X94" s="24" t="s">
        <v>29</v>
      </c>
      <c r="Y94" s="24" t="s">
        <v>29</v>
      </c>
      <c r="Z94" s="24" t="s">
        <v>29</v>
      </c>
      <c r="AA94" s="24" t="s">
        <v>29</v>
      </c>
      <c r="AB94" s="24" t="s">
        <v>29</v>
      </c>
      <c r="AC94" s="24" t="s">
        <v>29</v>
      </c>
      <c r="AD94" s="24" t="s">
        <v>29</v>
      </c>
      <c r="AE94" s="24" t="s">
        <v>29</v>
      </c>
      <c r="AF94" s="24" t="s">
        <v>29</v>
      </c>
      <c r="AG94" s="24" t="s">
        <v>29</v>
      </c>
      <c r="AH94" s="24" t="s">
        <v>29</v>
      </c>
      <c r="AI94" s="24" t="s">
        <v>29</v>
      </c>
      <c r="AJ94" s="24" t="s">
        <v>29</v>
      </c>
      <c r="AK94" s="24" t="s">
        <v>29</v>
      </c>
      <c r="AL94" s="24" t="s">
        <v>29</v>
      </c>
      <c r="AM94" s="24" t="s">
        <v>29</v>
      </c>
      <c r="AN94" s="24" t="s">
        <v>29</v>
      </c>
      <c r="AO94" s="24" t="s">
        <v>29</v>
      </c>
      <c r="AP94" s="24" t="s">
        <v>29</v>
      </c>
      <c r="AQ94" s="24" t="s">
        <v>29</v>
      </c>
      <c r="AR94" s="24" t="s">
        <v>29</v>
      </c>
      <c r="AS94" s="24" t="s">
        <v>29</v>
      </c>
      <c r="AT94" s="24" t="s">
        <v>29</v>
      </c>
      <c r="AU94" s="24" t="s">
        <v>29</v>
      </c>
      <c r="AV94" s="24" t="s">
        <v>29</v>
      </c>
      <c r="AW94" s="24" t="s">
        <v>29</v>
      </c>
      <c r="AX94" s="24" t="s">
        <v>29</v>
      </c>
      <c r="AY94" s="24" t="s">
        <v>29</v>
      </c>
      <c r="AZ94" s="24" t="s">
        <v>29</v>
      </c>
      <c r="BA94" s="24" t="s">
        <v>29</v>
      </c>
      <c r="BB94" s="24" t="s">
        <v>29</v>
      </c>
      <c r="BC94" s="24" t="s">
        <v>29</v>
      </c>
      <c r="BD94" s="24" t="s">
        <v>29</v>
      </c>
      <c r="BE94" s="24" t="s">
        <v>29</v>
      </c>
      <c r="BF94" s="24" t="s">
        <v>29</v>
      </c>
      <c r="BG94" s="24" t="s">
        <v>29</v>
      </c>
      <c r="BH94" s="24" t="s">
        <v>29</v>
      </c>
      <c r="BI94" s="24" t="s">
        <v>29</v>
      </c>
      <c r="BJ94" s="24" t="s">
        <v>29</v>
      </c>
      <c r="BK94" s="24" t="s">
        <v>29</v>
      </c>
      <c r="BL94" s="24" t="s">
        <v>29</v>
      </c>
      <c r="BM94" s="24" t="s">
        <v>29</v>
      </c>
      <c r="BN94" s="24" t="s">
        <v>29</v>
      </c>
      <c r="BO94" s="24" t="s">
        <v>29</v>
      </c>
      <c r="BP94" s="24" t="s">
        <v>29</v>
      </c>
      <c r="BQ94" s="24" t="s">
        <v>29</v>
      </c>
      <c r="BR94" s="24" t="s">
        <v>29</v>
      </c>
      <c r="BS94" s="24" t="s">
        <v>29</v>
      </c>
      <c r="BT94" s="24" t="s">
        <v>29</v>
      </c>
      <c r="BU94" s="24" t="s">
        <v>29</v>
      </c>
      <c r="BV94" s="24" t="s">
        <v>29</v>
      </c>
      <c r="BW94" s="24" t="s">
        <v>29</v>
      </c>
      <c r="BX94" s="24" t="s">
        <v>29</v>
      </c>
      <c r="BY94" s="24" t="s">
        <v>29</v>
      </c>
      <c r="BZ94" s="24" t="s">
        <v>29</v>
      </c>
      <c r="CA94" s="24" t="s">
        <v>29</v>
      </c>
      <c r="CB94" s="24" t="s">
        <v>29</v>
      </c>
    </row>
    <row r="95" spans="2:80" s="1" customFormat="1" ht="13.9" customHeight="1">
      <c r="B95" s="57" t="str">
        <f>Roster_Selection_Men!AF129&amp;" " &amp; "JV1 "</f>
        <v xml:space="preserve">Pikeville ,University Of JV1 </v>
      </c>
      <c r="C95" s="57" t="str">
        <f>Roster_Selection_Men!AH129</f>
        <v>21-4318</v>
      </c>
      <c r="D95" s="57" t="str">
        <f>Roster_Selection_Men!AI129</f>
        <v>Lukas Lehmann</v>
      </c>
      <c r="E95" s="58" t="s">
        <v>1022</v>
      </c>
      <c r="F95" s="1" t="str">
        <f>IF(ISERROR(Individual_Scores_Men_JV!E95), " ", IF(Individual_Scores_Men_JV!E95 = "Yes", "Yes", "  "))</f>
        <v>Yes</v>
      </c>
      <c r="G95" s="24" t="s">
        <v>29</v>
      </c>
      <c r="H95" s="24" t="s">
        <v>29</v>
      </c>
      <c r="I95" s="24" t="s">
        <v>29</v>
      </c>
      <c r="J95" s="24" t="s">
        <v>29</v>
      </c>
      <c r="K95" s="24" t="s">
        <v>29</v>
      </c>
      <c r="L95" s="24" t="s">
        <v>29</v>
      </c>
      <c r="M95" s="24" t="s">
        <v>29</v>
      </c>
      <c r="N95" s="24" t="s">
        <v>29</v>
      </c>
      <c r="O95" s="24" t="s">
        <v>29</v>
      </c>
      <c r="P95" s="24" t="s">
        <v>29</v>
      </c>
      <c r="Q95" s="24" t="s">
        <v>29</v>
      </c>
      <c r="R95" s="24" t="s">
        <v>29</v>
      </c>
      <c r="S95" s="24" t="s">
        <v>29</v>
      </c>
      <c r="T95" s="24" t="s">
        <v>29</v>
      </c>
      <c r="U95" s="24" t="s">
        <v>29</v>
      </c>
      <c r="V95" s="24" t="s">
        <v>29</v>
      </c>
      <c r="W95" s="24" t="s">
        <v>29</v>
      </c>
      <c r="X95" s="24" t="s">
        <v>29</v>
      </c>
      <c r="Y95" s="24" t="s">
        <v>29</v>
      </c>
      <c r="Z95" s="24" t="s">
        <v>29</v>
      </c>
      <c r="AA95" s="24" t="s">
        <v>29</v>
      </c>
      <c r="AB95" s="24" t="s">
        <v>29</v>
      </c>
      <c r="AC95" s="24" t="s">
        <v>29</v>
      </c>
      <c r="AD95" s="24" t="s">
        <v>29</v>
      </c>
      <c r="AE95" s="24" t="s">
        <v>29</v>
      </c>
      <c r="AF95" s="24" t="s">
        <v>29</v>
      </c>
      <c r="AG95" s="24" t="s">
        <v>29</v>
      </c>
      <c r="AH95" s="24" t="s">
        <v>29</v>
      </c>
      <c r="AI95" s="24" t="s">
        <v>29</v>
      </c>
      <c r="AJ95" s="24" t="s">
        <v>29</v>
      </c>
      <c r="AK95" s="24" t="s">
        <v>29</v>
      </c>
      <c r="AL95" s="24" t="s">
        <v>29</v>
      </c>
      <c r="AM95" s="24" t="s">
        <v>29</v>
      </c>
      <c r="AN95" s="24" t="s">
        <v>29</v>
      </c>
      <c r="AO95" s="24" t="s">
        <v>29</v>
      </c>
      <c r="AP95" s="24" t="s">
        <v>29</v>
      </c>
      <c r="AQ95" s="24" t="s">
        <v>29</v>
      </c>
      <c r="AR95" s="24" t="s">
        <v>29</v>
      </c>
      <c r="AS95" s="24" t="s">
        <v>29</v>
      </c>
      <c r="AT95" s="24" t="s">
        <v>29</v>
      </c>
      <c r="AU95" s="24" t="s">
        <v>29</v>
      </c>
      <c r="AV95" s="24" t="s">
        <v>29</v>
      </c>
      <c r="AW95" s="24" t="s">
        <v>29</v>
      </c>
      <c r="AX95" s="24" t="s">
        <v>29</v>
      </c>
      <c r="AY95" s="24" t="s">
        <v>29</v>
      </c>
      <c r="AZ95" s="24" t="s">
        <v>29</v>
      </c>
      <c r="BA95" s="24" t="s">
        <v>29</v>
      </c>
      <c r="BB95" s="24" t="s">
        <v>29</v>
      </c>
      <c r="BC95" s="24" t="s">
        <v>29</v>
      </c>
      <c r="BD95" s="24" t="s">
        <v>29</v>
      </c>
      <c r="BE95" s="24" t="s">
        <v>29</v>
      </c>
      <c r="BF95" s="24" t="s">
        <v>29</v>
      </c>
      <c r="BG95" s="24" t="s">
        <v>29</v>
      </c>
      <c r="BH95" s="24" t="s">
        <v>29</v>
      </c>
      <c r="BI95" s="24" t="s">
        <v>29</v>
      </c>
      <c r="BJ95" s="24" t="s">
        <v>29</v>
      </c>
      <c r="BK95" s="24" t="s">
        <v>29</v>
      </c>
      <c r="BL95" s="24" t="s">
        <v>29</v>
      </c>
      <c r="BM95" s="24" t="s">
        <v>29</v>
      </c>
      <c r="BN95" s="24" t="s">
        <v>29</v>
      </c>
      <c r="BO95" s="24" t="s">
        <v>29</v>
      </c>
      <c r="BP95" s="24" t="s">
        <v>29</v>
      </c>
      <c r="BQ95" s="24" t="s">
        <v>29</v>
      </c>
      <c r="BR95" s="24" t="s">
        <v>29</v>
      </c>
      <c r="BS95" s="24" t="s">
        <v>29</v>
      </c>
      <c r="BT95" s="24" t="s">
        <v>29</v>
      </c>
      <c r="BU95" s="24" t="s">
        <v>29</v>
      </c>
      <c r="BV95" s="24" t="s">
        <v>29</v>
      </c>
      <c r="BW95" s="24" t="s">
        <v>29</v>
      </c>
      <c r="BX95" s="24" t="s">
        <v>29</v>
      </c>
      <c r="BY95" s="24" t="s">
        <v>29</v>
      </c>
      <c r="BZ95" s="24" t="s">
        <v>29</v>
      </c>
      <c r="CA95" s="24" t="s">
        <v>29</v>
      </c>
      <c r="CB95" s="24" t="s">
        <v>29</v>
      </c>
    </row>
    <row r="96" spans="2:80" s="1" customFormat="1" ht="13.9" customHeight="1">
      <c r="B96" s="57" t="str">
        <f>Roster_Selection_Men!AF130&amp;" " &amp; "JV1 "</f>
        <v xml:space="preserve">Pikeville ,University Of JV1 </v>
      </c>
      <c r="C96" s="57" t="str">
        <f>Roster_Selection_Men!AH130</f>
        <v>11-703329</v>
      </c>
      <c r="D96" s="57" t="str">
        <f>Roster_Selection_Men!AI130</f>
        <v>Marchello Carrossellia</v>
      </c>
      <c r="E96" s="58" t="s">
        <v>1023</v>
      </c>
      <c r="F96" s="1" t="str">
        <f>IF(ISERROR(Individual_Scores_Men_JV!E96), " ", IF(Individual_Scores_Men_JV!E96 = "Yes", "Yes", "  "))</f>
        <v>Yes</v>
      </c>
      <c r="G96" s="24" t="s">
        <v>29</v>
      </c>
      <c r="H96" s="24" t="s">
        <v>29</v>
      </c>
      <c r="I96" s="24" t="s">
        <v>29</v>
      </c>
      <c r="J96" s="24" t="s">
        <v>29</v>
      </c>
      <c r="K96" s="24" t="s">
        <v>29</v>
      </c>
      <c r="L96" s="24" t="s">
        <v>29</v>
      </c>
      <c r="M96" s="24" t="s">
        <v>29</v>
      </c>
      <c r="N96" s="24" t="s">
        <v>29</v>
      </c>
      <c r="O96" s="24" t="s">
        <v>29</v>
      </c>
      <c r="P96" s="24" t="s">
        <v>29</v>
      </c>
      <c r="Q96" s="24" t="s">
        <v>29</v>
      </c>
      <c r="R96" s="24" t="s">
        <v>29</v>
      </c>
      <c r="S96" s="24" t="s">
        <v>29</v>
      </c>
      <c r="T96" s="24" t="s">
        <v>29</v>
      </c>
      <c r="U96" s="24" t="s">
        <v>29</v>
      </c>
      <c r="V96" s="24" t="s">
        <v>29</v>
      </c>
      <c r="W96" s="24" t="s">
        <v>29</v>
      </c>
      <c r="X96" s="24" t="s">
        <v>29</v>
      </c>
      <c r="Y96" s="24" t="s">
        <v>29</v>
      </c>
      <c r="Z96" s="24" t="s">
        <v>29</v>
      </c>
      <c r="AA96" s="24" t="s">
        <v>29</v>
      </c>
      <c r="AB96" s="24" t="s">
        <v>29</v>
      </c>
      <c r="AC96" s="24" t="s">
        <v>29</v>
      </c>
      <c r="AD96" s="24" t="s">
        <v>29</v>
      </c>
      <c r="AE96" s="24" t="s">
        <v>29</v>
      </c>
      <c r="AF96" s="24" t="s">
        <v>29</v>
      </c>
      <c r="AG96" s="24" t="s">
        <v>29</v>
      </c>
      <c r="AH96" s="24" t="s">
        <v>29</v>
      </c>
      <c r="AI96" s="24" t="s">
        <v>29</v>
      </c>
      <c r="AJ96" s="24" t="s">
        <v>29</v>
      </c>
      <c r="AK96" s="24" t="s">
        <v>29</v>
      </c>
      <c r="AL96" s="24" t="s">
        <v>29</v>
      </c>
      <c r="AM96" s="24" t="s">
        <v>29</v>
      </c>
      <c r="AN96" s="24" t="s">
        <v>29</v>
      </c>
      <c r="AO96" s="24" t="s">
        <v>29</v>
      </c>
      <c r="AP96" s="24" t="s">
        <v>29</v>
      </c>
      <c r="AQ96" s="24" t="s">
        <v>29</v>
      </c>
      <c r="AR96" s="24" t="s">
        <v>29</v>
      </c>
      <c r="AS96" s="24" t="s">
        <v>29</v>
      </c>
      <c r="AT96" s="24" t="s">
        <v>29</v>
      </c>
      <c r="AU96" s="24" t="s">
        <v>29</v>
      </c>
      <c r="AV96" s="24" t="s">
        <v>29</v>
      </c>
      <c r="AW96" s="24" t="s">
        <v>29</v>
      </c>
      <c r="AX96" s="24" t="s">
        <v>29</v>
      </c>
      <c r="AY96" s="24" t="s">
        <v>29</v>
      </c>
      <c r="AZ96" s="24" t="s">
        <v>29</v>
      </c>
      <c r="BA96" s="24" t="s">
        <v>29</v>
      </c>
      <c r="BB96" s="24" t="s">
        <v>29</v>
      </c>
      <c r="BC96" s="24" t="s">
        <v>29</v>
      </c>
      <c r="BD96" s="24" t="s">
        <v>29</v>
      </c>
      <c r="BE96" s="24" t="s">
        <v>29</v>
      </c>
      <c r="BF96" s="24" t="s">
        <v>29</v>
      </c>
      <c r="BG96" s="24" t="s">
        <v>29</v>
      </c>
      <c r="BH96" s="24" t="s">
        <v>29</v>
      </c>
      <c r="BI96" s="24" t="s">
        <v>29</v>
      </c>
      <c r="BJ96" s="24" t="s">
        <v>29</v>
      </c>
      <c r="BK96" s="24" t="s">
        <v>29</v>
      </c>
      <c r="BL96" s="24" t="s">
        <v>29</v>
      </c>
      <c r="BM96" s="24" t="s">
        <v>29</v>
      </c>
      <c r="BN96" s="24" t="s">
        <v>29</v>
      </c>
      <c r="BO96" s="24" t="s">
        <v>29</v>
      </c>
      <c r="BP96" s="24" t="s">
        <v>29</v>
      </c>
      <c r="BQ96" s="24" t="s">
        <v>29</v>
      </c>
      <c r="BR96" s="24" t="s">
        <v>29</v>
      </c>
      <c r="BS96" s="24" t="s">
        <v>29</v>
      </c>
      <c r="BT96" s="24" t="s">
        <v>29</v>
      </c>
      <c r="BU96" s="24" t="s">
        <v>29</v>
      </c>
      <c r="BV96" s="24" t="s">
        <v>29</v>
      </c>
      <c r="BW96" s="24" t="s">
        <v>29</v>
      </c>
      <c r="BX96" s="24" t="s">
        <v>29</v>
      </c>
      <c r="BY96" s="24" t="s">
        <v>29</v>
      </c>
      <c r="BZ96" s="24" t="s">
        <v>29</v>
      </c>
      <c r="CA96" s="24" t="s">
        <v>29</v>
      </c>
      <c r="CB96" s="24" t="s">
        <v>29</v>
      </c>
    </row>
    <row r="97" spans="2:80" s="1" customFormat="1" ht="13.9" customHeight="1">
      <c r="B97" s="57" t="str">
        <f>Roster_Selection_Men!AF131&amp;" " &amp; "JV1 "</f>
        <v xml:space="preserve"> JV1 </v>
      </c>
      <c r="C97" s="57" t="str">
        <f>Roster_Selection_Men!AH131</f>
        <v/>
      </c>
      <c r="D97" s="57" t="str">
        <f>Roster_Selection_Men!AI131</f>
        <v/>
      </c>
      <c r="E97" s="58"/>
      <c r="F97" s="1" t="str">
        <f>IF(ISERROR(Individual_Scores_Men_JV!E97), " ", IF(Individual_Scores_Men_JV!E97 = "Yes", "Yes", "  "))</f>
        <v xml:space="preserve">  </v>
      </c>
      <c r="G97" s="24" t="s">
        <v>29</v>
      </c>
      <c r="H97" s="24" t="s">
        <v>29</v>
      </c>
      <c r="I97" s="24" t="s">
        <v>29</v>
      </c>
      <c r="J97" s="24" t="s">
        <v>29</v>
      </c>
      <c r="K97" s="24" t="s">
        <v>29</v>
      </c>
      <c r="L97" s="24" t="s">
        <v>29</v>
      </c>
      <c r="M97" s="24" t="s">
        <v>29</v>
      </c>
      <c r="N97" s="24" t="s">
        <v>29</v>
      </c>
      <c r="O97" s="24" t="s">
        <v>29</v>
      </c>
      <c r="P97" s="24" t="s">
        <v>29</v>
      </c>
      <c r="Q97" s="24" t="s">
        <v>29</v>
      </c>
      <c r="R97" s="24" t="s">
        <v>29</v>
      </c>
      <c r="S97" s="24" t="s">
        <v>29</v>
      </c>
      <c r="T97" s="24" t="s">
        <v>29</v>
      </c>
      <c r="U97" s="24" t="s">
        <v>29</v>
      </c>
      <c r="V97" s="24" t="s">
        <v>29</v>
      </c>
      <c r="W97" s="24" t="s">
        <v>29</v>
      </c>
      <c r="X97" s="24" t="s">
        <v>29</v>
      </c>
      <c r="Y97" s="24" t="s">
        <v>29</v>
      </c>
      <c r="Z97" s="24" t="s">
        <v>29</v>
      </c>
      <c r="AA97" s="24" t="s">
        <v>29</v>
      </c>
      <c r="AB97" s="24" t="s">
        <v>29</v>
      </c>
      <c r="AC97" s="24" t="s">
        <v>29</v>
      </c>
      <c r="AD97" s="24" t="s">
        <v>29</v>
      </c>
      <c r="AE97" s="24" t="s">
        <v>29</v>
      </c>
      <c r="AF97" s="24" t="s">
        <v>29</v>
      </c>
      <c r="AG97" s="24" t="s">
        <v>29</v>
      </c>
      <c r="AH97" s="24" t="s">
        <v>29</v>
      </c>
      <c r="AI97" s="24" t="s">
        <v>29</v>
      </c>
      <c r="AJ97" s="24" t="s">
        <v>29</v>
      </c>
      <c r="AK97" s="24" t="s">
        <v>29</v>
      </c>
      <c r="AL97" s="24" t="s">
        <v>29</v>
      </c>
      <c r="AM97" s="24" t="s">
        <v>29</v>
      </c>
      <c r="AN97" s="24" t="s">
        <v>29</v>
      </c>
      <c r="AO97" s="24" t="s">
        <v>29</v>
      </c>
      <c r="AP97" s="24" t="s">
        <v>29</v>
      </c>
      <c r="AQ97" s="24" t="s">
        <v>29</v>
      </c>
      <c r="AR97" s="24" t="s">
        <v>29</v>
      </c>
      <c r="AS97" s="24" t="s">
        <v>29</v>
      </c>
      <c r="AT97" s="24" t="s">
        <v>29</v>
      </c>
      <c r="AU97" s="24" t="s">
        <v>29</v>
      </c>
      <c r="AV97" s="24" t="s">
        <v>29</v>
      </c>
      <c r="AW97" s="24" t="s">
        <v>29</v>
      </c>
      <c r="AX97" s="24" t="s">
        <v>29</v>
      </c>
      <c r="AY97" s="24" t="s">
        <v>29</v>
      </c>
      <c r="AZ97" s="24" t="s">
        <v>29</v>
      </c>
      <c r="BA97" s="24" t="s">
        <v>29</v>
      </c>
      <c r="BB97" s="24" t="s">
        <v>29</v>
      </c>
      <c r="BC97" s="24" t="s">
        <v>29</v>
      </c>
      <c r="BD97" s="24" t="s">
        <v>29</v>
      </c>
      <c r="BE97" s="24" t="s">
        <v>29</v>
      </c>
      <c r="BF97" s="24" t="s">
        <v>29</v>
      </c>
      <c r="BG97" s="24" t="s">
        <v>29</v>
      </c>
      <c r="BH97" s="24" t="s">
        <v>29</v>
      </c>
      <c r="BI97" s="24" t="s">
        <v>29</v>
      </c>
      <c r="BJ97" s="24" t="s">
        <v>29</v>
      </c>
      <c r="BK97" s="24" t="s">
        <v>29</v>
      </c>
      <c r="BL97" s="24" t="s">
        <v>29</v>
      </c>
      <c r="BM97" s="24" t="s">
        <v>29</v>
      </c>
      <c r="BN97" s="24" t="s">
        <v>29</v>
      </c>
      <c r="BO97" s="24" t="s">
        <v>29</v>
      </c>
      <c r="BP97" s="24" t="s">
        <v>29</v>
      </c>
      <c r="BQ97" s="24" t="s">
        <v>29</v>
      </c>
      <c r="BR97" s="24" t="s">
        <v>29</v>
      </c>
      <c r="BS97" s="24" t="s">
        <v>29</v>
      </c>
      <c r="BT97" s="24" t="s">
        <v>29</v>
      </c>
      <c r="BU97" s="24" t="s">
        <v>29</v>
      </c>
      <c r="BV97" s="24" t="s">
        <v>29</v>
      </c>
      <c r="BW97" s="24" t="s">
        <v>29</v>
      </c>
      <c r="BX97" s="24" t="s">
        <v>29</v>
      </c>
      <c r="BY97" s="24" t="s">
        <v>29</v>
      </c>
      <c r="BZ97" s="24" t="s">
        <v>29</v>
      </c>
      <c r="CA97" s="24" t="s">
        <v>29</v>
      </c>
      <c r="CB97" s="24" t="s">
        <v>29</v>
      </c>
    </row>
    <row r="98" spans="2:80" s="1" customFormat="1" ht="13.9" customHeight="1">
      <c r="B98" s="57" t="s">
        <v>726</v>
      </c>
      <c r="C98" s="59" t="str">
        <f>Individual_Scores_Men_JV!C98</f>
        <v/>
      </c>
      <c r="D98" s="60" t="str">
        <f>Individual_Scores_Men_JV!D98</f>
        <v/>
      </c>
      <c r="E98" s="58"/>
      <c r="F98" s="13"/>
      <c r="G98" s="24" t="s">
        <v>29</v>
      </c>
      <c r="H98" s="24" t="s">
        <v>29</v>
      </c>
      <c r="I98" s="24" t="s">
        <v>29</v>
      </c>
      <c r="J98" s="24" t="s">
        <v>29</v>
      </c>
      <c r="K98" s="24" t="s">
        <v>29</v>
      </c>
      <c r="L98" s="24" t="s">
        <v>29</v>
      </c>
      <c r="M98" s="24" t="s">
        <v>29</v>
      </c>
      <c r="N98" s="24" t="s">
        <v>29</v>
      </c>
      <c r="O98" s="24" t="s">
        <v>29</v>
      </c>
      <c r="P98" s="24" t="s">
        <v>29</v>
      </c>
      <c r="Q98" s="24" t="s">
        <v>29</v>
      </c>
      <c r="R98" s="24" t="s">
        <v>29</v>
      </c>
      <c r="S98" s="24" t="s">
        <v>29</v>
      </c>
      <c r="T98" s="24" t="s">
        <v>29</v>
      </c>
      <c r="U98" s="24" t="s">
        <v>29</v>
      </c>
      <c r="V98" s="24" t="s">
        <v>29</v>
      </c>
      <c r="W98" s="24" t="s">
        <v>29</v>
      </c>
      <c r="X98" s="24" t="s">
        <v>29</v>
      </c>
      <c r="Y98" s="24" t="s">
        <v>29</v>
      </c>
      <c r="Z98" s="24" t="s">
        <v>29</v>
      </c>
      <c r="AA98" s="24" t="s">
        <v>29</v>
      </c>
      <c r="AB98" s="24" t="s">
        <v>29</v>
      </c>
      <c r="AC98" s="24" t="s">
        <v>29</v>
      </c>
      <c r="AD98" s="24" t="s">
        <v>29</v>
      </c>
      <c r="AE98" s="24" t="s">
        <v>29</v>
      </c>
      <c r="AF98" s="24" t="s">
        <v>29</v>
      </c>
      <c r="AG98" s="24" t="s">
        <v>29</v>
      </c>
      <c r="AH98" s="24" t="s">
        <v>29</v>
      </c>
      <c r="AI98" s="24" t="s">
        <v>29</v>
      </c>
      <c r="AJ98" s="24" t="s">
        <v>29</v>
      </c>
      <c r="AK98" s="24" t="s">
        <v>29</v>
      </c>
      <c r="AL98" s="24" t="s">
        <v>29</v>
      </c>
      <c r="AM98" s="24" t="s">
        <v>29</v>
      </c>
      <c r="AN98" s="24" t="s">
        <v>29</v>
      </c>
      <c r="AO98" s="24" t="s">
        <v>29</v>
      </c>
      <c r="AP98" s="24" t="s">
        <v>29</v>
      </c>
      <c r="AQ98" s="24" t="s">
        <v>29</v>
      </c>
      <c r="AR98" s="24" t="s">
        <v>29</v>
      </c>
      <c r="AS98" s="24" t="s">
        <v>29</v>
      </c>
      <c r="AT98" s="24" t="s">
        <v>29</v>
      </c>
      <c r="AU98" s="24" t="s">
        <v>29</v>
      </c>
      <c r="AV98" s="24" t="s">
        <v>29</v>
      </c>
      <c r="AW98" s="24" t="s">
        <v>29</v>
      </c>
      <c r="AX98" s="24" t="s">
        <v>29</v>
      </c>
      <c r="AY98" s="24" t="s">
        <v>29</v>
      </c>
      <c r="AZ98" s="24" t="s">
        <v>29</v>
      </c>
      <c r="BA98" s="24" t="s">
        <v>29</v>
      </c>
      <c r="BB98" s="24" t="s">
        <v>29</v>
      </c>
      <c r="BC98" s="24" t="s">
        <v>29</v>
      </c>
      <c r="BD98" s="24" t="s">
        <v>29</v>
      </c>
      <c r="BE98" s="24" t="s">
        <v>29</v>
      </c>
      <c r="BF98" s="24" t="s">
        <v>29</v>
      </c>
      <c r="BG98" s="24" t="s">
        <v>29</v>
      </c>
      <c r="BH98" s="24" t="s">
        <v>29</v>
      </c>
      <c r="BI98" s="24" t="s">
        <v>29</v>
      </c>
      <c r="BJ98" s="24" t="s">
        <v>29</v>
      </c>
      <c r="BK98" s="24" t="s">
        <v>29</v>
      </c>
      <c r="BL98" s="24" t="s">
        <v>29</v>
      </c>
      <c r="BM98" s="24" t="s">
        <v>29</v>
      </c>
      <c r="BN98" s="24" t="s">
        <v>29</v>
      </c>
      <c r="BO98" s="24" t="s">
        <v>29</v>
      </c>
      <c r="BP98" s="24" t="s">
        <v>29</v>
      </c>
      <c r="BQ98" s="24" t="s">
        <v>29</v>
      </c>
      <c r="BR98" s="24" t="s">
        <v>29</v>
      </c>
      <c r="BS98" s="24" t="s">
        <v>29</v>
      </c>
      <c r="BT98" s="24" t="s">
        <v>29</v>
      </c>
      <c r="BU98" s="24" t="s">
        <v>29</v>
      </c>
      <c r="BV98" s="24" t="s">
        <v>29</v>
      </c>
      <c r="BW98" s="24" t="s">
        <v>29</v>
      </c>
      <c r="BX98" s="24" t="s">
        <v>29</v>
      </c>
      <c r="BY98" s="24" t="s">
        <v>29</v>
      </c>
      <c r="BZ98" s="24" t="s">
        <v>29</v>
      </c>
      <c r="CA98" s="24" t="s">
        <v>29</v>
      </c>
      <c r="CB98" s="24" t="s">
        <v>29</v>
      </c>
    </row>
    <row r="99" spans="2:80" s="1" customFormat="1" ht="13.9" customHeight="1">
      <c r="B99" s="57" t="s">
        <v>726</v>
      </c>
      <c r="C99" s="59" t="str">
        <f>Individual_Scores_Men_JV!C99</f>
        <v/>
      </c>
      <c r="D99" s="60" t="str">
        <f>Individual_Scores_Men_JV!D99</f>
        <v/>
      </c>
      <c r="E99" s="58"/>
      <c r="F99" s="13"/>
      <c r="G99" s="24" t="s">
        <v>29</v>
      </c>
      <c r="H99" s="24" t="s">
        <v>29</v>
      </c>
      <c r="I99" s="24" t="s">
        <v>29</v>
      </c>
      <c r="J99" s="24" t="s">
        <v>29</v>
      </c>
      <c r="K99" s="24" t="s">
        <v>29</v>
      </c>
      <c r="L99" s="24" t="s">
        <v>29</v>
      </c>
      <c r="M99" s="24" t="s">
        <v>29</v>
      </c>
      <c r="N99" s="24" t="s">
        <v>29</v>
      </c>
      <c r="O99" s="24" t="s">
        <v>29</v>
      </c>
      <c r="P99" s="24" t="s">
        <v>29</v>
      </c>
      <c r="Q99" s="24" t="s">
        <v>29</v>
      </c>
      <c r="R99" s="24" t="s">
        <v>29</v>
      </c>
      <c r="S99" s="24" t="s">
        <v>29</v>
      </c>
      <c r="T99" s="24" t="s">
        <v>29</v>
      </c>
      <c r="U99" s="24" t="s">
        <v>29</v>
      </c>
      <c r="V99" s="24" t="s">
        <v>29</v>
      </c>
      <c r="W99" s="24" t="s">
        <v>29</v>
      </c>
      <c r="X99" s="24" t="s">
        <v>29</v>
      </c>
      <c r="Y99" s="24" t="s">
        <v>29</v>
      </c>
      <c r="Z99" s="24" t="s">
        <v>29</v>
      </c>
      <c r="AA99" s="24" t="s">
        <v>29</v>
      </c>
      <c r="AB99" s="24" t="s">
        <v>29</v>
      </c>
      <c r="AC99" s="24" t="s">
        <v>29</v>
      </c>
      <c r="AD99" s="24" t="s">
        <v>29</v>
      </c>
      <c r="AE99" s="24" t="s">
        <v>29</v>
      </c>
      <c r="AF99" s="24" t="s">
        <v>29</v>
      </c>
      <c r="AG99" s="24" t="s">
        <v>29</v>
      </c>
      <c r="AH99" s="24" t="s">
        <v>29</v>
      </c>
      <c r="AI99" s="24" t="s">
        <v>29</v>
      </c>
      <c r="AJ99" s="24" t="s">
        <v>29</v>
      </c>
      <c r="AK99" s="24" t="s">
        <v>29</v>
      </c>
      <c r="AL99" s="24" t="s">
        <v>29</v>
      </c>
      <c r="AM99" s="24" t="s">
        <v>29</v>
      </c>
      <c r="AN99" s="24" t="s">
        <v>29</v>
      </c>
      <c r="AO99" s="24" t="s">
        <v>29</v>
      </c>
      <c r="AP99" s="24" t="s">
        <v>29</v>
      </c>
      <c r="AQ99" s="24" t="s">
        <v>29</v>
      </c>
      <c r="AR99" s="24" t="s">
        <v>29</v>
      </c>
      <c r="AS99" s="24" t="s">
        <v>29</v>
      </c>
      <c r="AT99" s="24" t="s">
        <v>29</v>
      </c>
      <c r="AU99" s="24" t="s">
        <v>29</v>
      </c>
      <c r="AV99" s="24" t="s">
        <v>29</v>
      </c>
      <c r="AW99" s="24" t="s">
        <v>29</v>
      </c>
      <c r="AX99" s="24" t="s">
        <v>29</v>
      </c>
      <c r="AY99" s="24" t="s">
        <v>29</v>
      </c>
      <c r="AZ99" s="24" t="s">
        <v>29</v>
      </c>
      <c r="BA99" s="24" t="s">
        <v>29</v>
      </c>
      <c r="BB99" s="24" t="s">
        <v>29</v>
      </c>
      <c r="BC99" s="24" t="s">
        <v>29</v>
      </c>
      <c r="BD99" s="24" t="s">
        <v>29</v>
      </c>
      <c r="BE99" s="24" t="s">
        <v>29</v>
      </c>
      <c r="BF99" s="24" t="s">
        <v>29</v>
      </c>
      <c r="BG99" s="24" t="s">
        <v>29</v>
      </c>
      <c r="BH99" s="24" t="s">
        <v>29</v>
      </c>
      <c r="BI99" s="24" t="s">
        <v>29</v>
      </c>
      <c r="BJ99" s="24" t="s">
        <v>29</v>
      </c>
      <c r="BK99" s="24" t="s">
        <v>29</v>
      </c>
      <c r="BL99" s="24" t="s">
        <v>29</v>
      </c>
      <c r="BM99" s="24" t="s">
        <v>29</v>
      </c>
      <c r="BN99" s="24" t="s">
        <v>29</v>
      </c>
      <c r="BO99" s="24" t="s">
        <v>29</v>
      </c>
      <c r="BP99" s="24" t="s">
        <v>29</v>
      </c>
      <c r="BQ99" s="24" t="s">
        <v>29</v>
      </c>
      <c r="BR99" s="24" t="s">
        <v>29</v>
      </c>
      <c r="BS99" s="24" t="s">
        <v>29</v>
      </c>
      <c r="BT99" s="24" t="s">
        <v>29</v>
      </c>
      <c r="BU99" s="24" t="s">
        <v>29</v>
      </c>
      <c r="BV99" s="24" t="s">
        <v>29</v>
      </c>
      <c r="BW99" s="24" t="s">
        <v>29</v>
      </c>
      <c r="BX99" s="24" t="s">
        <v>29</v>
      </c>
      <c r="BY99" s="24" t="s">
        <v>29</v>
      </c>
      <c r="BZ99" s="24" t="s">
        <v>29</v>
      </c>
      <c r="CA99" s="24" t="s">
        <v>29</v>
      </c>
      <c r="CB99" s="24" t="s">
        <v>29</v>
      </c>
    </row>
    <row r="100" spans="2:80" s="1" customFormat="1" ht="13.9" customHeight="1">
      <c r="B100" s="57" t="s">
        <v>726</v>
      </c>
      <c r="C100" s="59" t="str">
        <f>Individual_Scores_Men_JV!C100</f>
        <v/>
      </c>
      <c r="D100" s="60" t="str">
        <f>Individual_Scores_Men_JV!D100</f>
        <v/>
      </c>
      <c r="E100" s="58"/>
      <c r="F100" s="13"/>
      <c r="G100" s="24" t="s">
        <v>29</v>
      </c>
      <c r="H100" s="24" t="s">
        <v>29</v>
      </c>
      <c r="I100" s="24" t="s">
        <v>29</v>
      </c>
      <c r="J100" s="24" t="s">
        <v>29</v>
      </c>
      <c r="K100" s="24" t="s">
        <v>29</v>
      </c>
      <c r="L100" s="24" t="s">
        <v>29</v>
      </c>
      <c r="M100" s="24" t="s">
        <v>29</v>
      </c>
      <c r="N100" s="24" t="s">
        <v>29</v>
      </c>
      <c r="O100" s="24" t="s">
        <v>29</v>
      </c>
      <c r="P100" s="24" t="s">
        <v>29</v>
      </c>
      <c r="Q100" s="24" t="s">
        <v>29</v>
      </c>
      <c r="R100" s="24" t="s">
        <v>29</v>
      </c>
      <c r="S100" s="24" t="s">
        <v>29</v>
      </c>
      <c r="T100" s="24" t="s">
        <v>29</v>
      </c>
      <c r="U100" s="24" t="s">
        <v>29</v>
      </c>
      <c r="V100" s="24" t="s">
        <v>29</v>
      </c>
      <c r="W100" s="24" t="s">
        <v>29</v>
      </c>
      <c r="X100" s="24" t="s">
        <v>29</v>
      </c>
      <c r="Y100" s="24" t="s">
        <v>29</v>
      </c>
      <c r="Z100" s="24" t="s">
        <v>29</v>
      </c>
      <c r="AA100" s="24" t="s">
        <v>29</v>
      </c>
      <c r="AB100" s="24" t="s">
        <v>29</v>
      </c>
      <c r="AC100" s="24" t="s">
        <v>29</v>
      </c>
      <c r="AD100" s="24" t="s">
        <v>29</v>
      </c>
      <c r="AE100" s="24" t="s">
        <v>29</v>
      </c>
      <c r="AF100" s="24" t="s">
        <v>29</v>
      </c>
      <c r="AG100" s="24" t="s">
        <v>29</v>
      </c>
      <c r="AH100" s="24" t="s">
        <v>29</v>
      </c>
      <c r="AI100" s="24" t="s">
        <v>29</v>
      </c>
      <c r="AJ100" s="24" t="s">
        <v>29</v>
      </c>
      <c r="AK100" s="24" t="s">
        <v>29</v>
      </c>
      <c r="AL100" s="24" t="s">
        <v>29</v>
      </c>
      <c r="AM100" s="24" t="s">
        <v>29</v>
      </c>
      <c r="AN100" s="24" t="s">
        <v>29</v>
      </c>
      <c r="AO100" s="24" t="s">
        <v>29</v>
      </c>
      <c r="AP100" s="24" t="s">
        <v>29</v>
      </c>
      <c r="AQ100" s="24" t="s">
        <v>29</v>
      </c>
      <c r="AR100" s="24" t="s">
        <v>29</v>
      </c>
      <c r="AS100" s="24" t="s">
        <v>29</v>
      </c>
      <c r="AT100" s="24" t="s">
        <v>29</v>
      </c>
      <c r="AU100" s="24" t="s">
        <v>29</v>
      </c>
      <c r="AV100" s="24" t="s">
        <v>29</v>
      </c>
      <c r="AW100" s="24" t="s">
        <v>29</v>
      </c>
      <c r="AX100" s="24" t="s">
        <v>29</v>
      </c>
      <c r="AY100" s="24" t="s">
        <v>29</v>
      </c>
      <c r="AZ100" s="24" t="s">
        <v>29</v>
      </c>
      <c r="BA100" s="24" t="s">
        <v>29</v>
      </c>
      <c r="BB100" s="24" t="s">
        <v>29</v>
      </c>
      <c r="BC100" s="24" t="s">
        <v>29</v>
      </c>
      <c r="BD100" s="24" t="s">
        <v>29</v>
      </c>
      <c r="BE100" s="24" t="s">
        <v>29</v>
      </c>
      <c r="BF100" s="24" t="s">
        <v>29</v>
      </c>
      <c r="BG100" s="24" t="s">
        <v>29</v>
      </c>
      <c r="BH100" s="24" t="s">
        <v>29</v>
      </c>
      <c r="BI100" s="24" t="s">
        <v>29</v>
      </c>
      <c r="BJ100" s="24" t="s">
        <v>29</v>
      </c>
      <c r="BK100" s="24" t="s">
        <v>29</v>
      </c>
      <c r="BL100" s="24" t="s">
        <v>29</v>
      </c>
      <c r="BM100" s="24" t="s">
        <v>29</v>
      </c>
      <c r="BN100" s="24" t="s">
        <v>29</v>
      </c>
      <c r="BO100" s="24" t="s">
        <v>29</v>
      </c>
      <c r="BP100" s="24" t="s">
        <v>29</v>
      </c>
      <c r="BQ100" s="24" t="s">
        <v>29</v>
      </c>
      <c r="BR100" s="24" t="s">
        <v>29</v>
      </c>
      <c r="BS100" s="24" t="s">
        <v>29</v>
      </c>
      <c r="BT100" s="24" t="s">
        <v>29</v>
      </c>
      <c r="BU100" s="24" t="s">
        <v>29</v>
      </c>
      <c r="BV100" s="24" t="s">
        <v>29</v>
      </c>
      <c r="BW100" s="24" t="s">
        <v>29</v>
      </c>
      <c r="BX100" s="24" t="s">
        <v>29</v>
      </c>
      <c r="BY100" s="24" t="s">
        <v>29</v>
      </c>
      <c r="BZ100" s="24" t="s">
        <v>29</v>
      </c>
      <c r="CA100" s="24" t="s">
        <v>29</v>
      </c>
      <c r="CB100" s="24" t="s">
        <v>29</v>
      </c>
    </row>
    <row r="101" spans="2:80" s="1" customFormat="1" ht="13.9" customHeight="1">
      <c r="B101" s="57" t="s">
        <v>29</v>
      </c>
      <c r="C101" s="57" t="s">
        <v>29</v>
      </c>
      <c r="D101" s="57" t="s">
        <v>29</v>
      </c>
      <c r="E101" s="61"/>
      <c r="G101" s="24" t="s">
        <v>29</v>
      </c>
      <c r="H101" s="24" t="s">
        <v>29</v>
      </c>
      <c r="I101" s="24" t="s">
        <v>29</v>
      </c>
      <c r="J101" s="24" t="s">
        <v>29</v>
      </c>
      <c r="K101" s="24" t="s">
        <v>29</v>
      </c>
      <c r="L101" s="24" t="s">
        <v>29</v>
      </c>
      <c r="M101" s="24" t="s">
        <v>29</v>
      </c>
      <c r="N101" s="24" t="s">
        <v>29</v>
      </c>
      <c r="O101" s="24" t="s">
        <v>29</v>
      </c>
      <c r="P101" s="24" t="s">
        <v>29</v>
      </c>
      <c r="Q101" s="24" t="s">
        <v>29</v>
      </c>
      <c r="R101" s="24" t="s">
        <v>29</v>
      </c>
      <c r="S101" s="24" t="s">
        <v>29</v>
      </c>
      <c r="T101" s="24" t="s">
        <v>29</v>
      </c>
      <c r="U101" s="24" t="s">
        <v>29</v>
      </c>
      <c r="V101" s="24" t="s">
        <v>29</v>
      </c>
      <c r="W101" s="24" t="s">
        <v>29</v>
      </c>
      <c r="X101" s="24" t="s">
        <v>29</v>
      </c>
      <c r="Y101" s="24" t="s">
        <v>29</v>
      </c>
      <c r="Z101" s="24" t="s">
        <v>29</v>
      </c>
      <c r="AA101" s="24" t="s">
        <v>29</v>
      </c>
      <c r="AB101" s="24" t="s">
        <v>29</v>
      </c>
      <c r="AC101" s="24" t="s">
        <v>29</v>
      </c>
      <c r="AD101" s="24" t="s">
        <v>29</v>
      </c>
      <c r="AE101" s="24" t="s">
        <v>29</v>
      </c>
      <c r="AF101" s="24" t="s">
        <v>29</v>
      </c>
      <c r="AG101" s="24" t="s">
        <v>29</v>
      </c>
      <c r="AH101" s="24" t="s">
        <v>29</v>
      </c>
      <c r="AI101" s="24" t="s">
        <v>29</v>
      </c>
      <c r="AJ101" s="24" t="s">
        <v>29</v>
      </c>
      <c r="AK101" s="24" t="s">
        <v>29</v>
      </c>
      <c r="AL101" s="24" t="s">
        <v>29</v>
      </c>
      <c r="AM101" s="24" t="s">
        <v>29</v>
      </c>
      <c r="AN101" s="24" t="s">
        <v>29</v>
      </c>
      <c r="AO101" s="24" t="s">
        <v>29</v>
      </c>
      <c r="AP101" s="24" t="s">
        <v>29</v>
      </c>
      <c r="AQ101" s="24" t="s">
        <v>29</v>
      </c>
      <c r="AR101" s="24" t="s">
        <v>29</v>
      </c>
      <c r="AS101" s="24" t="s">
        <v>29</v>
      </c>
      <c r="AT101" s="24" t="s">
        <v>29</v>
      </c>
      <c r="AU101" s="24" t="s">
        <v>29</v>
      </c>
      <c r="AV101" s="24" t="s">
        <v>29</v>
      </c>
      <c r="AW101" s="24" t="s">
        <v>29</v>
      </c>
      <c r="AX101" s="24" t="s">
        <v>29</v>
      </c>
      <c r="AY101" s="24" t="s">
        <v>29</v>
      </c>
      <c r="AZ101" s="24" t="s">
        <v>29</v>
      </c>
      <c r="BA101" s="24" t="s">
        <v>29</v>
      </c>
      <c r="BB101" s="24" t="s">
        <v>29</v>
      </c>
      <c r="BC101" s="24" t="s">
        <v>29</v>
      </c>
      <c r="BD101" s="24" t="s">
        <v>29</v>
      </c>
      <c r="BE101" s="24" t="s">
        <v>29</v>
      </c>
      <c r="BF101" s="24" t="s">
        <v>29</v>
      </c>
      <c r="BG101" s="24" t="s">
        <v>29</v>
      </c>
      <c r="BH101" s="24" t="s">
        <v>29</v>
      </c>
      <c r="BI101" s="24" t="s">
        <v>29</v>
      </c>
      <c r="BJ101" s="24" t="s">
        <v>29</v>
      </c>
      <c r="BK101" s="24" t="s">
        <v>29</v>
      </c>
      <c r="BL101" s="24" t="s">
        <v>29</v>
      </c>
      <c r="BM101" s="24" t="s">
        <v>29</v>
      </c>
      <c r="BN101" s="24" t="s">
        <v>29</v>
      </c>
      <c r="BO101" s="24" t="s">
        <v>29</v>
      </c>
      <c r="BP101" s="24" t="s">
        <v>29</v>
      </c>
      <c r="BQ101" s="24" t="s">
        <v>29</v>
      </c>
      <c r="BR101" s="24" t="s">
        <v>29</v>
      </c>
      <c r="BS101" s="24" t="s">
        <v>29</v>
      </c>
      <c r="BT101" s="24" t="s">
        <v>29</v>
      </c>
      <c r="BU101" s="24" t="s">
        <v>29</v>
      </c>
      <c r="BV101" s="24" t="s">
        <v>29</v>
      </c>
      <c r="BW101" s="24" t="s">
        <v>29</v>
      </c>
      <c r="BX101" s="24" t="s">
        <v>29</v>
      </c>
      <c r="BY101" s="24" t="s">
        <v>29</v>
      </c>
      <c r="BZ101" s="24" t="s">
        <v>29</v>
      </c>
      <c r="CA101" s="24" t="s">
        <v>29</v>
      </c>
      <c r="CB101" s="24" t="s">
        <v>29</v>
      </c>
    </row>
    <row r="102" spans="2:80" s="1" customFormat="1" ht="13.9" customHeight="1">
      <c r="B102" s="57" t="s">
        <v>29</v>
      </c>
      <c r="C102" s="57" t="s">
        <v>29</v>
      </c>
      <c r="D102" s="57" t="s">
        <v>29</v>
      </c>
      <c r="E102" s="61"/>
      <c r="G102" s="24" t="s">
        <v>29</v>
      </c>
      <c r="H102" s="24" t="s">
        <v>29</v>
      </c>
      <c r="I102" s="24" t="s">
        <v>29</v>
      </c>
      <c r="J102" s="24" t="s">
        <v>29</v>
      </c>
      <c r="K102" s="24" t="s">
        <v>29</v>
      </c>
      <c r="L102" s="24" t="s">
        <v>29</v>
      </c>
      <c r="M102" s="24" t="s">
        <v>29</v>
      </c>
      <c r="N102" s="24" t="s">
        <v>29</v>
      </c>
      <c r="O102" s="24" t="s">
        <v>29</v>
      </c>
      <c r="P102" s="24" t="s">
        <v>29</v>
      </c>
      <c r="Q102" s="24" t="s">
        <v>29</v>
      </c>
      <c r="R102" s="24" t="s">
        <v>29</v>
      </c>
      <c r="S102" s="24" t="s">
        <v>29</v>
      </c>
      <c r="T102" s="24" t="s">
        <v>29</v>
      </c>
      <c r="U102" s="24" t="s">
        <v>29</v>
      </c>
      <c r="V102" s="24" t="s">
        <v>29</v>
      </c>
      <c r="W102" s="24" t="s">
        <v>29</v>
      </c>
      <c r="X102" s="24" t="s">
        <v>29</v>
      </c>
      <c r="Y102" s="24" t="s">
        <v>29</v>
      </c>
      <c r="Z102" s="24" t="s">
        <v>29</v>
      </c>
      <c r="AA102" s="24" t="s">
        <v>29</v>
      </c>
      <c r="AB102" s="24" t="s">
        <v>29</v>
      </c>
      <c r="AC102" s="24" t="s">
        <v>29</v>
      </c>
      <c r="AD102" s="24" t="s">
        <v>29</v>
      </c>
      <c r="AE102" s="24" t="s">
        <v>29</v>
      </c>
      <c r="AF102" s="24" t="s">
        <v>29</v>
      </c>
      <c r="AG102" s="24" t="s">
        <v>29</v>
      </c>
      <c r="AH102" s="24" t="s">
        <v>29</v>
      </c>
      <c r="AI102" s="24" t="s">
        <v>29</v>
      </c>
      <c r="AJ102" s="24" t="s">
        <v>29</v>
      </c>
      <c r="AK102" s="24" t="s">
        <v>29</v>
      </c>
      <c r="AL102" s="24" t="s">
        <v>29</v>
      </c>
      <c r="AM102" s="24" t="s">
        <v>29</v>
      </c>
      <c r="AN102" s="24" t="s">
        <v>29</v>
      </c>
      <c r="AO102" s="24" t="s">
        <v>29</v>
      </c>
      <c r="AP102" s="24" t="s">
        <v>29</v>
      </c>
      <c r="AQ102" s="24" t="s">
        <v>29</v>
      </c>
      <c r="AR102" s="24" t="s">
        <v>29</v>
      </c>
      <c r="AS102" s="24" t="s">
        <v>29</v>
      </c>
      <c r="AT102" s="24" t="s">
        <v>29</v>
      </c>
      <c r="AU102" s="24" t="s">
        <v>29</v>
      </c>
      <c r="AV102" s="24" t="s">
        <v>29</v>
      </c>
      <c r="AW102" s="24" t="s">
        <v>29</v>
      </c>
      <c r="AX102" s="24" t="s">
        <v>29</v>
      </c>
      <c r="AY102" s="24" t="s">
        <v>29</v>
      </c>
      <c r="AZ102" s="24" t="s">
        <v>29</v>
      </c>
      <c r="BA102" s="24" t="s">
        <v>29</v>
      </c>
      <c r="BB102" s="24" t="s">
        <v>29</v>
      </c>
      <c r="BC102" s="24" t="s">
        <v>29</v>
      </c>
      <c r="BD102" s="24" t="s">
        <v>29</v>
      </c>
      <c r="BE102" s="24" t="s">
        <v>29</v>
      </c>
      <c r="BF102" s="24" t="s">
        <v>29</v>
      </c>
      <c r="BG102" s="24" t="s">
        <v>29</v>
      </c>
      <c r="BH102" s="24" t="s">
        <v>29</v>
      </c>
      <c r="BI102" s="24" t="s">
        <v>29</v>
      </c>
      <c r="BJ102" s="24" t="s">
        <v>29</v>
      </c>
      <c r="BK102" s="24" t="s">
        <v>29</v>
      </c>
      <c r="BL102" s="24" t="s">
        <v>29</v>
      </c>
      <c r="BM102" s="24" t="s">
        <v>29</v>
      </c>
      <c r="BN102" s="24" t="s">
        <v>29</v>
      </c>
      <c r="BO102" s="24" t="s">
        <v>29</v>
      </c>
      <c r="BP102" s="24" t="s">
        <v>29</v>
      </c>
      <c r="BQ102" s="24" t="s">
        <v>29</v>
      </c>
      <c r="BR102" s="24" t="s">
        <v>29</v>
      </c>
      <c r="BS102" s="24" t="s">
        <v>29</v>
      </c>
      <c r="BT102" s="24" t="s">
        <v>29</v>
      </c>
      <c r="BU102" s="24" t="s">
        <v>29</v>
      </c>
      <c r="BV102" s="24" t="s">
        <v>29</v>
      </c>
      <c r="BW102" s="24" t="s">
        <v>29</v>
      </c>
      <c r="BX102" s="24" t="s">
        <v>29</v>
      </c>
      <c r="BY102" s="24" t="s">
        <v>29</v>
      </c>
      <c r="BZ102" s="24" t="s">
        <v>29</v>
      </c>
      <c r="CA102" s="24" t="s">
        <v>29</v>
      </c>
      <c r="CB102" s="24" t="s">
        <v>29</v>
      </c>
    </row>
    <row r="103" spans="2:80" s="1" customFormat="1" ht="13.9" customHeight="1">
      <c r="B103" s="57" t="str">
        <f>Roster_Selection_Men!AJ124&amp;" " &amp; "JV2 "</f>
        <v xml:space="preserve">Pikeville ,University Of JV2 </v>
      </c>
      <c r="C103" s="57" t="str">
        <f>Roster_Selection_Men!AL124</f>
        <v>11-144954</v>
      </c>
      <c r="D103" s="57" t="str">
        <f>Roster_Selection_Men!AM124</f>
        <v>Jeffery Dovenbarger</v>
      </c>
      <c r="E103" s="58" t="s">
        <v>1023</v>
      </c>
      <c r="F103" s="1" t="str">
        <f>IF(ISERROR(Individual_Scores_Men_JV!E103), " ", IF(Individual_Scores_Men_JV!E103 = "Yes", "Yes", "  "))</f>
        <v>Yes</v>
      </c>
      <c r="G103" s="24" t="s">
        <v>672</v>
      </c>
      <c r="H103" s="44">
        <v>195</v>
      </c>
      <c r="I103" s="44">
        <v>156</v>
      </c>
      <c r="J103" s="44">
        <v>234</v>
      </c>
      <c r="K103" s="44">
        <v>192</v>
      </c>
      <c r="L103" s="44">
        <v>171</v>
      </c>
      <c r="M103" s="44">
        <v>226</v>
      </c>
      <c r="N103" s="44">
        <v>164</v>
      </c>
      <c r="O103" s="44">
        <v>193</v>
      </c>
      <c r="P103" s="44">
        <v>153</v>
      </c>
      <c r="Q103" s="44">
        <v>179</v>
      </c>
      <c r="R103" s="44">
        <v>202</v>
      </c>
      <c r="S103" s="44">
        <v>203</v>
      </c>
      <c r="T103" s="19">
        <f>SUM(H103:S103)</f>
        <v>2268</v>
      </c>
      <c r="U103" s="19">
        <f>COUNTIF(H103:S103, "&gt;0" )</f>
        <v>12</v>
      </c>
      <c r="V103" s="19">
        <f>T103/U103</f>
        <v>189</v>
      </c>
      <c r="W103" s="24" t="s">
        <v>29</v>
      </c>
      <c r="X103" s="24" t="s">
        <v>29</v>
      </c>
      <c r="Y103" s="24" t="s">
        <v>29</v>
      </c>
      <c r="Z103" s="24" t="s">
        <v>29</v>
      </c>
      <c r="AA103" s="24" t="s">
        <v>29</v>
      </c>
      <c r="AB103" s="24" t="s">
        <v>29</v>
      </c>
      <c r="AC103" s="24" t="s">
        <v>29</v>
      </c>
      <c r="AD103" s="24" t="s">
        <v>29</v>
      </c>
      <c r="AE103" s="24" t="s">
        <v>29</v>
      </c>
      <c r="AF103" s="24" t="s">
        <v>29</v>
      </c>
      <c r="AG103" s="24" t="s">
        <v>29</v>
      </c>
      <c r="AH103" s="24" t="s">
        <v>29</v>
      </c>
      <c r="AI103" s="24" t="s">
        <v>29</v>
      </c>
      <c r="AJ103" s="24" t="s">
        <v>29</v>
      </c>
      <c r="AK103" s="24" t="s">
        <v>29</v>
      </c>
      <c r="AL103" s="24" t="s">
        <v>29</v>
      </c>
      <c r="AM103" s="24" t="s">
        <v>29</v>
      </c>
      <c r="AN103" s="24" t="s">
        <v>29</v>
      </c>
      <c r="AO103" s="24" t="s">
        <v>29</v>
      </c>
      <c r="AP103" s="24" t="s">
        <v>29</v>
      </c>
      <c r="AQ103" s="24" t="s">
        <v>29</v>
      </c>
      <c r="AR103" s="24" t="s">
        <v>29</v>
      </c>
      <c r="AS103" s="24" t="s">
        <v>29</v>
      </c>
      <c r="AT103" s="24" t="s">
        <v>29</v>
      </c>
      <c r="AU103" s="24" t="s">
        <v>29</v>
      </c>
      <c r="AV103" s="24" t="s">
        <v>29</v>
      </c>
      <c r="AW103" s="24" t="s">
        <v>29</v>
      </c>
      <c r="AX103" s="24" t="s">
        <v>29</v>
      </c>
      <c r="AY103" s="24" t="s">
        <v>29</v>
      </c>
      <c r="AZ103" s="24" t="s">
        <v>29</v>
      </c>
      <c r="BA103" s="24" t="s">
        <v>29</v>
      </c>
      <c r="BB103" s="24" t="s">
        <v>29</v>
      </c>
      <c r="BC103" s="24" t="s">
        <v>29</v>
      </c>
      <c r="BD103" s="24" t="s">
        <v>29</v>
      </c>
      <c r="BE103" s="24" t="s">
        <v>29</v>
      </c>
      <c r="BF103" s="24" t="s">
        <v>29</v>
      </c>
      <c r="BG103" s="24" t="s">
        <v>29</v>
      </c>
      <c r="BH103" s="24" t="s">
        <v>29</v>
      </c>
      <c r="BI103" s="24" t="s">
        <v>29</v>
      </c>
      <c r="BJ103" s="24" t="s">
        <v>29</v>
      </c>
      <c r="BK103" s="24" t="s">
        <v>29</v>
      </c>
      <c r="BL103" s="24" t="s">
        <v>29</v>
      </c>
      <c r="BM103" s="24" t="s">
        <v>29</v>
      </c>
      <c r="BN103" s="24" t="s">
        <v>29</v>
      </c>
      <c r="BO103" s="24" t="s">
        <v>29</v>
      </c>
      <c r="BP103" s="24" t="s">
        <v>29</v>
      </c>
      <c r="BQ103" s="24" t="s">
        <v>29</v>
      </c>
      <c r="BR103" s="24" t="s">
        <v>29</v>
      </c>
      <c r="BS103" s="24" t="s">
        <v>29</v>
      </c>
      <c r="BT103" s="24" t="s">
        <v>29</v>
      </c>
      <c r="BU103" s="24" t="s">
        <v>29</v>
      </c>
      <c r="BV103" s="24" t="s">
        <v>29</v>
      </c>
      <c r="BW103" s="24" t="s">
        <v>29</v>
      </c>
      <c r="BX103" s="24" t="s">
        <v>29</v>
      </c>
      <c r="BY103" s="24" t="s">
        <v>29</v>
      </c>
      <c r="BZ103" s="24" t="s">
        <v>29</v>
      </c>
      <c r="CA103" s="24" t="s">
        <v>29</v>
      </c>
      <c r="CB103" s="24" t="s">
        <v>29</v>
      </c>
    </row>
    <row r="104" spans="2:80" s="1" customFormat="1" ht="13.9" customHeight="1">
      <c r="B104" s="57" t="str">
        <f>Roster_Selection_Men!AJ125&amp;" " &amp; "JV2 "</f>
        <v xml:space="preserve">Pikeville ,University Of JV2 </v>
      </c>
      <c r="C104" s="57" t="str">
        <f>Roster_Selection_Men!AL125</f>
        <v>18-68167</v>
      </c>
      <c r="D104" s="57" t="str">
        <f>Roster_Selection_Men!AM125</f>
        <v>John Holyfield</v>
      </c>
      <c r="E104" s="58" t="s">
        <v>1022</v>
      </c>
      <c r="F104" s="1" t="str">
        <f>IF(ISERROR(Individual_Scores_Men_JV!E104), " ", IF(Individual_Scores_Men_JV!E104 = "Yes", "Yes", "  "))</f>
        <v>Yes</v>
      </c>
      <c r="G104" s="24" t="s">
        <v>29</v>
      </c>
      <c r="H104" s="24" t="s">
        <v>29</v>
      </c>
      <c r="I104" s="24" t="s">
        <v>29</v>
      </c>
      <c r="J104" s="24" t="s">
        <v>29</v>
      </c>
      <c r="K104" s="24" t="s">
        <v>29</v>
      </c>
      <c r="L104" s="24" t="s">
        <v>29</v>
      </c>
      <c r="M104" s="24" t="s">
        <v>29</v>
      </c>
      <c r="N104" s="24" t="s">
        <v>29</v>
      </c>
      <c r="O104" s="24" t="s">
        <v>29</v>
      </c>
      <c r="P104" s="24" t="s">
        <v>29</v>
      </c>
      <c r="Q104" s="24" t="s">
        <v>29</v>
      </c>
      <c r="R104" s="24" t="s">
        <v>29</v>
      </c>
      <c r="S104" s="24" t="s">
        <v>29</v>
      </c>
      <c r="T104" s="24" t="s">
        <v>29</v>
      </c>
      <c r="U104" s="24" t="s">
        <v>29</v>
      </c>
      <c r="V104" s="24" t="s">
        <v>29</v>
      </c>
      <c r="W104" s="24" t="s">
        <v>29</v>
      </c>
      <c r="X104" s="24" t="s">
        <v>29</v>
      </c>
      <c r="Y104" s="24" t="s">
        <v>29</v>
      </c>
      <c r="Z104" s="24" t="s">
        <v>29</v>
      </c>
      <c r="AA104" s="24" t="s">
        <v>29</v>
      </c>
      <c r="AB104" s="24" t="s">
        <v>29</v>
      </c>
      <c r="AC104" s="24" t="s">
        <v>29</v>
      </c>
      <c r="AD104" s="24" t="s">
        <v>29</v>
      </c>
      <c r="AE104" s="24" t="s">
        <v>29</v>
      </c>
      <c r="AF104" s="24" t="s">
        <v>29</v>
      </c>
      <c r="AG104" s="24" t="s">
        <v>29</v>
      </c>
      <c r="AH104" s="24" t="s">
        <v>29</v>
      </c>
      <c r="AI104" s="24" t="s">
        <v>29</v>
      </c>
      <c r="AJ104" s="24" t="s">
        <v>29</v>
      </c>
      <c r="AK104" s="24" t="s">
        <v>29</v>
      </c>
      <c r="AL104" s="24" t="s">
        <v>29</v>
      </c>
      <c r="AM104" s="24" t="s">
        <v>29</v>
      </c>
      <c r="AN104" s="24" t="s">
        <v>29</v>
      </c>
      <c r="AO104" s="24" t="s">
        <v>29</v>
      </c>
      <c r="AP104" s="24" t="s">
        <v>29</v>
      </c>
      <c r="AQ104" s="24" t="s">
        <v>29</v>
      </c>
      <c r="AR104" s="24" t="s">
        <v>29</v>
      </c>
      <c r="AS104" s="24" t="s">
        <v>29</v>
      </c>
      <c r="AT104" s="24" t="s">
        <v>29</v>
      </c>
      <c r="AU104" s="24" t="s">
        <v>29</v>
      </c>
      <c r="AV104" s="24" t="s">
        <v>29</v>
      </c>
      <c r="AW104" s="24" t="s">
        <v>29</v>
      </c>
      <c r="AX104" s="24" t="s">
        <v>29</v>
      </c>
      <c r="AY104" s="24" t="s">
        <v>29</v>
      </c>
      <c r="AZ104" s="24" t="s">
        <v>29</v>
      </c>
      <c r="BA104" s="24" t="s">
        <v>29</v>
      </c>
      <c r="BB104" s="24" t="s">
        <v>29</v>
      </c>
      <c r="BC104" s="24" t="s">
        <v>29</v>
      </c>
      <c r="BD104" s="24" t="s">
        <v>29</v>
      </c>
      <c r="BE104" s="24" t="s">
        <v>29</v>
      </c>
      <c r="BF104" s="24" t="s">
        <v>29</v>
      </c>
      <c r="BG104" s="24" t="s">
        <v>29</v>
      </c>
      <c r="BH104" s="24" t="s">
        <v>29</v>
      </c>
      <c r="BI104" s="24" t="s">
        <v>29</v>
      </c>
      <c r="BJ104" s="24" t="s">
        <v>29</v>
      </c>
      <c r="BK104" s="24" t="s">
        <v>29</v>
      </c>
      <c r="BL104" s="24" t="s">
        <v>29</v>
      </c>
      <c r="BM104" s="24" t="s">
        <v>29</v>
      </c>
      <c r="BN104" s="24" t="s">
        <v>29</v>
      </c>
      <c r="BO104" s="24" t="s">
        <v>29</v>
      </c>
      <c r="BP104" s="24" t="s">
        <v>29</v>
      </c>
      <c r="BQ104" s="24" t="s">
        <v>29</v>
      </c>
      <c r="BR104" s="24" t="s">
        <v>29</v>
      </c>
      <c r="BS104" s="24" t="s">
        <v>29</v>
      </c>
      <c r="BT104" s="24" t="s">
        <v>29</v>
      </c>
      <c r="BU104" s="24" t="s">
        <v>29</v>
      </c>
      <c r="BV104" s="24" t="s">
        <v>29</v>
      </c>
      <c r="BW104" s="24" t="s">
        <v>29</v>
      </c>
      <c r="BX104" s="24" t="s">
        <v>29</v>
      </c>
      <c r="BY104" s="24" t="s">
        <v>29</v>
      </c>
      <c r="BZ104" s="24" t="s">
        <v>29</v>
      </c>
      <c r="CA104" s="24" t="s">
        <v>29</v>
      </c>
      <c r="CB104" s="24" t="s">
        <v>29</v>
      </c>
    </row>
    <row r="105" spans="2:80" s="1" customFormat="1" ht="13.9" customHeight="1">
      <c r="B105" s="57" t="str">
        <f>Roster_Selection_Men!AJ126&amp;" " &amp; "JV2 "</f>
        <v xml:space="preserve">Pikeville ,University Of JV2 </v>
      </c>
      <c r="C105" s="57" t="str">
        <f>Roster_Selection_Men!AL126</f>
        <v>15-41882</v>
      </c>
      <c r="D105" s="57" t="str">
        <f>Roster_Selection_Men!AM126</f>
        <v>Joshua Seymore</v>
      </c>
      <c r="E105" s="58" t="s">
        <v>1022</v>
      </c>
      <c r="F105" s="1" t="str">
        <f>IF(ISERROR(Individual_Scores_Men_JV!E105), " ", IF(Individual_Scores_Men_JV!E105 = "Yes", "Yes", "  "))</f>
        <v>Yes</v>
      </c>
      <c r="G105" s="24" t="s">
        <v>29</v>
      </c>
      <c r="H105" s="24" t="s">
        <v>29</v>
      </c>
      <c r="I105" s="24" t="s">
        <v>29</v>
      </c>
      <c r="J105" s="24" t="s">
        <v>29</v>
      </c>
      <c r="K105" s="24" t="s">
        <v>29</v>
      </c>
      <c r="L105" s="24" t="s">
        <v>29</v>
      </c>
      <c r="M105" s="24" t="s">
        <v>29</v>
      </c>
      <c r="N105" s="24" t="s">
        <v>29</v>
      </c>
      <c r="O105" s="24" t="s">
        <v>29</v>
      </c>
      <c r="P105" s="24" t="s">
        <v>29</v>
      </c>
      <c r="Q105" s="24" t="s">
        <v>29</v>
      </c>
      <c r="R105" s="24" t="s">
        <v>29</v>
      </c>
      <c r="S105" s="24" t="s">
        <v>29</v>
      </c>
      <c r="T105" s="24" t="s">
        <v>29</v>
      </c>
      <c r="U105" s="24" t="s">
        <v>29</v>
      </c>
      <c r="V105" s="24" t="s">
        <v>29</v>
      </c>
      <c r="W105" s="24" t="s">
        <v>29</v>
      </c>
      <c r="X105" s="24" t="s">
        <v>29</v>
      </c>
      <c r="Y105" s="24" t="s">
        <v>29</v>
      </c>
      <c r="Z105" s="24" t="s">
        <v>29</v>
      </c>
      <c r="AA105" s="24" t="s">
        <v>29</v>
      </c>
      <c r="AB105" s="24" t="s">
        <v>29</v>
      </c>
      <c r="AC105" s="24" t="s">
        <v>29</v>
      </c>
      <c r="AD105" s="24" t="s">
        <v>29</v>
      </c>
      <c r="AE105" s="24" t="s">
        <v>29</v>
      </c>
      <c r="AF105" s="24" t="s">
        <v>29</v>
      </c>
      <c r="AG105" s="24" t="s">
        <v>29</v>
      </c>
      <c r="AH105" s="24" t="s">
        <v>29</v>
      </c>
      <c r="AI105" s="24" t="s">
        <v>29</v>
      </c>
      <c r="AJ105" s="24" t="s">
        <v>29</v>
      </c>
      <c r="AK105" s="24" t="s">
        <v>29</v>
      </c>
      <c r="AL105" s="24" t="s">
        <v>29</v>
      </c>
      <c r="AM105" s="24" t="s">
        <v>29</v>
      </c>
      <c r="AN105" s="24" t="s">
        <v>29</v>
      </c>
      <c r="AO105" s="24" t="s">
        <v>29</v>
      </c>
      <c r="AP105" s="24" t="s">
        <v>29</v>
      </c>
      <c r="AQ105" s="24" t="s">
        <v>29</v>
      </c>
      <c r="AR105" s="24" t="s">
        <v>29</v>
      </c>
      <c r="AS105" s="24" t="s">
        <v>29</v>
      </c>
      <c r="AT105" s="24" t="s">
        <v>29</v>
      </c>
      <c r="AU105" s="24" t="s">
        <v>29</v>
      </c>
      <c r="AV105" s="24" t="s">
        <v>29</v>
      </c>
      <c r="AW105" s="24" t="s">
        <v>29</v>
      </c>
      <c r="AX105" s="24" t="s">
        <v>29</v>
      </c>
      <c r="AY105" s="24" t="s">
        <v>29</v>
      </c>
      <c r="AZ105" s="24" t="s">
        <v>29</v>
      </c>
      <c r="BA105" s="24" t="s">
        <v>29</v>
      </c>
      <c r="BB105" s="24" t="s">
        <v>29</v>
      </c>
      <c r="BC105" s="24" t="s">
        <v>29</v>
      </c>
      <c r="BD105" s="24" t="s">
        <v>29</v>
      </c>
      <c r="BE105" s="24" t="s">
        <v>29</v>
      </c>
      <c r="BF105" s="24" t="s">
        <v>29</v>
      </c>
      <c r="BG105" s="24" t="s">
        <v>29</v>
      </c>
      <c r="BH105" s="24" t="s">
        <v>29</v>
      </c>
      <c r="BI105" s="24" t="s">
        <v>29</v>
      </c>
      <c r="BJ105" s="24" t="s">
        <v>29</v>
      </c>
      <c r="BK105" s="24" t="s">
        <v>29</v>
      </c>
      <c r="BL105" s="24" t="s">
        <v>29</v>
      </c>
      <c r="BM105" s="24" t="s">
        <v>29</v>
      </c>
      <c r="BN105" s="24" t="s">
        <v>29</v>
      </c>
      <c r="BO105" s="24" t="s">
        <v>29</v>
      </c>
      <c r="BP105" s="24" t="s">
        <v>29</v>
      </c>
      <c r="BQ105" s="24" t="s">
        <v>29</v>
      </c>
      <c r="BR105" s="24" t="s">
        <v>29</v>
      </c>
      <c r="BS105" s="24" t="s">
        <v>29</v>
      </c>
      <c r="BT105" s="24" t="s">
        <v>29</v>
      </c>
      <c r="BU105" s="24" t="s">
        <v>29</v>
      </c>
      <c r="BV105" s="24" t="s">
        <v>29</v>
      </c>
      <c r="BW105" s="24" t="s">
        <v>29</v>
      </c>
      <c r="BX105" s="24" t="s">
        <v>29</v>
      </c>
      <c r="BY105" s="24" t="s">
        <v>29</v>
      </c>
      <c r="BZ105" s="24" t="s">
        <v>29</v>
      </c>
      <c r="CA105" s="24" t="s">
        <v>29</v>
      </c>
      <c r="CB105" s="24" t="s">
        <v>29</v>
      </c>
    </row>
    <row r="106" spans="2:80" s="1" customFormat="1" ht="13.9" customHeight="1">
      <c r="B106" s="57" t="str">
        <f>Roster_Selection_Men!AJ127&amp;" " &amp; "JV2 "</f>
        <v xml:space="preserve">Pikeville ,University Of JV2 </v>
      </c>
      <c r="C106" s="57" t="str">
        <f>Roster_Selection_Men!AL127</f>
        <v>9024-106646</v>
      </c>
      <c r="D106" s="57" t="str">
        <f>Roster_Selection_Men!AM127</f>
        <v>Kesean Waldon</v>
      </c>
      <c r="E106" s="58" t="s">
        <v>1022</v>
      </c>
      <c r="F106" s="1" t="str">
        <f>IF(ISERROR(Individual_Scores_Men_JV!E106), " ", IF(Individual_Scores_Men_JV!E106 = "Yes", "Yes", "  "))</f>
        <v>Yes</v>
      </c>
      <c r="G106" s="24" t="s">
        <v>29</v>
      </c>
      <c r="H106" s="24" t="s">
        <v>29</v>
      </c>
      <c r="I106" s="24" t="s">
        <v>29</v>
      </c>
      <c r="J106" s="24" t="s">
        <v>29</v>
      </c>
      <c r="K106" s="24" t="s">
        <v>29</v>
      </c>
      <c r="L106" s="24" t="s">
        <v>29</v>
      </c>
      <c r="M106" s="24" t="s">
        <v>29</v>
      </c>
      <c r="N106" s="24" t="s">
        <v>29</v>
      </c>
      <c r="O106" s="24" t="s">
        <v>29</v>
      </c>
      <c r="P106" s="24" t="s">
        <v>29</v>
      </c>
      <c r="Q106" s="24" t="s">
        <v>29</v>
      </c>
      <c r="R106" s="24" t="s">
        <v>29</v>
      </c>
      <c r="S106" s="24" t="s">
        <v>29</v>
      </c>
      <c r="T106" s="24" t="s">
        <v>29</v>
      </c>
      <c r="U106" s="24" t="s">
        <v>29</v>
      </c>
      <c r="V106" s="24" t="s">
        <v>29</v>
      </c>
      <c r="W106" s="24" t="s">
        <v>29</v>
      </c>
      <c r="X106" s="24" t="s">
        <v>29</v>
      </c>
      <c r="Y106" s="24" t="s">
        <v>29</v>
      </c>
      <c r="Z106" s="24" t="s">
        <v>29</v>
      </c>
      <c r="AA106" s="24" t="s">
        <v>29</v>
      </c>
      <c r="AB106" s="24" t="s">
        <v>29</v>
      </c>
      <c r="AC106" s="24" t="s">
        <v>29</v>
      </c>
      <c r="AD106" s="24" t="s">
        <v>29</v>
      </c>
      <c r="AE106" s="24" t="s">
        <v>29</v>
      </c>
      <c r="AF106" s="24" t="s">
        <v>29</v>
      </c>
      <c r="AG106" s="24" t="s">
        <v>29</v>
      </c>
      <c r="AH106" s="24" t="s">
        <v>29</v>
      </c>
      <c r="AI106" s="24" t="s">
        <v>29</v>
      </c>
      <c r="AJ106" s="24" t="s">
        <v>29</v>
      </c>
      <c r="AK106" s="24" t="s">
        <v>29</v>
      </c>
      <c r="AL106" s="24" t="s">
        <v>29</v>
      </c>
      <c r="AM106" s="24" t="s">
        <v>29</v>
      </c>
      <c r="AN106" s="24" t="s">
        <v>29</v>
      </c>
      <c r="AO106" s="24" t="s">
        <v>29</v>
      </c>
      <c r="AP106" s="24" t="s">
        <v>29</v>
      </c>
      <c r="AQ106" s="24" t="s">
        <v>29</v>
      </c>
      <c r="AR106" s="24" t="s">
        <v>29</v>
      </c>
      <c r="AS106" s="24" t="s">
        <v>29</v>
      </c>
      <c r="AT106" s="24" t="s">
        <v>29</v>
      </c>
      <c r="AU106" s="24" t="s">
        <v>29</v>
      </c>
      <c r="AV106" s="24" t="s">
        <v>29</v>
      </c>
      <c r="AW106" s="24" t="s">
        <v>29</v>
      </c>
      <c r="AX106" s="24" t="s">
        <v>29</v>
      </c>
      <c r="AY106" s="24" t="s">
        <v>29</v>
      </c>
      <c r="AZ106" s="24" t="s">
        <v>29</v>
      </c>
      <c r="BA106" s="24" t="s">
        <v>29</v>
      </c>
      <c r="BB106" s="24" t="s">
        <v>29</v>
      </c>
      <c r="BC106" s="24" t="s">
        <v>29</v>
      </c>
      <c r="BD106" s="24" t="s">
        <v>29</v>
      </c>
      <c r="BE106" s="24" t="s">
        <v>29</v>
      </c>
      <c r="BF106" s="24" t="s">
        <v>29</v>
      </c>
      <c r="BG106" s="24" t="s">
        <v>29</v>
      </c>
      <c r="BH106" s="24" t="s">
        <v>29</v>
      </c>
      <c r="BI106" s="24" t="s">
        <v>29</v>
      </c>
      <c r="BJ106" s="24" t="s">
        <v>29</v>
      </c>
      <c r="BK106" s="24" t="s">
        <v>29</v>
      </c>
      <c r="BL106" s="24" t="s">
        <v>29</v>
      </c>
      <c r="BM106" s="24" t="s">
        <v>29</v>
      </c>
      <c r="BN106" s="24" t="s">
        <v>29</v>
      </c>
      <c r="BO106" s="24" t="s">
        <v>29</v>
      </c>
      <c r="BP106" s="24" t="s">
        <v>29</v>
      </c>
      <c r="BQ106" s="24" t="s">
        <v>29</v>
      </c>
      <c r="BR106" s="24" t="s">
        <v>29</v>
      </c>
      <c r="BS106" s="24" t="s">
        <v>29</v>
      </c>
      <c r="BT106" s="24" t="s">
        <v>29</v>
      </c>
      <c r="BU106" s="24" t="s">
        <v>29</v>
      </c>
      <c r="BV106" s="24" t="s">
        <v>29</v>
      </c>
      <c r="BW106" s="24" t="s">
        <v>29</v>
      </c>
      <c r="BX106" s="24" t="s">
        <v>29</v>
      </c>
      <c r="BY106" s="24" t="s">
        <v>29</v>
      </c>
      <c r="BZ106" s="24" t="s">
        <v>29</v>
      </c>
      <c r="CA106" s="24" t="s">
        <v>29</v>
      </c>
      <c r="CB106" s="24" t="s">
        <v>29</v>
      </c>
    </row>
    <row r="107" spans="2:80" s="1" customFormat="1" ht="13.9" customHeight="1">
      <c r="B107" s="57" t="str">
        <f>Roster_Selection_Men!AJ128&amp;" " &amp; "JV2 "</f>
        <v xml:space="preserve">Pikeville ,University Of JV2 </v>
      </c>
      <c r="C107" s="57" t="str">
        <f>Roster_Selection_Men!AL128</f>
        <v>20-32960</v>
      </c>
      <c r="D107" s="57" t="str">
        <f>Roster_Selection_Men!AM128</f>
        <v>Matthew Mayhue</v>
      </c>
      <c r="E107" s="58" t="s">
        <v>1023</v>
      </c>
      <c r="F107" s="1" t="str">
        <f>IF(ISERROR(Individual_Scores_Men_JV!E107), " ", IF(Individual_Scores_Men_JV!E107 = "Yes", "Yes", "  "))</f>
        <v>Yes</v>
      </c>
      <c r="G107" s="24" t="s">
        <v>29</v>
      </c>
      <c r="H107" s="24" t="s">
        <v>29</v>
      </c>
      <c r="I107" s="24" t="s">
        <v>29</v>
      </c>
      <c r="J107" s="24" t="s">
        <v>29</v>
      </c>
      <c r="K107" s="24" t="s">
        <v>29</v>
      </c>
      <c r="L107" s="24" t="s">
        <v>29</v>
      </c>
      <c r="M107" s="24" t="s">
        <v>29</v>
      </c>
      <c r="N107" s="24" t="s">
        <v>29</v>
      </c>
      <c r="O107" s="24" t="s">
        <v>29</v>
      </c>
      <c r="P107" s="24" t="s">
        <v>29</v>
      </c>
      <c r="Q107" s="24" t="s">
        <v>29</v>
      </c>
      <c r="R107" s="24" t="s">
        <v>29</v>
      </c>
      <c r="S107" s="24" t="s">
        <v>29</v>
      </c>
      <c r="T107" s="24" t="s">
        <v>29</v>
      </c>
      <c r="U107" s="24" t="s">
        <v>29</v>
      </c>
      <c r="V107" s="24" t="s">
        <v>29</v>
      </c>
      <c r="W107" s="24" t="s">
        <v>29</v>
      </c>
      <c r="X107" s="24" t="s">
        <v>29</v>
      </c>
      <c r="Y107" s="24" t="s">
        <v>29</v>
      </c>
      <c r="Z107" s="24" t="s">
        <v>29</v>
      </c>
      <c r="AA107" s="24" t="s">
        <v>29</v>
      </c>
      <c r="AB107" s="24" t="s">
        <v>29</v>
      </c>
      <c r="AC107" s="24" t="s">
        <v>29</v>
      </c>
      <c r="AD107" s="24" t="s">
        <v>29</v>
      </c>
      <c r="AE107" s="24" t="s">
        <v>29</v>
      </c>
      <c r="AF107" s="24" t="s">
        <v>29</v>
      </c>
      <c r="AG107" s="24" t="s">
        <v>29</v>
      </c>
      <c r="AH107" s="24" t="s">
        <v>29</v>
      </c>
      <c r="AI107" s="24" t="s">
        <v>29</v>
      </c>
      <c r="AJ107" s="24" t="s">
        <v>29</v>
      </c>
      <c r="AK107" s="24" t="s">
        <v>29</v>
      </c>
      <c r="AL107" s="24" t="s">
        <v>29</v>
      </c>
      <c r="AM107" s="24" t="s">
        <v>29</v>
      </c>
      <c r="AN107" s="24" t="s">
        <v>29</v>
      </c>
      <c r="AO107" s="24" t="s">
        <v>29</v>
      </c>
      <c r="AP107" s="24" t="s">
        <v>29</v>
      </c>
      <c r="AQ107" s="24" t="s">
        <v>29</v>
      </c>
      <c r="AR107" s="24" t="s">
        <v>29</v>
      </c>
      <c r="AS107" s="24" t="s">
        <v>29</v>
      </c>
      <c r="AT107" s="24" t="s">
        <v>29</v>
      </c>
      <c r="AU107" s="24" t="s">
        <v>29</v>
      </c>
      <c r="AV107" s="24" t="s">
        <v>29</v>
      </c>
      <c r="AW107" s="24" t="s">
        <v>29</v>
      </c>
      <c r="AX107" s="24" t="s">
        <v>29</v>
      </c>
      <c r="AY107" s="24" t="s">
        <v>29</v>
      </c>
      <c r="AZ107" s="24" t="s">
        <v>29</v>
      </c>
      <c r="BA107" s="24" t="s">
        <v>29</v>
      </c>
      <c r="BB107" s="24" t="s">
        <v>29</v>
      </c>
      <c r="BC107" s="24" t="s">
        <v>29</v>
      </c>
      <c r="BD107" s="24" t="s">
        <v>29</v>
      </c>
      <c r="BE107" s="24" t="s">
        <v>29</v>
      </c>
      <c r="BF107" s="24" t="s">
        <v>29</v>
      </c>
      <c r="BG107" s="24" t="s">
        <v>29</v>
      </c>
      <c r="BH107" s="24" t="s">
        <v>29</v>
      </c>
      <c r="BI107" s="24" t="s">
        <v>29</v>
      </c>
      <c r="BJ107" s="24" t="s">
        <v>29</v>
      </c>
      <c r="BK107" s="24" t="s">
        <v>29</v>
      </c>
      <c r="BL107" s="24" t="s">
        <v>29</v>
      </c>
      <c r="BM107" s="24" t="s">
        <v>29</v>
      </c>
      <c r="BN107" s="24" t="s">
        <v>29</v>
      </c>
      <c r="BO107" s="24" t="s">
        <v>29</v>
      </c>
      <c r="BP107" s="24" t="s">
        <v>29</v>
      </c>
      <c r="BQ107" s="24" t="s">
        <v>29</v>
      </c>
      <c r="BR107" s="24" t="s">
        <v>29</v>
      </c>
      <c r="BS107" s="24" t="s">
        <v>29</v>
      </c>
      <c r="BT107" s="24" t="s">
        <v>29</v>
      </c>
      <c r="BU107" s="24" t="s">
        <v>29</v>
      </c>
      <c r="BV107" s="24" t="s">
        <v>29</v>
      </c>
      <c r="BW107" s="24" t="s">
        <v>29</v>
      </c>
      <c r="BX107" s="24" t="s">
        <v>29</v>
      </c>
      <c r="BY107" s="24" t="s">
        <v>29</v>
      </c>
      <c r="BZ107" s="24" t="s">
        <v>29</v>
      </c>
      <c r="CA107" s="24" t="s">
        <v>29</v>
      </c>
      <c r="CB107" s="24" t="s">
        <v>29</v>
      </c>
    </row>
    <row r="108" spans="2:80" s="1" customFormat="1" ht="13.9" customHeight="1">
      <c r="B108" s="57" t="str">
        <f>Roster_Selection_Men!AJ129&amp;" " &amp; "JV2 "</f>
        <v xml:space="preserve">Pikeville ,University Of JV2 </v>
      </c>
      <c r="C108" s="57" t="str">
        <f>Roster_Selection_Men!AL129</f>
        <v>7914-8361</v>
      </c>
      <c r="D108" s="57" t="str">
        <f>Roster_Selection_Men!AM129</f>
        <v>Nicholas Golic</v>
      </c>
      <c r="E108" s="58" t="s">
        <v>1022</v>
      </c>
      <c r="F108" s="1" t="str">
        <f>IF(ISERROR(Individual_Scores_Men_JV!E108), " ", IF(Individual_Scores_Men_JV!E108 = "Yes", "Yes", "  "))</f>
        <v>Yes</v>
      </c>
      <c r="G108" s="24" t="s">
        <v>29</v>
      </c>
      <c r="H108" s="24" t="s">
        <v>29</v>
      </c>
      <c r="I108" s="24" t="s">
        <v>29</v>
      </c>
      <c r="J108" s="24" t="s">
        <v>29</v>
      </c>
      <c r="K108" s="24" t="s">
        <v>29</v>
      </c>
      <c r="L108" s="24" t="s">
        <v>29</v>
      </c>
      <c r="M108" s="24" t="s">
        <v>29</v>
      </c>
      <c r="N108" s="24" t="s">
        <v>29</v>
      </c>
      <c r="O108" s="24" t="s">
        <v>29</v>
      </c>
      <c r="P108" s="24" t="s">
        <v>29</v>
      </c>
      <c r="Q108" s="24" t="s">
        <v>29</v>
      </c>
      <c r="R108" s="24" t="s">
        <v>29</v>
      </c>
      <c r="S108" s="24" t="s">
        <v>29</v>
      </c>
      <c r="T108" s="24" t="s">
        <v>29</v>
      </c>
      <c r="U108" s="24" t="s">
        <v>29</v>
      </c>
      <c r="V108" s="24" t="s">
        <v>29</v>
      </c>
      <c r="W108" s="24" t="s">
        <v>29</v>
      </c>
      <c r="X108" s="24" t="s">
        <v>29</v>
      </c>
      <c r="Y108" s="24" t="s">
        <v>29</v>
      </c>
      <c r="Z108" s="24" t="s">
        <v>29</v>
      </c>
      <c r="AA108" s="24" t="s">
        <v>29</v>
      </c>
      <c r="AB108" s="24" t="s">
        <v>29</v>
      </c>
      <c r="AC108" s="24" t="s">
        <v>29</v>
      </c>
      <c r="AD108" s="24" t="s">
        <v>29</v>
      </c>
      <c r="AE108" s="24" t="s">
        <v>29</v>
      </c>
      <c r="AF108" s="24" t="s">
        <v>29</v>
      </c>
      <c r="AG108" s="24" t="s">
        <v>29</v>
      </c>
      <c r="AH108" s="24" t="s">
        <v>29</v>
      </c>
      <c r="AI108" s="24" t="s">
        <v>29</v>
      </c>
      <c r="AJ108" s="24" t="s">
        <v>29</v>
      </c>
      <c r="AK108" s="24" t="s">
        <v>29</v>
      </c>
      <c r="AL108" s="24" t="s">
        <v>29</v>
      </c>
      <c r="AM108" s="24" t="s">
        <v>29</v>
      </c>
      <c r="AN108" s="24" t="s">
        <v>29</v>
      </c>
      <c r="AO108" s="24" t="s">
        <v>29</v>
      </c>
      <c r="AP108" s="24" t="s">
        <v>29</v>
      </c>
      <c r="AQ108" s="24" t="s">
        <v>29</v>
      </c>
      <c r="AR108" s="24" t="s">
        <v>29</v>
      </c>
      <c r="AS108" s="24" t="s">
        <v>29</v>
      </c>
      <c r="AT108" s="24" t="s">
        <v>29</v>
      </c>
      <c r="AU108" s="24" t="s">
        <v>29</v>
      </c>
      <c r="AV108" s="24" t="s">
        <v>29</v>
      </c>
      <c r="AW108" s="24" t="s">
        <v>29</v>
      </c>
      <c r="AX108" s="24" t="s">
        <v>29</v>
      </c>
      <c r="AY108" s="24" t="s">
        <v>29</v>
      </c>
      <c r="AZ108" s="24" t="s">
        <v>29</v>
      </c>
      <c r="BA108" s="24" t="s">
        <v>29</v>
      </c>
      <c r="BB108" s="24" t="s">
        <v>29</v>
      </c>
      <c r="BC108" s="24" t="s">
        <v>29</v>
      </c>
      <c r="BD108" s="24" t="s">
        <v>29</v>
      </c>
      <c r="BE108" s="24" t="s">
        <v>29</v>
      </c>
      <c r="BF108" s="24" t="s">
        <v>29</v>
      </c>
      <c r="BG108" s="24" t="s">
        <v>29</v>
      </c>
      <c r="BH108" s="24" t="s">
        <v>29</v>
      </c>
      <c r="BI108" s="24" t="s">
        <v>29</v>
      </c>
      <c r="BJ108" s="24" t="s">
        <v>29</v>
      </c>
      <c r="BK108" s="24" t="s">
        <v>29</v>
      </c>
      <c r="BL108" s="24" t="s">
        <v>29</v>
      </c>
      <c r="BM108" s="24" t="s">
        <v>29</v>
      </c>
      <c r="BN108" s="24" t="s">
        <v>29</v>
      </c>
      <c r="BO108" s="24" t="s">
        <v>29</v>
      </c>
      <c r="BP108" s="24" t="s">
        <v>29</v>
      </c>
      <c r="BQ108" s="24" t="s">
        <v>29</v>
      </c>
      <c r="BR108" s="24" t="s">
        <v>29</v>
      </c>
      <c r="BS108" s="24" t="s">
        <v>29</v>
      </c>
      <c r="BT108" s="24" t="s">
        <v>29</v>
      </c>
      <c r="BU108" s="24" t="s">
        <v>29</v>
      </c>
      <c r="BV108" s="24" t="s">
        <v>29</v>
      </c>
      <c r="BW108" s="24" t="s">
        <v>29</v>
      </c>
      <c r="BX108" s="24" t="s">
        <v>29</v>
      </c>
      <c r="BY108" s="24" t="s">
        <v>29</v>
      </c>
      <c r="BZ108" s="24" t="s">
        <v>29</v>
      </c>
      <c r="CA108" s="24" t="s">
        <v>29</v>
      </c>
      <c r="CB108" s="24" t="s">
        <v>29</v>
      </c>
    </row>
    <row r="109" spans="2:80" s="1" customFormat="1" ht="13.9" customHeight="1">
      <c r="B109" s="57" t="str">
        <f>Roster_Selection_Men!AJ130&amp;" " &amp; "JV2 "</f>
        <v xml:space="preserve">Pikeville ,University Of JV2 </v>
      </c>
      <c r="C109" s="57" t="str">
        <f>Roster_Selection_Men!AL130</f>
        <v>18-99877</v>
      </c>
      <c r="D109" s="57" t="str">
        <f>Roster_Selection_Men!AM130</f>
        <v>Oscar Moore</v>
      </c>
      <c r="E109" s="58" t="s">
        <v>1022</v>
      </c>
      <c r="F109" s="1" t="str">
        <f>IF(ISERROR(Individual_Scores_Men_JV!E109), " ", IF(Individual_Scores_Men_JV!E109 = "Yes", "Yes", "  "))</f>
        <v>Yes</v>
      </c>
      <c r="G109" s="24" t="s">
        <v>29</v>
      </c>
      <c r="H109" s="24" t="s">
        <v>29</v>
      </c>
      <c r="I109" s="24" t="s">
        <v>29</v>
      </c>
      <c r="J109" s="24" t="s">
        <v>29</v>
      </c>
      <c r="K109" s="24" t="s">
        <v>29</v>
      </c>
      <c r="L109" s="24" t="s">
        <v>29</v>
      </c>
      <c r="M109" s="24" t="s">
        <v>29</v>
      </c>
      <c r="N109" s="24" t="s">
        <v>29</v>
      </c>
      <c r="O109" s="24" t="s">
        <v>29</v>
      </c>
      <c r="P109" s="24" t="s">
        <v>29</v>
      </c>
      <c r="Q109" s="24" t="s">
        <v>29</v>
      </c>
      <c r="R109" s="24" t="s">
        <v>29</v>
      </c>
      <c r="S109" s="24" t="s">
        <v>29</v>
      </c>
      <c r="T109" s="24" t="s">
        <v>29</v>
      </c>
      <c r="U109" s="24" t="s">
        <v>29</v>
      </c>
      <c r="V109" s="24" t="s">
        <v>29</v>
      </c>
      <c r="W109" s="24" t="s">
        <v>29</v>
      </c>
      <c r="X109" s="24" t="s">
        <v>29</v>
      </c>
      <c r="Y109" s="24" t="s">
        <v>29</v>
      </c>
      <c r="Z109" s="24" t="s">
        <v>29</v>
      </c>
      <c r="AA109" s="24" t="s">
        <v>29</v>
      </c>
      <c r="AB109" s="24" t="s">
        <v>29</v>
      </c>
      <c r="AC109" s="24" t="s">
        <v>29</v>
      </c>
      <c r="AD109" s="24" t="s">
        <v>29</v>
      </c>
      <c r="AE109" s="24" t="s">
        <v>29</v>
      </c>
      <c r="AF109" s="24" t="s">
        <v>29</v>
      </c>
      <c r="AG109" s="24" t="s">
        <v>29</v>
      </c>
      <c r="AH109" s="24" t="s">
        <v>29</v>
      </c>
      <c r="AI109" s="24" t="s">
        <v>29</v>
      </c>
      <c r="AJ109" s="24" t="s">
        <v>29</v>
      </c>
      <c r="AK109" s="24" t="s">
        <v>29</v>
      </c>
      <c r="AL109" s="24" t="s">
        <v>29</v>
      </c>
      <c r="AM109" s="24" t="s">
        <v>29</v>
      </c>
      <c r="AN109" s="24" t="s">
        <v>29</v>
      </c>
      <c r="AO109" s="24" t="s">
        <v>29</v>
      </c>
      <c r="AP109" s="24" t="s">
        <v>29</v>
      </c>
      <c r="AQ109" s="24" t="s">
        <v>29</v>
      </c>
      <c r="AR109" s="24" t="s">
        <v>29</v>
      </c>
      <c r="AS109" s="24" t="s">
        <v>29</v>
      </c>
      <c r="AT109" s="24" t="s">
        <v>29</v>
      </c>
      <c r="AU109" s="24" t="s">
        <v>29</v>
      </c>
      <c r="AV109" s="24" t="s">
        <v>29</v>
      </c>
      <c r="AW109" s="24" t="s">
        <v>29</v>
      </c>
      <c r="AX109" s="24" t="s">
        <v>29</v>
      </c>
      <c r="AY109" s="24" t="s">
        <v>29</v>
      </c>
      <c r="AZ109" s="24" t="s">
        <v>29</v>
      </c>
      <c r="BA109" s="24" t="s">
        <v>29</v>
      </c>
      <c r="BB109" s="24" t="s">
        <v>29</v>
      </c>
      <c r="BC109" s="24" t="s">
        <v>29</v>
      </c>
      <c r="BD109" s="24" t="s">
        <v>29</v>
      </c>
      <c r="BE109" s="24" t="s">
        <v>29</v>
      </c>
      <c r="BF109" s="24" t="s">
        <v>29</v>
      </c>
      <c r="BG109" s="24" t="s">
        <v>29</v>
      </c>
      <c r="BH109" s="24" t="s">
        <v>29</v>
      </c>
      <c r="BI109" s="24" t="s">
        <v>29</v>
      </c>
      <c r="BJ109" s="24" t="s">
        <v>29</v>
      </c>
      <c r="BK109" s="24" t="s">
        <v>29</v>
      </c>
      <c r="BL109" s="24" t="s">
        <v>29</v>
      </c>
      <c r="BM109" s="24" t="s">
        <v>29</v>
      </c>
      <c r="BN109" s="24" t="s">
        <v>29</v>
      </c>
      <c r="BO109" s="24" t="s">
        <v>29</v>
      </c>
      <c r="BP109" s="24" t="s">
        <v>29</v>
      </c>
      <c r="BQ109" s="24" t="s">
        <v>29</v>
      </c>
      <c r="BR109" s="24" t="s">
        <v>29</v>
      </c>
      <c r="BS109" s="24" t="s">
        <v>29</v>
      </c>
      <c r="BT109" s="24" t="s">
        <v>29</v>
      </c>
      <c r="BU109" s="24" t="s">
        <v>29</v>
      </c>
      <c r="BV109" s="24" t="s">
        <v>29</v>
      </c>
      <c r="BW109" s="24" t="s">
        <v>29</v>
      </c>
      <c r="BX109" s="24" t="s">
        <v>29</v>
      </c>
      <c r="BY109" s="24" t="s">
        <v>29</v>
      </c>
      <c r="BZ109" s="24" t="s">
        <v>29</v>
      </c>
      <c r="CA109" s="24" t="s">
        <v>29</v>
      </c>
      <c r="CB109" s="24" t="s">
        <v>29</v>
      </c>
    </row>
    <row r="110" spans="2:80" s="1" customFormat="1" ht="13.9" customHeight="1">
      <c r="B110" s="57" t="str">
        <f>Roster_Selection_Men!AJ131&amp;" " &amp; "JV2 "</f>
        <v xml:space="preserve"> JV2 </v>
      </c>
      <c r="C110" s="57" t="str">
        <f>Roster_Selection_Men!AL131</f>
        <v/>
      </c>
      <c r="D110" s="57" t="str">
        <f>Roster_Selection_Men!AM131</f>
        <v/>
      </c>
      <c r="E110" s="58"/>
      <c r="F110" s="1" t="str">
        <f>IF(ISERROR(Individual_Scores_Men_JV!E110), " ", IF(Individual_Scores_Men_JV!E110 = "Yes", "Yes", "  "))</f>
        <v xml:space="preserve">  </v>
      </c>
      <c r="G110" s="24" t="s">
        <v>29</v>
      </c>
      <c r="H110" s="24" t="s">
        <v>29</v>
      </c>
      <c r="I110" s="24" t="s">
        <v>29</v>
      </c>
      <c r="J110" s="24" t="s">
        <v>29</v>
      </c>
      <c r="K110" s="24" t="s">
        <v>29</v>
      </c>
      <c r="L110" s="24" t="s">
        <v>29</v>
      </c>
      <c r="M110" s="24" t="s">
        <v>29</v>
      </c>
      <c r="N110" s="24" t="s">
        <v>29</v>
      </c>
      <c r="O110" s="24" t="s">
        <v>29</v>
      </c>
      <c r="P110" s="24" t="s">
        <v>29</v>
      </c>
      <c r="Q110" s="24" t="s">
        <v>29</v>
      </c>
      <c r="R110" s="24" t="s">
        <v>29</v>
      </c>
      <c r="S110" s="24" t="s">
        <v>29</v>
      </c>
      <c r="T110" s="24" t="s">
        <v>29</v>
      </c>
      <c r="U110" s="24" t="s">
        <v>29</v>
      </c>
      <c r="V110" s="24" t="s">
        <v>29</v>
      </c>
      <c r="W110" s="24" t="s">
        <v>29</v>
      </c>
      <c r="X110" s="24" t="s">
        <v>29</v>
      </c>
      <c r="Y110" s="24" t="s">
        <v>29</v>
      </c>
      <c r="Z110" s="24" t="s">
        <v>29</v>
      </c>
      <c r="AA110" s="24" t="s">
        <v>29</v>
      </c>
      <c r="AB110" s="24" t="s">
        <v>29</v>
      </c>
      <c r="AC110" s="24" t="s">
        <v>29</v>
      </c>
      <c r="AD110" s="24" t="s">
        <v>29</v>
      </c>
      <c r="AE110" s="24" t="s">
        <v>29</v>
      </c>
      <c r="AF110" s="24" t="s">
        <v>29</v>
      </c>
      <c r="AG110" s="24" t="s">
        <v>29</v>
      </c>
      <c r="AH110" s="24" t="s">
        <v>29</v>
      </c>
      <c r="AI110" s="24" t="s">
        <v>29</v>
      </c>
      <c r="AJ110" s="24" t="s">
        <v>29</v>
      </c>
      <c r="AK110" s="24" t="s">
        <v>29</v>
      </c>
      <c r="AL110" s="24" t="s">
        <v>29</v>
      </c>
      <c r="AM110" s="24" t="s">
        <v>29</v>
      </c>
      <c r="AN110" s="24" t="s">
        <v>29</v>
      </c>
      <c r="AO110" s="24" t="s">
        <v>29</v>
      </c>
      <c r="AP110" s="24" t="s">
        <v>29</v>
      </c>
      <c r="AQ110" s="24" t="s">
        <v>29</v>
      </c>
      <c r="AR110" s="24" t="s">
        <v>29</v>
      </c>
      <c r="AS110" s="24" t="s">
        <v>29</v>
      </c>
      <c r="AT110" s="24" t="s">
        <v>29</v>
      </c>
      <c r="AU110" s="24" t="s">
        <v>29</v>
      </c>
      <c r="AV110" s="24" t="s">
        <v>29</v>
      </c>
      <c r="AW110" s="24" t="s">
        <v>29</v>
      </c>
      <c r="AX110" s="24" t="s">
        <v>29</v>
      </c>
      <c r="AY110" s="24" t="s">
        <v>29</v>
      </c>
      <c r="AZ110" s="24" t="s">
        <v>29</v>
      </c>
      <c r="BA110" s="24" t="s">
        <v>29</v>
      </c>
      <c r="BB110" s="24" t="s">
        <v>29</v>
      </c>
      <c r="BC110" s="24" t="s">
        <v>29</v>
      </c>
      <c r="BD110" s="24" t="s">
        <v>29</v>
      </c>
      <c r="BE110" s="24" t="s">
        <v>29</v>
      </c>
      <c r="BF110" s="24" t="s">
        <v>29</v>
      </c>
      <c r="BG110" s="24" t="s">
        <v>29</v>
      </c>
      <c r="BH110" s="24" t="s">
        <v>29</v>
      </c>
      <c r="BI110" s="24" t="s">
        <v>29</v>
      </c>
      <c r="BJ110" s="24" t="s">
        <v>29</v>
      </c>
      <c r="BK110" s="24" t="s">
        <v>29</v>
      </c>
      <c r="BL110" s="24" t="s">
        <v>29</v>
      </c>
      <c r="BM110" s="24" t="s">
        <v>29</v>
      </c>
      <c r="BN110" s="24" t="s">
        <v>29</v>
      </c>
      <c r="BO110" s="24" t="s">
        <v>29</v>
      </c>
      <c r="BP110" s="24" t="s">
        <v>29</v>
      </c>
      <c r="BQ110" s="24" t="s">
        <v>29</v>
      </c>
      <c r="BR110" s="24" t="s">
        <v>29</v>
      </c>
      <c r="BS110" s="24" t="s">
        <v>29</v>
      </c>
      <c r="BT110" s="24" t="s">
        <v>29</v>
      </c>
      <c r="BU110" s="24" t="s">
        <v>29</v>
      </c>
      <c r="BV110" s="24" t="s">
        <v>29</v>
      </c>
      <c r="BW110" s="24" t="s">
        <v>29</v>
      </c>
      <c r="BX110" s="24" t="s">
        <v>29</v>
      </c>
      <c r="BY110" s="24" t="s">
        <v>29</v>
      </c>
      <c r="BZ110" s="24" t="s">
        <v>29</v>
      </c>
      <c r="CA110" s="24" t="s">
        <v>29</v>
      </c>
      <c r="CB110" s="24" t="s">
        <v>29</v>
      </c>
    </row>
    <row r="111" spans="2:80" s="1" customFormat="1" ht="13.9" customHeight="1">
      <c r="B111" s="57" t="s">
        <v>726</v>
      </c>
      <c r="C111" s="59" t="str">
        <f>Individual_Scores_Men_JV!C111</f>
        <v/>
      </c>
      <c r="D111" s="60" t="str">
        <f>Individual_Scores_Men_JV!D111</f>
        <v/>
      </c>
      <c r="E111" s="58"/>
      <c r="F111" s="13"/>
      <c r="G111" s="24" t="s">
        <v>29</v>
      </c>
      <c r="H111" s="24" t="s">
        <v>29</v>
      </c>
      <c r="I111" s="24" t="s">
        <v>29</v>
      </c>
      <c r="J111" s="24" t="s">
        <v>29</v>
      </c>
      <c r="K111" s="24" t="s">
        <v>29</v>
      </c>
      <c r="L111" s="24" t="s">
        <v>29</v>
      </c>
      <c r="M111" s="24" t="s">
        <v>29</v>
      </c>
      <c r="N111" s="24" t="s">
        <v>29</v>
      </c>
      <c r="O111" s="24" t="s">
        <v>29</v>
      </c>
      <c r="P111" s="24" t="s">
        <v>29</v>
      </c>
      <c r="Q111" s="24" t="s">
        <v>29</v>
      </c>
      <c r="R111" s="24" t="s">
        <v>29</v>
      </c>
      <c r="S111" s="24" t="s">
        <v>29</v>
      </c>
      <c r="T111" s="24" t="s">
        <v>29</v>
      </c>
      <c r="U111" s="24" t="s">
        <v>29</v>
      </c>
      <c r="V111" s="24" t="s">
        <v>29</v>
      </c>
      <c r="W111" s="24" t="s">
        <v>29</v>
      </c>
      <c r="X111" s="24" t="s">
        <v>29</v>
      </c>
      <c r="Y111" s="24" t="s">
        <v>29</v>
      </c>
      <c r="Z111" s="24" t="s">
        <v>29</v>
      </c>
      <c r="AA111" s="24" t="s">
        <v>29</v>
      </c>
      <c r="AB111" s="24" t="s">
        <v>29</v>
      </c>
      <c r="AC111" s="24" t="s">
        <v>29</v>
      </c>
      <c r="AD111" s="24" t="s">
        <v>29</v>
      </c>
      <c r="AE111" s="24" t="s">
        <v>29</v>
      </c>
      <c r="AF111" s="24" t="s">
        <v>29</v>
      </c>
      <c r="AG111" s="24" t="s">
        <v>29</v>
      </c>
      <c r="AH111" s="24" t="s">
        <v>29</v>
      </c>
      <c r="AI111" s="24" t="s">
        <v>29</v>
      </c>
      <c r="AJ111" s="24" t="s">
        <v>29</v>
      </c>
      <c r="AK111" s="24" t="s">
        <v>29</v>
      </c>
      <c r="AL111" s="24" t="s">
        <v>29</v>
      </c>
      <c r="AM111" s="24" t="s">
        <v>29</v>
      </c>
      <c r="AN111" s="24" t="s">
        <v>29</v>
      </c>
      <c r="AO111" s="24" t="s">
        <v>29</v>
      </c>
      <c r="AP111" s="24" t="s">
        <v>29</v>
      </c>
      <c r="AQ111" s="24" t="s">
        <v>29</v>
      </c>
      <c r="AR111" s="24" t="s">
        <v>29</v>
      </c>
      <c r="AS111" s="24" t="s">
        <v>29</v>
      </c>
      <c r="AT111" s="24" t="s">
        <v>29</v>
      </c>
      <c r="AU111" s="24" t="s">
        <v>29</v>
      </c>
      <c r="AV111" s="24" t="s">
        <v>29</v>
      </c>
      <c r="AW111" s="24" t="s">
        <v>29</v>
      </c>
      <c r="AX111" s="24" t="s">
        <v>29</v>
      </c>
      <c r="AY111" s="24" t="s">
        <v>29</v>
      </c>
      <c r="AZ111" s="24" t="s">
        <v>29</v>
      </c>
      <c r="BA111" s="24" t="s">
        <v>29</v>
      </c>
      <c r="BB111" s="24" t="s">
        <v>29</v>
      </c>
      <c r="BC111" s="24" t="s">
        <v>29</v>
      </c>
      <c r="BD111" s="24" t="s">
        <v>29</v>
      </c>
      <c r="BE111" s="24" t="s">
        <v>29</v>
      </c>
      <c r="BF111" s="24" t="s">
        <v>29</v>
      </c>
      <c r="BG111" s="24" t="s">
        <v>29</v>
      </c>
      <c r="BH111" s="24" t="s">
        <v>29</v>
      </c>
      <c r="BI111" s="24" t="s">
        <v>29</v>
      </c>
      <c r="BJ111" s="24" t="s">
        <v>29</v>
      </c>
      <c r="BK111" s="24" t="s">
        <v>29</v>
      </c>
      <c r="BL111" s="24" t="s">
        <v>29</v>
      </c>
      <c r="BM111" s="24" t="s">
        <v>29</v>
      </c>
      <c r="BN111" s="24" t="s">
        <v>29</v>
      </c>
      <c r="BO111" s="24" t="s">
        <v>29</v>
      </c>
      <c r="BP111" s="24" t="s">
        <v>29</v>
      </c>
      <c r="BQ111" s="24" t="s">
        <v>29</v>
      </c>
      <c r="BR111" s="24" t="s">
        <v>29</v>
      </c>
      <c r="BS111" s="24" t="s">
        <v>29</v>
      </c>
      <c r="BT111" s="24" t="s">
        <v>29</v>
      </c>
      <c r="BU111" s="24" t="s">
        <v>29</v>
      </c>
      <c r="BV111" s="24" t="s">
        <v>29</v>
      </c>
      <c r="BW111" s="24" t="s">
        <v>29</v>
      </c>
      <c r="BX111" s="24" t="s">
        <v>29</v>
      </c>
      <c r="BY111" s="24" t="s">
        <v>29</v>
      </c>
      <c r="BZ111" s="24" t="s">
        <v>29</v>
      </c>
      <c r="CA111" s="24" t="s">
        <v>29</v>
      </c>
      <c r="CB111" s="24" t="s">
        <v>29</v>
      </c>
    </row>
    <row r="112" spans="2:80" s="1" customFormat="1" ht="13.9" customHeight="1">
      <c r="B112" s="57" t="s">
        <v>726</v>
      </c>
      <c r="C112" s="59" t="str">
        <f>Individual_Scores_Men_JV!C112</f>
        <v/>
      </c>
      <c r="D112" s="60" t="str">
        <f>Individual_Scores_Men_JV!D112</f>
        <v/>
      </c>
      <c r="E112" s="58"/>
      <c r="F112" s="13"/>
      <c r="G112" s="24" t="s">
        <v>29</v>
      </c>
      <c r="H112" s="24" t="s">
        <v>29</v>
      </c>
      <c r="I112" s="24" t="s">
        <v>29</v>
      </c>
      <c r="J112" s="24" t="s">
        <v>29</v>
      </c>
      <c r="K112" s="24" t="s">
        <v>29</v>
      </c>
      <c r="L112" s="24" t="s">
        <v>29</v>
      </c>
      <c r="M112" s="24" t="s">
        <v>29</v>
      </c>
      <c r="N112" s="24" t="s">
        <v>29</v>
      </c>
      <c r="O112" s="24" t="s">
        <v>29</v>
      </c>
      <c r="P112" s="24" t="s">
        <v>29</v>
      </c>
      <c r="Q112" s="24" t="s">
        <v>29</v>
      </c>
      <c r="R112" s="24" t="s">
        <v>29</v>
      </c>
      <c r="S112" s="24" t="s">
        <v>29</v>
      </c>
      <c r="T112" s="24" t="s">
        <v>29</v>
      </c>
      <c r="U112" s="24" t="s">
        <v>29</v>
      </c>
      <c r="V112" s="24" t="s">
        <v>29</v>
      </c>
      <c r="W112" s="24" t="s">
        <v>29</v>
      </c>
      <c r="X112" s="24" t="s">
        <v>29</v>
      </c>
      <c r="Y112" s="24" t="s">
        <v>29</v>
      </c>
      <c r="Z112" s="24" t="s">
        <v>29</v>
      </c>
      <c r="AA112" s="24" t="s">
        <v>29</v>
      </c>
      <c r="AB112" s="24" t="s">
        <v>29</v>
      </c>
      <c r="AC112" s="24" t="s">
        <v>29</v>
      </c>
      <c r="AD112" s="24" t="s">
        <v>29</v>
      </c>
      <c r="AE112" s="24" t="s">
        <v>29</v>
      </c>
      <c r="AF112" s="24" t="s">
        <v>29</v>
      </c>
      <c r="AG112" s="24" t="s">
        <v>29</v>
      </c>
      <c r="AH112" s="24" t="s">
        <v>29</v>
      </c>
      <c r="AI112" s="24" t="s">
        <v>29</v>
      </c>
      <c r="AJ112" s="24" t="s">
        <v>29</v>
      </c>
      <c r="AK112" s="24" t="s">
        <v>29</v>
      </c>
      <c r="AL112" s="24" t="s">
        <v>29</v>
      </c>
      <c r="AM112" s="24" t="s">
        <v>29</v>
      </c>
      <c r="AN112" s="24" t="s">
        <v>29</v>
      </c>
      <c r="AO112" s="24" t="s">
        <v>29</v>
      </c>
      <c r="AP112" s="24" t="s">
        <v>29</v>
      </c>
      <c r="AQ112" s="24" t="s">
        <v>29</v>
      </c>
      <c r="AR112" s="24" t="s">
        <v>29</v>
      </c>
      <c r="AS112" s="24" t="s">
        <v>29</v>
      </c>
      <c r="AT112" s="24" t="s">
        <v>29</v>
      </c>
      <c r="AU112" s="24" t="s">
        <v>29</v>
      </c>
      <c r="AV112" s="24" t="s">
        <v>29</v>
      </c>
      <c r="AW112" s="24" t="s">
        <v>29</v>
      </c>
      <c r="AX112" s="24" t="s">
        <v>29</v>
      </c>
      <c r="AY112" s="24" t="s">
        <v>29</v>
      </c>
      <c r="AZ112" s="24" t="s">
        <v>29</v>
      </c>
      <c r="BA112" s="24" t="s">
        <v>29</v>
      </c>
      <c r="BB112" s="24" t="s">
        <v>29</v>
      </c>
      <c r="BC112" s="24" t="s">
        <v>29</v>
      </c>
      <c r="BD112" s="24" t="s">
        <v>29</v>
      </c>
      <c r="BE112" s="24" t="s">
        <v>29</v>
      </c>
      <c r="BF112" s="24" t="s">
        <v>29</v>
      </c>
      <c r="BG112" s="24" t="s">
        <v>29</v>
      </c>
      <c r="BH112" s="24" t="s">
        <v>29</v>
      </c>
      <c r="BI112" s="24" t="s">
        <v>29</v>
      </c>
      <c r="BJ112" s="24" t="s">
        <v>29</v>
      </c>
      <c r="BK112" s="24" t="s">
        <v>29</v>
      </c>
      <c r="BL112" s="24" t="s">
        <v>29</v>
      </c>
      <c r="BM112" s="24" t="s">
        <v>29</v>
      </c>
      <c r="BN112" s="24" t="s">
        <v>29</v>
      </c>
      <c r="BO112" s="24" t="s">
        <v>29</v>
      </c>
      <c r="BP112" s="24" t="s">
        <v>29</v>
      </c>
      <c r="BQ112" s="24" t="s">
        <v>29</v>
      </c>
      <c r="BR112" s="24" t="s">
        <v>29</v>
      </c>
      <c r="BS112" s="24" t="s">
        <v>29</v>
      </c>
      <c r="BT112" s="24" t="s">
        <v>29</v>
      </c>
      <c r="BU112" s="24" t="s">
        <v>29</v>
      </c>
      <c r="BV112" s="24" t="s">
        <v>29</v>
      </c>
      <c r="BW112" s="24" t="s">
        <v>29</v>
      </c>
      <c r="BX112" s="24" t="s">
        <v>29</v>
      </c>
      <c r="BY112" s="24" t="s">
        <v>29</v>
      </c>
      <c r="BZ112" s="24" t="s">
        <v>29</v>
      </c>
      <c r="CA112" s="24" t="s">
        <v>29</v>
      </c>
      <c r="CB112" s="24" t="s">
        <v>29</v>
      </c>
    </row>
    <row r="113" spans="2:80" s="1" customFormat="1" ht="13.9" customHeight="1">
      <c r="B113" s="57" t="s">
        <v>726</v>
      </c>
      <c r="C113" s="59" t="str">
        <f>Individual_Scores_Men_JV!C113</f>
        <v/>
      </c>
      <c r="D113" s="60" t="str">
        <f>Individual_Scores_Men_JV!D113</f>
        <v/>
      </c>
      <c r="E113" s="58"/>
      <c r="F113" s="13"/>
      <c r="G113" s="24" t="s">
        <v>29</v>
      </c>
      <c r="H113" s="24" t="s">
        <v>29</v>
      </c>
      <c r="I113" s="24" t="s">
        <v>29</v>
      </c>
      <c r="J113" s="24" t="s">
        <v>29</v>
      </c>
      <c r="K113" s="24" t="s">
        <v>29</v>
      </c>
      <c r="L113" s="24" t="s">
        <v>29</v>
      </c>
      <c r="M113" s="24" t="s">
        <v>29</v>
      </c>
      <c r="N113" s="24" t="s">
        <v>29</v>
      </c>
      <c r="O113" s="24" t="s">
        <v>29</v>
      </c>
      <c r="P113" s="24" t="s">
        <v>29</v>
      </c>
      <c r="Q113" s="24" t="s">
        <v>29</v>
      </c>
      <c r="R113" s="24" t="s">
        <v>29</v>
      </c>
      <c r="S113" s="24" t="s">
        <v>29</v>
      </c>
      <c r="T113" s="24" t="s">
        <v>29</v>
      </c>
      <c r="U113" s="24" t="s">
        <v>29</v>
      </c>
      <c r="V113" s="24" t="s">
        <v>29</v>
      </c>
      <c r="W113" s="24" t="s">
        <v>29</v>
      </c>
      <c r="X113" s="24" t="s">
        <v>29</v>
      </c>
      <c r="Y113" s="24" t="s">
        <v>29</v>
      </c>
      <c r="Z113" s="24" t="s">
        <v>29</v>
      </c>
      <c r="AA113" s="24" t="s">
        <v>29</v>
      </c>
      <c r="AB113" s="24" t="s">
        <v>29</v>
      </c>
      <c r="AC113" s="24" t="s">
        <v>29</v>
      </c>
      <c r="AD113" s="24" t="s">
        <v>29</v>
      </c>
      <c r="AE113" s="24" t="s">
        <v>29</v>
      </c>
      <c r="AF113" s="24" t="s">
        <v>29</v>
      </c>
      <c r="AG113" s="24" t="s">
        <v>29</v>
      </c>
      <c r="AH113" s="24" t="s">
        <v>29</v>
      </c>
      <c r="AI113" s="24" t="s">
        <v>29</v>
      </c>
      <c r="AJ113" s="24" t="s">
        <v>29</v>
      </c>
      <c r="AK113" s="24" t="s">
        <v>29</v>
      </c>
      <c r="AL113" s="24" t="s">
        <v>29</v>
      </c>
      <c r="AM113" s="24" t="s">
        <v>29</v>
      </c>
      <c r="AN113" s="24" t="s">
        <v>29</v>
      </c>
      <c r="AO113" s="24" t="s">
        <v>29</v>
      </c>
      <c r="AP113" s="24" t="s">
        <v>29</v>
      </c>
      <c r="AQ113" s="24" t="s">
        <v>29</v>
      </c>
      <c r="AR113" s="24" t="s">
        <v>29</v>
      </c>
      <c r="AS113" s="24" t="s">
        <v>29</v>
      </c>
      <c r="AT113" s="24" t="s">
        <v>29</v>
      </c>
      <c r="AU113" s="24" t="s">
        <v>29</v>
      </c>
      <c r="AV113" s="24" t="s">
        <v>29</v>
      </c>
      <c r="AW113" s="24" t="s">
        <v>29</v>
      </c>
      <c r="AX113" s="24" t="s">
        <v>29</v>
      </c>
      <c r="AY113" s="24" t="s">
        <v>29</v>
      </c>
      <c r="AZ113" s="24" t="s">
        <v>29</v>
      </c>
      <c r="BA113" s="24" t="s">
        <v>29</v>
      </c>
      <c r="BB113" s="24" t="s">
        <v>29</v>
      </c>
      <c r="BC113" s="24" t="s">
        <v>29</v>
      </c>
      <c r="BD113" s="24" t="s">
        <v>29</v>
      </c>
      <c r="BE113" s="24" t="s">
        <v>29</v>
      </c>
      <c r="BF113" s="24" t="s">
        <v>29</v>
      </c>
      <c r="BG113" s="24" t="s">
        <v>29</v>
      </c>
      <c r="BH113" s="24" t="s">
        <v>29</v>
      </c>
      <c r="BI113" s="24" t="s">
        <v>29</v>
      </c>
      <c r="BJ113" s="24" t="s">
        <v>29</v>
      </c>
      <c r="BK113" s="24" t="s">
        <v>29</v>
      </c>
      <c r="BL113" s="24" t="s">
        <v>29</v>
      </c>
      <c r="BM113" s="24" t="s">
        <v>29</v>
      </c>
      <c r="BN113" s="24" t="s">
        <v>29</v>
      </c>
      <c r="BO113" s="24" t="s">
        <v>29</v>
      </c>
      <c r="BP113" s="24" t="s">
        <v>29</v>
      </c>
      <c r="BQ113" s="24" t="s">
        <v>29</v>
      </c>
      <c r="BR113" s="24" t="s">
        <v>29</v>
      </c>
      <c r="BS113" s="24" t="s">
        <v>29</v>
      </c>
      <c r="BT113" s="24" t="s">
        <v>29</v>
      </c>
      <c r="BU113" s="24" t="s">
        <v>29</v>
      </c>
      <c r="BV113" s="24" t="s">
        <v>29</v>
      </c>
      <c r="BW113" s="24" t="s">
        <v>29</v>
      </c>
      <c r="BX113" s="24" t="s">
        <v>29</v>
      </c>
      <c r="BY113" s="24" t="s">
        <v>29</v>
      </c>
      <c r="BZ113" s="24" t="s">
        <v>29</v>
      </c>
      <c r="CA113" s="24" t="s">
        <v>29</v>
      </c>
      <c r="CB113" s="24" t="s">
        <v>29</v>
      </c>
    </row>
    <row r="114" spans="2:80" s="1" customFormat="1" ht="13.9" customHeight="1">
      <c r="B114" s="57" t="s">
        <v>29</v>
      </c>
      <c r="C114" s="57" t="s">
        <v>29</v>
      </c>
      <c r="D114" s="57" t="s">
        <v>29</v>
      </c>
      <c r="E114" s="61"/>
      <c r="G114" s="24" t="s">
        <v>29</v>
      </c>
      <c r="H114" s="24" t="s">
        <v>29</v>
      </c>
      <c r="I114" s="24" t="s">
        <v>29</v>
      </c>
      <c r="J114" s="24" t="s">
        <v>29</v>
      </c>
      <c r="K114" s="24" t="s">
        <v>29</v>
      </c>
      <c r="L114" s="24" t="s">
        <v>29</v>
      </c>
      <c r="M114" s="24" t="s">
        <v>29</v>
      </c>
      <c r="N114" s="24" t="s">
        <v>29</v>
      </c>
      <c r="O114" s="24" t="s">
        <v>29</v>
      </c>
      <c r="P114" s="24" t="s">
        <v>29</v>
      </c>
      <c r="Q114" s="24" t="s">
        <v>29</v>
      </c>
      <c r="R114" s="24" t="s">
        <v>29</v>
      </c>
      <c r="S114" s="24" t="s">
        <v>29</v>
      </c>
      <c r="T114" s="24" t="s">
        <v>29</v>
      </c>
      <c r="U114" s="24" t="s">
        <v>29</v>
      </c>
      <c r="V114" s="24" t="s">
        <v>29</v>
      </c>
      <c r="W114" s="24" t="s">
        <v>29</v>
      </c>
      <c r="X114" s="24" t="s">
        <v>29</v>
      </c>
      <c r="Y114" s="24" t="s">
        <v>29</v>
      </c>
      <c r="Z114" s="24" t="s">
        <v>29</v>
      </c>
      <c r="AA114" s="24" t="s">
        <v>29</v>
      </c>
      <c r="AB114" s="24" t="s">
        <v>29</v>
      </c>
      <c r="AC114" s="24" t="s">
        <v>29</v>
      </c>
      <c r="AD114" s="24" t="s">
        <v>29</v>
      </c>
      <c r="AE114" s="24" t="s">
        <v>29</v>
      </c>
      <c r="AF114" s="24" t="s">
        <v>29</v>
      </c>
      <c r="AG114" s="24" t="s">
        <v>29</v>
      </c>
      <c r="AH114" s="24" t="s">
        <v>29</v>
      </c>
      <c r="AI114" s="24" t="s">
        <v>29</v>
      </c>
      <c r="AJ114" s="24" t="s">
        <v>29</v>
      </c>
      <c r="AK114" s="24" t="s">
        <v>29</v>
      </c>
      <c r="AL114" s="24" t="s">
        <v>29</v>
      </c>
      <c r="AM114" s="24" t="s">
        <v>29</v>
      </c>
      <c r="AN114" s="24" t="s">
        <v>29</v>
      </c>
      <c r="AO114" s="24" t="s">
        <v>29</v>
      </c>
      <c r="AP114" s="24" t="s">
        <v>29</v>
      </c>
      <c r="AQ114" s="24" t="s">
        <v>29</v>
      </c>
      <c r="AR114" s="24" t="s">
        <v>29</v>
      </c>
      <c r="AS114" s="24" t="s">
        <v>29</v>
      </c>
      <c r="AT114" s="24" t="s">
        <v>29</v>
      </c>
      <c r="AU114" s="24" t="s">
        <v>29</v>
      </c>
      <c r="AV114" s="24" t="s">
        <v>29</v>
      </c>
      <c r="AW114" s="24" t="s">
        <v>29</v>
      </c>
      <c r="AX114" s="24" t="s">
        <v>29</v>
      </c>
      <c r="AY114" s="24" t="s">
        <v>29</v>
      </c>
      <c r="AZ114" s="24" t="s">
        <v>29</v>
      </c>
      <c r="BA114" s="24" t="s">
        <v>29</v>
      </c>
      <c r="BB114" s="24" t="s">
        <v>29</v>
      </c>
      <c r="BC114" s="24" t="s">
        <v>29</v>
      </c>
      <c r="BD114" s="24" t="s">
        <v>29</v>
      </c>
      <c r="BE114" s="24" t="s">
        <v>29</v>
      </c>
      <c r="BF114" s="24" t="s">
        <v>29</v>
      </c>
      <c r="BG114" s="24" t="s">
        <v>29</v>
      </c>
      <c r="BH114" s="24" t="s">
        <v>29</v>
      </c>
      <c r="BI114" s="24" t="s">
        <v>29</v>
      </c>
      <c r="BJ114" s="24" t="s">
        <v>29</v>
      </c>
      <c r="BK114" s="24" t="s">
        <v>29</v>
      </c>
      <c r="BL114" s="24" t="s">
        <v>29</v>
      </c>
      <c r="BM114" s="24" t="s">
        <v>29</v>
      </c>
      <c r="BN114" s="24" t="s">
        <v>29</v>
      </c>
      <c r="BO114" s="24" t="s">
        <v>29</v>
      </c>
      <c r="BP114" s="24" t="s">
        <v>29</v>
      </c>
      <c r="BQ114" s="24" t="s">
        <v>29</v>
      </c>
      <c r="BR114" s="24" t="s">
        <v>29</v>
      </c>
      <c r="BS114" s="24" t="s">
        <v>29</v>
      </c>
      <c r="BT114" s="24" t="s">
        <v>29</v>
      </c>
      <c r="BU114" s="24" t="s">
        <v>29</v>
      </c>
      <c r="BV114" s="24" t="s">
        <v>29</v>
      </c>
      <c r="BW114" s="24" t="s">
        <v>29</v>
      </c>
      <c r="BX114" s="24" t="s">
        <v>29</v>
      </c>
      <c r="BY114" s="24" t="s">
        <v>29</v>
      </c>
      <c r="BZ114" s="24" t="s">
        <v>29</v>
      </c>
      <c r="CA114" s="24" t="s">
        <v>29</v>
      </c>
      <c r="CB114" s="24" t="s">
        <v>29</v>
      </c>
    </row>
    <row r="115" spans="2:80" s="1" customFormat="1" ht="13.9" customHeight="1">
      <c r="B115" s="57" t="s">
        <v>29</v>
      </c>
      <c r="C115" s="57" t="s">
        <v>29</v>
      </c>
      <c r="D115" s="57" t="s">
        <v>29</v>
      </c>
      <c r="E115" s="61"/>
      <c r="G115" s="24" t="s">
        <v>29</v>
      </c>
      <c r="H115" s="24" t="s">
        <v>29</v>
      </c>
      <c r="I115" s="24" t="s">
        <v>29</v>
      </c>
      <c r="J115" s="24" t="s">
        <v>29</v>
      </c>
      <c r="K115" s="24" t="s">
        <v>29</v>
      </c>
      <c r="L115" s="24" t="s">
        <v>29</v>
      </c>
      <c r="M115" s="24" t="s">
        <v>29</v>
      </c>
      <c r="N115" s="24" t="s">
        <v>29</v>
      </c>
      <c r="O115" s="24" t="s">
        <v>29</v>
      </c>
      <c r="P115" s="24" t="s">
        <v>29</v>
      </c>
      <c r="Q115" s="24" t="s">
        <v>29</v>
      </c>
      <c r="R115" s="24" t="s">
        <v>29</v>
      </c>
      <c r="S115" s="24" t="s">
        <v>29</v>
      </c>
      <c r="T115" s="24" t="s">
        <v>29</v>
      </c>
      <c r="U115" s="24" t="s">
        <v>29</v>
      </c>
      <c r="V115" s="24" t="s">
        <v>29</v>
      </c>
      <c r="W115" s="24" t="s">
        <v>29</v>
      </c>
      <c r="X115" s="24" t="s">
        <v>29</v>
      </c>
      <c r="Y115" s="24" t="s">
        <v>29</v>
      </c>
      <c r="Z115" s="24" t="s">
        <v>29</v>
      </c>
      <c r="AA115" s="24" t="s">
        <v>29</v>
      </c>
      <c r="AB115" s="24" t="s">
        <v>29</v>
      </c>
      <c r="AC115" s="24" t="s">
        <v>29</v>
      </c>
      <c r="AD115" s="24" t="s">
        <v>29</v>
      </c>
      <c r="AE115" s="24" t="s">
        <v>29</v>
      </c>
      <c r="AF115" s="24" t="s">
        <v>29</v>
      </c>
      <c r="AG115" s="24" t="s">
        <v>29</v>
      </c>
      <c r="AH115" s="24" t="s">
        <v>29</v>
      </c>
      <c r="AI115" s="24" t="s">
        <v>29</v>
      </c>
      <c r="AJ115" s="24" t="s">
        <v>29</v>
      </c>
      <c r="AK115" s="24" t="s">
        <v>29</v>
      </c>
      <c r="AL115" s="24" t="s">
        <v>29</v>
      </c>
      <c r="AM115" s="24" t="s">
        <v>29</v>
      </c>
      <c r="AN115" s="24" t="s">
        <v>29</v>
      </c>
      <c r="AO115" s="24" t="s">
        <v>29</v>
      </c>
      <c r="AP115" s="24" t="s">
        <v>29</v>
      </c>
      <c r="AQ115" s="24" t="s">
        <v>29</v>
      </c>
      <c r="AR115" s="24" t="s">
        <v>29</v>
      </c>
      <c r="AS115" s="24" t="s">
        <v>29</v>
      </c>
      <c r="AT115" s="24" t="s">
        <v>29</v>
      </c>
      <c r="AU115" s="24" t="s">
        <v>29</v>
      </c>
      <c r="AV115" s="24" t="s">
        <v>29</v>
      </c>
      <c r="AW115" s="24" t="s">
        <v>29</v>
      </c>
      <c r="AX115" s="24" t="s">
        <v>29</v>
      </c>
      <c r="AY115" s="24" t="s">
        <v>29</v>
      </c>
      <c r="AZ115" s="24" t="s">
        <v>29</v>
      </c>
      <c r="BA115" s="24" t="s">
        <v>29</v>
      </c>
      <c r="BB115" s="24" t="s">
        <v>29</v>
      </c>
      <c r="BC115" s="24" t="s">
        <v>29</v>
      </c>
      <c r="BD115" s="24" t="s">
        <v>29</v>
      </c>
      <c r="BE115" s="24" t="s">
        <v>29</v>
      </c>
      <c r="BF115" s="24" t="s">
        <v>29</v>
      </c>
      <c r="BG115" s="24" t="s">
        <v>29</v>
      </c>
      <c r="BH115" s="24" t="s">
        <v>29</v>
      </c>
      <c r="BI115" s="24" t="s">
        <v>29</v>
      </c>
      <c r="BJ115" s="24" t="s">
        <v>29</v>
      </c>
      <c r="BK115" s="24" t="s">
        <v>29</v>
      </c>
      <c r="BL115" s="24" t="s">
        <v>29</v>
      </c>
      <c r="BM115" s="24" t="s">
        <v>29</v>
      </c>
      <c r="BN115" s="24" t="s">
        <v>29</v>
      </c>
      <c r="BO115" s="24" t="s">
        <v>29</v>
      </c>
      <c r="BP115" s="24" t="s">
        <v>29</v>
      </c>
      <c r="BQ115" s="24" t="s">
        <v>29</v>
      </c>
      <c r="BR115" s="24" t="s">
        <v>29</v>
      </c>
      <c r="BS115" s="24" t="s">
        <v>29</v>
      </c>
      <c r="BT115" s="24" t="s">
        <v>29</v>
      </c>
      <c r="BU115" s="24" t="s">
        <v>29</v>
      </c>
      <c r="BV115" s="24" t="s">
        <v>29</v>
      </c>
      <c r="BW115" s="24" t="s">
        <v>29</v>
      </c>
      <c r="BX115" s="24" t="s">
        <v>29</v>
      </c>
      <c r="BY115" s="24" t="s">
        <v>29</v>
      </c>
      <c r="BZ115" s="24" t="s">
        <v>29</v>
      </c>
      <c r="CA115" s="24" t="s">
        <v>29</v>
      </c>
      <c r="CB115" s="24" t="s">
        <v>29</v>
      </c>
    </row>
    <row r="116" spans="2:80" s="1" customFormat="1" ht="13.9" customHeight="1">
      <c r="B116" s="57" t="str">
        <f>Roster_Selection_Men!AF216&amp;" " &amp; "JV1 "</f>
        <v xml:space="preserve">Tennessee Southern, University Of JV1 </v>
      </c>
      <c r="C116" s="57" t="str">
        <f>Roster_Selection_Men!AH216</f>
        <v>11-755050</v>
      </c>
      <c r="D116" s="57" t="str">
        <f>Roster_Selection_Men!AI216</f>
        <v>Blaine Arms</v>
      </c>
      <c r="E116" s="58" t="s">
        <v>1022</v>
      </c>
      <c r="F116" s="1" t="str">
        <f>IF(ISERROR(Individual_Scores_Men_JV!E116), " ", IF(Individual_Scores_Men_JV!E116 = "Yes", "Yes", "  "))</f>
        <v>Yes</v>
      </c>
      <c r="G116" s="24" t="s">
        <v>672</v>
      </c>
      <c r="H116" s="44">
        <v>205</v>
      </c>
      <c r="I116" s="44">
        <v>190</v>
      </c>
      <c r="J116" s="44">
        <v>187</v>
      </c>
      <c r="K116" s="44">
        <v>202</v>
      </c>
      <c r="L116" s="44">
        <v>215</v>
      </c>
      <c r="M116" s="44">
        <v>201</v>
      </c>
      <c r="N116" s="44">
        <v>211</v>
      </c>
      <c r="O116" s="44">
        <v>234</v>
      </c>
      <c r="P116" s="44">
        <v>180</v>
      </c>
      <c r="Q116" s="44">
        <v>202</v>
      </c>
      <c r="R116" s="44">
        <v>192</v>
      </c>
      <c r="S116" s="44">
        <v>200</v>
      </c>
      <c r="T116" s="19">
        <f>SUM(H116:S116)</f>
        <v>2419</v>
      </c>
      <c r="U116" s="19">
        <f>COUNTIF(H116:S116, "&gt;0" )</f>
        <v>12</v>
      </c>
      <c r="V116" s="19">
        <f>T116/U116</f>
        <v>201.58333333333334</v>
      </c>
      <c r="W116" s="24" t="s">
        <v>29</v>
      </c>
      <c r="X116" s="24" t="s">
        <v>29</v>
      </c>
      <c r="Y116" s="24" t="s">
        <v>29</v>
      </c>
      <c r="Z116" s="24" t="s">
        <v>29</v>
      </c>
      <c r="AA116" s="24" t="s">
        <v>29</v>
      </c>
      <c r="AB116" s="24" t="s">
        <v>29</v>
      </c>
      <c r="AC116" s="24" t="s">
        <v>29</v>
      </c>
      <c r="AD116" s="24" t="s">
        <v>29</v>
      </c>
      <c r="AE116" s="24" t="s">
        <v>29</v>
      </c>
      <c r="AF116" s="24" t="s">
        <v>29</v>
      </c>
      <c r="AG116" s="24" t="s">
        <v>29</v>
      </c>
      <c r="AH116" s="24" t="s">
        <v>29</v>
      </c>
      <c r="AI116" s="24" t="s">
        <v>29</v>
      </c>
      <c r="AJ116" s="24" t="s">
        <v>29</v>
      </c>
      <c r="AK116" s="24" t="s">
        <v>29</v>
      </c>
      <c r="AL116" s="24" t="s">
        <v>29</v>
      </c>
      <c r="AM116" s="24" t="s">
        <v>29</v>
      </c>
      <c r="AN116" s="24" t="s">
        <v>29</v>
      </c>
      <c r="AO116" s="24" t="s">
        <v>29</v>
      </c>
      <c r="AP116" s="24" t="s">
        <v>29</v>
      </c>
      <c r="AQ116" s="24" t="s">
        <v>29</v>
      </c>
      <c r="AR116" s="24" t="s">
        <v>29</v>
      </c>
      <c r="AS116" s="24" t="s">
        <v>29</v>
      </c>
      <c r="AT116" s="24" t="s">
        <v>29</v>
      </c>
      <c r="AU116" s="24" t="s">
        <v>29</v>
      </c>
      <c r="AV116" s="24" t="s">
        <v>29</v>
      </c>
      <c r="AW116" s="24" t="s">
        <v>29</v>
      </c>
      <c r="AX116" s="24" t="s">
        <v>29</v>
      </c>
      <c r="AY116" s="24" t="s">
        <v>29</v>
      </c>
      <c r="AZ116" s="24" t="s">
        <v>29</v>
      </c>
      <c r="BA116" s="24" t="s">
        <v>29</v>
      </c>
      <c r="BB116" s="24" t="s">
        <v>29</v>
      </c>
      <c r="BC116" s="24" t="s">
        <v>29</v>
      </c>
      <c r="BD116" s="24" t="s">
        <v>29</v>
      </c>
      <c r="BE116" s="24" t="s">
        <v>29</v>
      </c>
      <c r="BF116" s="24" t="s">
        <v>29</v>
      </c>
      <c r="BG116" s="24" t="s">
        <v>29</v>
      </c>
      <c r="BH116" s="24" t="s">
        <v>29</v>
      </c>
      <c r="BI116" s="24" t="s">
        <v>29</v>
      </c>
      <c r="BJ116" s="24" t="s">
        <v>29</v>
      </c>
      <c r="BK116" s="24" t="s">
        <v>29</v>
      </c>
      <c r="BL116" s="24" t="s">
        <v>29</v>
      </c>
      <c r="BM116" s="24" t="s">
        <v>29</v>
      </c>
      <c r="BN116" s="24" t="s">
        <v>29</v>
      </c>
      <c r="BO116" s="24" t="s">
        <v>29</v>
      </c>
      <c r="BP116" s="24" t="s">
        <v>29</v>
      </c>
      <c r="BQ116" s="24" t="s">
        <v>29</v>
      </c>
      <c r="BR116" s="24" t="s">
        <v>29</v>
      </c>
      <c r="BS116" s="24" t="s">
        <v>29</v>
      </c>
      <c r="BT116" s="24" t="s">
        <v>29</v>
      </c>
      <c r="BU116" s="24" t="s">
        <v>29</v>
      </c>
      <c r="BV116" s="24" t="s">
        <v>29</v>
      </c>
      <c r="BW116" s="24" t="s">
        <v>29</v>
      </c>
      <c r="BX116" s="24" t="s">
        <v>29</v>
      </c>
      <c r="BY116" s="24" t="s">
        <v>29</v>
      </c>
      <c r="BZ116" s="24" t="s">
        <v>29</v>
      </c>
      <c r="CA116" s="24" t="s">
        <v>29</v>
      </c>
      <c r="CB116" s="24" t="s">
        <v>29</v>
      </c>
    </row>
    <row r="117" spans="2:80" s="1" customFormat="1" ht="13.9" customHeight="1">
      <c r="B117" s="57" t="str">
        <f>Roster_Selection_Men!AF217&amp;" " &amp; "JV1 "</f>
        <v xml:space="preserve">Tennessee Southern, University Of JV1 </v>
      </c>
      <c r="C117" s="57" t="str">
        <f>Roster_Selection_Men!AH217</f>
        <v>11-487769</v>
      </c>
      <c r="D117" s="57" t="str">
        <f>Roster_Selection_Men!AI217</f>
        <v>Camron Samuels</v>
      </c>
      <c r="E117" s="58" t="s">
        <v>1022</v>
      </c>
      <c r="F117" s="1" t="str">
        <f>IF(ISERROR(Individual_Scores_Men_JV!E117), " ", IF(Individual_Scores_Men_JV!E117 = "Yes", "Yes", "  "))</f>
        <v>Yes</v>
      </c>
      <c r="G117" s="24" t="s">
        <v>29</v>
      </c>
      <c r="H117" s="24" t="s">
        <v>29</v>
      </c>
      <c r="I117" s="24" t="s">
        <v>29</v>
      </c>
      <c r="J117" s="24" t="s">
        <v>29</v>
      </c>
      <c r="K117" s="24" t="s">
        <v>29</v>
      </c>
      <c r="L117" s="24" t="s">
        <v>29</v>
      </c>
      <c r="M117" s="24" t="s">
        <v>29</v>
      </c>
      <c r="N117" s="24" t="s">
        <v>29</v>
      </c>
      <c r="O117" s="24" t="s">
        <v>29</v>
      </c>
      <c r="P117" s="24" t="s">
        <v>29</v>
      </c>
      <c r="Q117" s="24" t="s">
        <v>29</v>
      </c>
      <c r="R117" s="24" t="s">
        <v>29</v>
      </c>
      <c r="S117" s="24" t="s">
        <v>29</v>
      </c>
      <c r="T117" s="24" t="s">
        <v>29</v>
      </c>
      <c r="U117" s="24" t="s">
        <v>29</v>
      </c>
      <c r="V117" s="24" t="s">
        <v>29</v>
      </c>
      <c r="W117" s="24" t="s">
        <v>29</v>
      </c>
      <c r="X117" s="24" t="s">
        <v>29</v>
      </c>
      <c r="Y117" s="24" t="s">
        <v>29</v>
      </c>
      <c r="Z117" s="24" t="s">
        <v>29</v>
      </c>
      <c r="AA117" s="24" t="s">
        <v>29</v>
      </c>
      <c r="AB117" s="24" t="s">
        <v>29</v>
      </c>
      <c r="AC117" s="24" t="s">
        <v>29</v>
      </c>
      <c r="AD117" s="24" t="s">
        <v>29</v>
      </c>
      <c r="AE117" s="24" t="s">
        <v>29</v>
      </c>
      <c r="AF117" s="24" t="s">
        <v>29</v>
      </c>
      <c r="AG117" s="24" t="s">
        <v>29</v>
      </c>
      <c r="AH117" s="24" t="s">
        <v>29</v>
      </c>
      <c r="AI117" s="24" t="s">
        <v>29</v>
      </c>
      <c r="AJ117" s="24" t="s">
        <v>29</v>
      </c>
      <c r="AK117" s="24" t="s">
        <v>29</v>
      </c>
      <c r="AL117" s="24" t="s">
        <v>29</v>
      </c>
      <c r="AM117" s="24" t="s">
        <v>29</v>
      </c>
      <c r="AN117" s="24" t="s">
        <v>29</v>
      </c>
      <c r="AO117" s="24" t="s">
        <v>29</v>
      </c>
      <c r="AP117" s="24" t="s">
        <v>29</v>
      </c>
      <c r="AQ117" s="24" t="s">
        <v>29</v>
      </c>
      <c r="AR117" s="24" t="s">
        <v>29</v>
      </c>
      <c r="AS117" s="24" t="s">
        <v>29</v>
      </c>
      <c r="AT117" s="24" t="s">
        <v>29</v>
      </c>
      <c r="AU117" s="24" t="s">
        <v>29</v>
      </c>
      <c r="AV117" s="24" t="s">
        <v>29</v>
      </c>
      <c r="AW117" s="24" t="s">
        <v>29</v>
      </c>
      <c r="AX117" s="24" t="s">
        <v>29</v>
      </c>
      <c r="AY117" s="24" t="s">
        <v>29</v>
      </c>
      <c r="AZ117" s="24" t="s">
        <v>29</v>
      </c>
      <c r="BA117" s="24" t="s">
        <v>29</v>
      </c>
      <c r="BB117" s="24" t="s">
        <v>29</v>
      </c>
      <c r="BC117" s="24" t="s">
        <v>29</v>
      </c>
      <c r="BD117" s="24" t="s">
        <v>29</v>
      </c>
      <c r="BE117" s="24" t="s">
        <v>29</v>
      </c>
      <c r="BF117" s="24" t="s">
        <v>29</v>
      </c>
      <c r="BG117" s="24" t="s">
        <v>29</v>
      </c>
      <c r="BH117" s="24" t="s">
        <v>29</v>
      </c>
      <c r="BI117" s="24" t="s">
        <v>29</v>
      </c>
      <c r="BJ117" s="24" t="s">
        <v>29</v>
      </c>
      <c r="BK117" s="24" t="s">
        <v>29</v>
      </c>
      <c r="BL117" s="24" t="s">
        <v>29</v>
      </c>
      <c r="BM117" s="24" t="s">
        <v>29</v>
      </c>
      <c r="BN117" s="24" t="s">
        <v>29</v>
      </c>
      <c r="BO117" s="24" t="s">
        <v>29</v>
      </c>
      <c r="BP117" s="24" t="s">
        <v>29</v>
      </c>
      <c r="BQ117" s="24" t="s">
        <v>29</v>
      </c>
      <c r="BR117" s="24" t="s">
        <v>29</v>
      </c>
      <c r="BS117" s="24" t="s">
        <v>29</v>
      </c>
      <c r="BT117" s="24" t="s">
        <v>29</v>
      </c>
      <c r="BU117" s="24" t="s">
        <v>29</v>
      </c>
      <c r="BV117" s="24" t="s">
        <v>29</v>
      </c>
      <c r="BW117" s="24" t="s">
        <v>29</v>
      </c>
      <c r="BX117" s="24" t="s">
        <v>29</v>
      </c>
      <c r="BY117" s="24" t="s">
        <v>29</v>
      </c>
      <c r="BZ117" s="24" t="s">
        <v>29</v>
      </c>
      <c r="CA117" s="24" t="s">
        <v>29</v>
      </c>
      <c r="CB117" s="24" t="s">
        <v>29</v>
      </c>
    </row>
    <row r="118" spans="2:80" s="1" customFormat="1" ht="13.9" customHeight="1">
      <c r="B118" s="57" t="str">
        <f>Roster_Selection_Men!AF218&amp;" " &amp; "JV1 "</f>
        <v xml:space="preserve">Tennessee Southern, University Of JV1 </v>
      </c>
      <c r="C118" s="57" t="str">
        <f>Roster_Selection_Men!AH218</f>
        <v>7914-35163</v>
      </c>
      <c r="D118" s="57" t="str">
        <f>Roster_Selection_Men!AI218</f>
        <v>Dylan Moore</v>
      </c>
      <c r="E118" s="58" t="s">
        <v>1022</v>
      </c>
      <c r="F118" s="1" t="str">
        <f>IF(ISERROR(Individual_Scores_Men_JV!E118), " ", IF(Individual_Scores_Men_JV!E118 = "Yes", "Yes", "  "))</f>
        <v>Yes</v>
      </c>
      <c r="G118" s="24" t="s">
        <v>29</v>
      </c>
      <c r="H118" s="24" t="s">
        <v>29</v>
      </c>
      <c r="I118" s="24" t="s">
        <v>29</v>
      </c>
      <c r="J118" s="24" t="s">
        <v>29</v>
      </c>
      <c r="K118" s="24" t="s">
        <v>29</v>
      </c>
      <c r="L118" s="24" t="s">
        <v>29</v>
      </c>
      <c r="M118" s="24" t="s">
        <v>29</v>
      </c>
      <c r="N118" s="24" t="s">
        <v>29</v>
      </c>
      <c r="O118" s="24" t="s">
        <v>29</v>
      </c>
      <c r="P118" s="24" t="s">
        <v>29</v>
      </c>
      <c r="Q118" s="24" t="s">
        <v>29</v>
      </c>
      <c r="R118" s="24" t="s">
        <v>29</v>
      </c>
      <c r="S118" s="24" t="s">
        <v>29</v>
      </c>
      <c r="T118" s="24" t="s">
        <v>29</v>
      </c>
      <c r="U118" s="24" t="s">
        <v>29</v>
      </c>
      <c r="V118" s="24" t="s">
        <v>29</v>
      </c>
      <c r="W118" s="24" t="s">
        <v>29</v>
      </c>
      <c r="X118" s="24" t="s">
        <v>29</v>
      </c>
      <c r="Y118" s="24" t="s">
        <v>29</v>
      </c>
      <c r="Z118" s="24" t="s">
        <v>29</v>
      </c>
      <c r="AA118" s="24" t="s">
        <v>29</v>
      </c>
      <c r="AB118" s="24" t="s">
        <v>29</v>
      </c>
      <c r="AC118" s="24" t="s">
        <v>29</v>
      </c>
      <c r="AD118" s="24" t="s">
        <v>29</v>
      </c>
      <c r="AE118" s="24" t="s">
        <v>29</v>
      </c>
      <c r="AF118" s="24" t="s">
        <v>29</v>
      </c>
      <c r="AG118" s="24" t="s">
        <v>29</v>
      </c>
      <c r="AH118" s="24" t="s">
        <v>29</v>
      </c>
      <c r="AI118" s="24" t="s">
        <v>29</v>
      </c>
      <c r="AJ118" s="24" t="s">
        <v>29</v>
      </c>
      <c r="AK118" s="24" t="s">
        <v>29</v>
      </c>
      <c r="AL118" s="24" t="s">
        <v>29</v>
      </c>
      <c r="AM118" s="24" t="s">
        <v>29</v>
      </c>
      <c r="AN118" s="24" t="s">
        <v>29</v>
      </c>
      <c r="AO118" s="24" t="s">
        <v>29</v>
      </c>
      <c r="AP118" s="24" t="s">
        <v>29</v>
      </c>
      <c r="AQ118" s="24" t="s">
        <v>29</v>
      </c>
      <c r="AR118" s="24" t="s">
        <v>29</v>
      </c>
      <c r="AS118" s="24" t="s">
        <v>29</v>
      </c>
      <c r="AT118" s="24" t="s">
        <v>29</v>
      </c>
      <c r="AU118" s="24" t="s">
        <v>29</v>
      </c>
      <c r="AV118" s="24" t="s">
        <v>29</v>
      </c>
      <c r="AW118" s="24" t="s">
        <v>29</v>
      </c>
      <c r="AX118" s="24" t="s">
        <v>29</v>
      </c>
      <c r="AY118" s="24" t="s">
        <v>29</v>
      </c>
      <c r="AZ118" s="24" t="s">
        <v>29</v>
      </c>
      <c r="BA118" s="24" t="s">
        <v>29</v>
      </c>
      <c r="BB118" s="24" t="s">
        <v>29</v>
      </c>
      <c r="BC118" s="24" t="s">
        <v>29</v>
      </c>
      <c r="BD118" s="24" t="s">
        <v>29</v>
      </c>
      <c r="BE118" s="24" t="s">
        <v>29</v>
      </c>
      <c r="BF118" s="24" t="s">
        <v>29</v>
      </c>
      <c r="BG118" s="24" t="s">
        <v>29</v>
      </c>
      <c r="BH118" s="24" t="s">
        <v>29</v>
      </c>
      <c r="BI118" s="24" t="s">
        <v>29</v>
      </c>
      <c r="BJ118" s="24" t="s">
        <v>29</v>
      </c>
      <c r="BK118" s="24" t="s">
        <v>29</v>
      </c>
      <c r="BL118" s="24" t="s">
        <v>29</v>
      </c>
      <c r="BM118" s="24" t="s">
        <v>29</v>
      </c>
      <c r="BN118" s="24" t="s">
        <v>29</v>
      </c>
      <c r="BO118" s="24" t="s">
        <v>29</v>
      </c>
      <c r="BP118" s="24" t="s">
        <v>29</v>
      </c>
      <c r="BQ118" s="24" t="s">
        <v>29</v>
      </c>
      <c r="BR118" s="24" t="s">
        <v>29</v>
      </c>
      <c r="BS118" s="24" t="s">
        <v>29</v>
      </c>
      <c r="BT118" s="24" t="s">
        <v>29</v>
      </c>
      <c r="BU118" s="24" t="s">
        <v>29</v>
      </c>
      <c r="BV118" s="24" t="s">
        <v>29</v>
      </c>
      <c r="BW118" s="24" t="s">
        <v>29</v>
      </c>
      <c r="BX118" s="24" t="s">
        <v>29</v>
      </c>
      <c r="BY118" s="24" t="s">
        <v>29</v>
      </c>
      <c r="BZ118" s="24" t="s">
        <v>29</v>
      </c>
      <c r="CA118" s="24" t="s">
        <v>29</v>
      </c>
      <c r="CB118" s="24" t="s">
        <v>29</v>
      </c>
    </row>
    <row r="119" spans="2:80" s="1" customFormat="1" ht="13.9" customHeight="1">
      <c r="B119" s="57" t="str">
        <f>Roster_Selection_Men!AF219&amp;" " &amp; "JV1 "</f>
        <v xml:space="preserve">Tennessee Southern, University Of JV1 </v>
      </c>
      <c r="C119" s="57" t="str">
        <f>Roster_Selection_Men!AH219</f>
        <v>11-472102</v>
      </c>
      <c r="D119" s="57" t="str">
        <f>Roster_Selection_Men!AI219</f>
        <v>Jalen Pass</v>
      </c>
      <c r="E119" s="58" t="s">
        <v>1022</v>
      </c>
      <c r="F119" s="1" t="str">
        <f>IF(ISERROR(Individual_Scores_Men_JV!E119), " ", IF(Individual_Scores_Men_JV!E119 = "Yes", "Yes", "  "))</f>
        <v>Yes</v>
      </c>
      <c r="G119" s="24" t="s">
        <v>29</v>
      </c>
      <c r="H119" s="24" t="s">
        <v>29</v>
      </c>
      <c r="I119" s="24" t="s">
        <v>29</v>
      </c>
      <c r="J119" s="24" t="s">
        <v>29</v>
      </c>
      <c r="K119" s="24" t="s">
        <v>29</v>
      </c>
      <c r="L119" s="24" t="s">
        <v>29</v>
      </c>
      <c r="M119" s="24" t="s">
        <v>29</v>
      </c>
      <c r="N119" s="24" t="s">
        <v>29</v>
      </c>
      <c r="O119" s="24" t="s">
        <v>29</v>
      </c>
      <c r="P119" s="24" t="s">
        <v>29</v>
      </c>
      <c r="Q119" s="24" t="s">
        <v>29</v>
      </c>
      <c r="R119" s="24" t="s">
        <v>29</v>
      </c>
      <c r="S119" s="24" t="s">
        <v>29</v>
      </c>
      <c r="T119" s="24" t="s">
        <v>29</v>
      </c>
      <c r="U119" s="24" t="s">
        <v>29</v>
      </c>
      <c r="V119" s="24" t="s">
        <v>29</v>
      </c>
      <c r="W119" s="24" t="s">
        <v>29</v>
      </c>
      <c r="X119" s="24" t="s">
        <v>29</v>
      </c>
      <c r="Y119" s="24" t="s">
        <v>29</v>
      </c>
      <c r="Z119" s="24" t="s">
        <v>29</v>
      </c>
      <c r="AA119" s="24" t="s">
        <v>29</v>
      </c>
      <c r="AB119" s="24" t="s">
        <v>29</v>
      </c>
      <c r="AC119" s="24" t="s">
        <v>29</v>
      </c>
      <c r="AD119" s="24" t="s">
        <v>29</v>
      </c>
      <c r="AE119" s="24" t="s">
        <v>29</v>
      </c>
      <c r="AF119" s="24" t="s">
        <v>29</v>
      </c>
      <c r="AG119" s="24" t="s">
        <v>29</v>
      </c>
      <c r="AH119" s="24" t="s">
        <v>29</v>
      </c>
      <c r="AI119" s="24" t="s">
        <v>29</v>
      </c>
      <c r="AJ119" s="24" t="s">
        <v>29</v>
      </c>
      <c r="AK119" s="24" t="s">
        <v>29</v>
      </c>
      <c r="AL119" s="24" t="s">
        <v>29</v>
      </c>
      <c r="AM119" s="24" t="s">
        <v>29</v>
      </c>
      <c r="AN119" s="24" t="s">
        <v>29</v>
      </c>
      <c r="AO119" s="24" t="s">
        <v>29</v>
      </c>
      <c r="AP119" s="24" t="s">
        <v>29</v>
      </c>
      <c r="AQ119" s="24" t="s">
        <v>29</v>
      </c>
      <c r="AR119" s="24" t="s">
        <v>29</v>
      </c>
      <c r="AS119" s="24" t="s">
        <v>29</v>
      </c>
      <c r="AT119" s="24" t="s">
        <v>29</v>
      </c>
      <c r="AU119" s="24" t="s">
        <v>29</v>
      </c>
      <c r="AV119" s="24" t="s">
        <v>29</v>
      </c>
      <c r="AW119" s="24" t="s">
        <v>29</v>
      </c>
      <c r="AX119" s="24" t="s">
        <v>29</v>
      </c>
      <c r="AY119" s="24" t="s">
        <v>29</v>
      </c>
      <c r="AZ119" s="24" t="s">
        <v>29</v>
      </c>
      <c r="BA119" s="24" t="s">
        <v>29</v>
      </c>
      <c r="BB119" s="24" t="s">
        <v>29</v>
      </c>
      <c r="BC119" s="24" t="s">
        <v>29</v>
      </c>
      <c r="BD119" s="24" t="s">
        <v>29</v>
      </c>
      <c r="BE119" s="24" t="s">
        <v>29</v>
      </c>
      <c r="BF119" s="24" t="s">
        <v>29</v>
      </c>
      <c r="BG119" s="24" t="s">
        <v>29</v>
      </c>
      <c r="BH119" s="24" t="s">
        <v>29</v>
      </c>
      <c r="BI119" s="24" t="s">
        <v>29</v>
      </c>
      <c r="BJ119" s="24" t="s">
        <v>29</v>
      </c>
      <c r="BK119" s="24" t="s">
        <v>29</v>
      </c>
      <c r="BL119" s="24" t="s">
        <v>29</v>
      </c>
      <c r="BM119" s="24" t="s">
        <v>29</v>
      </c>
      <c r="BN119" s="24" t="s">
        <v>29</v>
      </c>
      <c r="BO119" s="24" t="s">
        <v>29</v>
      </c>
      <c r="BP119" s="24" t="s">
        <v>29</v>
      </c>
      <c r="BQ119" s="24" t="s">
        <v>29</v>
      </c>
      <c r="BR119" s="24" t="s">
        <v>29</v>
      </c>
      <c r="BS119" s="24" t="s">
        <v>29</v>
      </c>
      <c r="BT119" s="24" t="s">
        <v>29</v>
      </c>
      <c r="BU119" s="24" t="s">
        <v>29</v>
      </c>
      <c r="BV119" s="24" t="s">
        <v>29</v>
      </c>
      <c r="BW119" s="24" t="s">
        <v>29</v>
      </c>
      <c r="BX119" s="24" t="s">
        <v>29</v>
      </c>
      <c r="BY119" s="24" t="s">
        <v>29</v>
      </c>
      <c r="BZ119" s="24" t="s">
        <v>29</v>
      </c>
      <c r="CA119" s="24" t="s">
        <v>29</v>
      </c>
      <c r="CB119" s="24" t="s">
        <v>29</v>
      </c>
    </row>
    <row r="120" spans="2:80" s="1" customFormat="1" ht="13.9" customHeight="1">
      <c r="B120" s="57" t="str">
        <f>Roster_Selection_Men!AF220&amp;" " &amp; "JV1 "</f>
        <v xml:space="preserve">Tennessee Southern, University Of JV1 </v>
      </c>
      <c r="C120" s="57" t="str">
        <f>Roster_Selection_Men!AH220</f>
        <v>11-231885</v>
      </c>
      <c r="D120" s="57" t="str">
        <f>Roster_Selection_Men!AI220</f>
        <v>Kevin Brown</v>
      </c>
      <c r="E120" s="58" t="s">
        <v>1022</v>
      </c>
      <c r="F120" s="1" t="str">
        <f>IF(ISERROR(Individual_Scores_Men_JV!E120), " ", IF(Individual_Scores_Men_JV!E120 = "Yes", "Yes", "  "))</f>
        <v xml:space="preserve">  </v>
      </c>
      <c r="G120" s="24" t="s">
        <v>29</v>
      </c>
      <c r="H120" s="24" t="s">
        <v>29</v>
      </c>
      <c r="I120" s="24" t="s">
        <v>29</v>
      </c>
      <c r="J120" s="24" t="s">
        <v>29</v>
      </c>
      <c r="K120" s="24" t="s">
        <v>29</v>
      </c>
      <c r="L120" s="24" t="s">
        <v>29</v>
      </c>
      <c r="M120" s="24" t="s">
        <v>29</v>
      </c>
      <c r="N120" s="24" t="s">
        <v>29</v>
      </c>
      <c r="O120" s="24" t="s">
        <v>29</v>
      </c>
      <c r="P120" s="24" t="s">
        <v>29</v>
      </c>
      <c r="Q120" s="24" t="s">
        <v>29</v>
      </c>
      <c r="R120" s="24" t="s">
        <v>29</v>
      </c>
      <c r="S120" s="24" t="s">
        <v>29</v>
      </c>
      <c r="T120" s="24" t="s">
        <v>29</v>
      </c>
      <c r="U120" s="24" t="s">
        <v>29</v>
      </c>
      <c r="V120" s="24" t="s">
        <v>29</v>
      </c>
      <c r="W120" s="24" t="s">
        <v>29</v>
      </c>
      <c r="X120" s="24" t="s">
        <v>29</v>
      </c>
      <c r="Y120" s="24" t="s">
        <v>29</v>
      </c>
      <c r="Z120" s="24" t="s">
        <v>29</v>
      </c>
      <c r="AA120" s="24" t="s">
        <v>29</v>
      </c>
      <c r="AB120" s="24" t="s">
        <v>29</v>
      </c>
      <c r="AC120" s="24" t="s">
        <v>29</v>
      </c>
      <c r="AD120" s="24" t="s">
        <v>29</v>
      </c>
      <c r="AE120" s="24" t="s">
        <v>29</v>
      </c>
      <c r="AF120" s="24" t="s">
        <v>29</v>
      </c>
      <c r="AG120" s="24" t="s">
        <v>29</v>
      </c>
      <c r="AH120" s="24" t="s">
        <v>29</v>
      </c>
      <c r="AI120" s="24" t="s">
        <v>29</v>
      </c>
      <c r="AJ120" s="24" t="s">
        <v>29</v>
      </c>
      <c r="AK120" s="24" t="s">
        <v>29</v>
      </c>
      <c r="AL120" s="24" t="s">
        <v>29</v>
      </c>
      <c r="AM120" s="24" t="s">
        <v>29</v>
      </c>
      <c r="AN120" s="24" t="s">
        <v>29</v>
      </c>
      <c r="AO120" s="24" t="s">
        <v>29</v>
      </c>
      <c r="AP120" s="24" t="s">
        <v>29</v>
      </c>
      <c r="AQ120" s="24" t="s">
        <v>29</v>
      </c>
      <c r="AR120" s="24" t="s">
        <v>29</v>
      </c>
      <c r="AS120" s="24" t="s">
        <v>29</v>
      </c>
      <c r="AT120" s="24" t="s">
        <v>29</v>
      </c>
      <c r="AU120" s="24" t="s">
        <v>29</v>
      </c>
      <c r="AV120" s="24" t="s">
        <v>29</v>
      </c>
      <c r="AW120" s="24" t="s">
        <v>29</v>
      </c>
      <c r="AX120" s="24" t="s">
        <v>29</v>
      </c>
      <c r="AY120" s="24" t="s">
        <v>29</v>
      </c>
      <c r="AZ120" s="24" t="s">
        <v>29</v>
      </c>
      <c r="BA120" s="24" t="s">
        <v>29</v>
      </c>
      <c r="BB120" s="24" t="s">
        <v>29</v>
      </c>
      <c r="BC120" s="24" t="s">
        <v>29</v>
      </c>
      <c r="BD120" s="24" t="s">
        <v>29</v>
      </c>
      <c r="BE120" s="24" t="s">
        <v>29</v>
      </c>
      <c r="BF120" s="24" t="s">
        <v>29</v>
      </c>
      <c r="BG120" s="24" t="s">
        <v>29</v>
      </c>
      <c r="BH120" s="24" t="s">
        <v>29</v>
      </c>
      <c r="BI120" s="24" t="s">
        <v>29</v>
      </c>
      <c r="BJ120" s="24" t="s">
        <v>29</v>
      </c>
      <c r="BK120" s="24" t="s">
        <v>29</v>
      </c>
      <c r="BL120" s="24" t="s">
        <v>29</v>
      </c>
      <c r="BM120" s="24" t="s">
        <v>29</v>
      </c>
      <c r="BN120" s="24" t="s">
        <v>29</v>
      </c>
      <c r="BO120" s="24" t="s">
        <v>29</v>
      </c>
      <c r="BP120" s="24" t="s">
        <v>29</v>
      </c>
      <c r="BQ120" s="24" t="s">
        <v>29</v>
      </c>
      <c r="BR120" s="24" t="s">
        <v>29</v>
      </c>
      <c r="BS120" s="24" t="s">
        <v>29</v>
      </c>
      <c r="BT120" s="24" t="s">
        <v>29</v>
      </c>
      <c r="BU120" s="24" t="s">
        <v>29</v>
      </c>
      <c r="BV120" s="24" t="s">
        <v>29</v>
      </c>
      <c r="BW120" s="24" t="s">
        <v>29</v>
      </c>
      <c r="BX120" s="24" t="s">
        <v>29</v>
      </c>
      <c r="BY120" s="24" t="s">
        <v>29</v>
      </c>
      <c r="BZ120" s="24" t="s">
        <v>29</v>
      </c>
      <c r="CA120" s="24" t="s">
        <v>29</v>
      </c>
      <c r="CB120" s="24" t="s">
        <v>29</v>
      </c>
    </row>
    <row r="121" spans="2:80" s="1" customFormat="1" ht="13.9" customHeight="1">
      <c r="B121" s="57" t="str">
        <f>Roster_Selection_Men!AF221&amp;" " &amp; "JV1 "</f>
        <v xml:space="preserve">Tennessee Southern, University Of JV1 </v>
      </c>
      <c r="C121" s="57" t="str">
        <f>Roster_Selection_Men!AH221</f>
        <v>11-697471</v>
      </c>
      <c r="D121" s="57" t="str">
        <f>Roster_Selection_Men!AI221</f>
        <v>Nick Agnew</v>
      </c>
      <c r="E121" s="58" t="s">
        <v>1022</v>
      </c>
      <c r="F121" s="1" t="str">
        <f>IF(ISERROR(Individual_Scores_Men_JV!E121), " ", IF(Individual_Scores_Men_JV!E121 = "Yes", "Yes", "  "))</f>
        <v>Yes</v>
      </c>
      <c r="G121" s="24" t="s">
        <v>29</v>
      </c>
      <c r="H121" s="24" t="s">
        <v>29</v>
      </c>
      <c r="I121" s="24" t="s">
        <v>29</v>
      </c>
      <c r="J121" s="24" t="s">
        <v>29</v>
      </c>
      <c r="K121" s="24" t="s">
        <v>29</v>
      </c>
      <c r="L121" s="24" t="s">
        <v>29</v>
      </c>
      <c r="M121" s="24" t="s">
        <v>29</v>
      </c>
      <c r="N121" s="24" t="s">
        <v>29</v>
      </c>
      <c r="O121" s="24" t="s">
        <v>29</v>
      </c>
      <c r="P121" s="24" t="s">
        <v>29</v>
      </c>
      <c r="Q121" s="24" t="s">
        <v>29</v>
      </c>
      <c r="R121" s="24" t="s">
        <v>29</v>
      </c>
      <c r="S121" s="24" t="s">
        <v>29</v>
      </c>
      <c r="T121" s="24" t="s">
        <v>29</v>
      </c>
      <c r="U121" s="24" t="s">
        <v>29</v>
      </c>
      <c r="V121" s="24" t="s">
        <v>29</v>
      </c>
      <c r="W121" s="24" t="s">
        <v>29</v>
      </c>
      <c r="X121" s="24" t="s">
        <v>29</v>
      </c>
      <c r="Y121" s="24" t="s">
        <v>29</v>
      </c>
      <c r="Z121" s="24" t="s">
        <v>29</v>
      </c>
      <c r="AA121" s="24" t="s">
        <v>29</v>
      </c>
      <c r="AB121" s="24" t="s">
        <v>29</v>
      </c>
      <c r="AC121" s="24" t="s">
        <v>29</v>
      </c>
      <c r="AD121" s="24" t="s">
        <v>29</v>
      </c>
      <c r="AE121" s="24" t="s">
        <v>29</v>
      </c>
      <c r="AF121" s="24" t="s">
        <v>29</v>
      </c>
      <c r="AG121" s="24" t="s">
        <v>29</v>
      </c>
      <c r="AH121" s="24" t="s">
        <v>29</v>
      </c>
      <c r="AI121" s="24" t="s">
        <v>29</v>
      </c>
      <c r="AJ121" s="24" t="s">
        <v>29</v>
      </c>
      <c r="AK121" s="24" t="s">
        <v>29</v>
      </c>
      <c r="AL121" s="24" t="s">
        <v>29</v>
      </c>
      <c r="AM121" s="24" t="s">
        <v>29</v>
      </c>
      <c r="AN121" s="24" t="s">
        <v>29</v>
      </c>
      <c r="AO121" s="24" t="s">
        <v>29</v>
      </c>
      <c r="AP121" s="24" t="s">
        <v>29</v>
      </c>
      <c r="AQ121" s="24" t="s">
        <v>29</v>
      </c>
      <c r="AR121" s="24" t="s">
        <v>29</v>
      </c>
      <c r="AS121" s="24" t="s">
        <v>29</v>
      </c>
      <c r="AT121" s="24" t="s">
        <v>29</v>
      </c>
      <c r="AU121" s="24" t="s">
        <v>29</v>
      </c>
      <c r="AV121" s="24" t="s">
        <v>29</v>
      </c>
      <c r="AW121" s="24" t="s">
        <v>29</v>
      </c>
      <c r="AX121" s="24" t="s">
        <v>29</v>
      </c>
      <c r="AY121" s="24" t="s">
        <v>29</v>
      </c>
      <c r="AZ121" s="24" t="s">
        <v>29</v>
      </c>
      <c r="BA121" s="24" t="s">
        <v>29</v>
      </c>
      <c r="BB121" s="24" t="s">
        <v>29</v>
      </c>
      <c r="BC121" s="24" t="s">
        <v>29</v>
      </c>
      <c r="BD121" s="24" t="s">
        <v>29</v>
      </c>
      <c r="BE121" s="24" t="s">
        <v>29</v>
      </c>
      <c r="BF121" s="24" t="s">
        <v>29</v>
      </c>
      <c r="BG121" s="24" t="s">
        <v>29</v>
      </c>
      <c r="BH121" s="24" t="s">
        <v>29</v>
      </c>
      <c r="BI121" s="24" t="s">
        <v>29</v>
      </c>
      <c r="BJ121" s="24" t="s">
        <v>29</v>
      </c>
      <c r="BK121" s="24" t="s">
        <v>29</v>
      </c>
      <c r="BL121" s="24" t="s">
        <v>29</v>
      </c>
      <c r="BM121" s="24" t="s">
        <v>29</v>
      </c>
      <c r="BN121" s="24" t="s">
        <v>29</v>
      </c>
      <c r="BO121" s="24" t="s">
        <v>29</v>
      </c>
      <c r="BP121" s="24" t="s">
        <v>29</v>
      </c>
      <c r="BQ121" s="24" t="s">
        <v>29</v>
      </c>
      <c r="BR121" s="24" t="s">
        <v>29</v>
      </c>
      <c r="BS121" s="24" t="s">
        <v>29</v>
      </c>
      <c r="BT121" s="24" t="s">
        <v>29</v>
      </c>
      <c r="BU121" s="24" t="s">
        <v>29</v>
      </c>
      <c r="BV121" s="24" t="s">
        <v>29</v>
      </c>
      <c r="BW121" s="24" t="s">
        <v>29</v>
      </c>
      <c r="BX121" s="24" t="s">
        <v>29</v>
      </c>
      <c r="BY121" s="24" t="s">
        <v>29</v>
      </c>
      <c r="BZ121" s="24" t="s">
        <v>29</v>
      </c>
      <c r="CA121" s="24" t="s">
        <v>29</v>
      </c>
      <c r="CB121" s="24" t="s">
        <v>29</v>
      </c>
    </row>
    <row r="122" spans="2:80" s="1" customFormat="1" ht="13.9" customHeight="1">
      <c r="B122" s="57" t="str">
        <f>Roster_Selection_Men!AF222&amp;" " &amp; "JV1 "</f>
        <v xml:space="preserve">Tennessee Southern, University Of JV1 </v>
      </c>
      <c r="C122" s="57" t="str">
        <f>Roster_Selection_Men!AH222</f>
        <v>7914-9550</v>
      </c>
      <c r="D122" s="57" t="str">
        <f>Roster_Selection_Men!AI222</f>
        <v>Xavier Powell-Short</v>
      </c>
      <c r="E122" s="58" t="s">
        <v>1022</v>
      </c>
      <c r="F122" s="1" t="str">
        <f>IF(ISERROR(Individual_Scores_Men_JV!E122), " ", IF(Individual_Scores_Men_JV!E122 = "Yes", "Yes", "  "))</f>
        <v>Yes</v>
      </c>
      <c r="G122" s="24" t="s">
        <v>29</v>
      </c>
      <c r="H122" s="24" t="s">
        <v>29</v>
      </c>
      <c r="I122" s="24" t="s">
        <v>29</v>
      </c>
      <c r="J122" s="24" t="s">
        <v>29</v>
      </c>
      <c r="K122" s="24" t="s">
        <v>29</v>
      </c>
      <c r="L122" s="24" t="s">
        <v>29</v>
      </c>
      <c r="M122" s="24" t="s">
        <v>29</v>
      </c>
      <c r="N122" s="24" t="s">
        <v>29</v>
      </c>
      <c r="O122" s="24" t="s">
        <v>29</v>
      </c>
      <c r="P122" s="24" t="s">
        <v>29</v>
      </c>
      <c r="Q122" s="24" t="s">
        <v>29</v>
      </c>
      <c r="R122" s="24" t="s">
        <v>29</v>
      </c>
      <c r="S122" s="24" t="s">
        <v>29</v>
      </c>
      <c r="T122" s="24" t="s">
        <v>29</v>
      </c>
      <c r="U122" s="24" t="s">
        <v>29</v>
      </c>
      <c r="V122" s="24" t="s">
        <v>29</v>
      </c>
      <c r="W122" s="24" t="s">
        <v>29</v>
      </c>
      <c r="X122" s="24" t="s">
        <v>29</v>
      </c>
      <c r="Y122" s="24" t="s">
        <v>29</v>
      </c>
      <c r="Z122" s="24" t="s">
        <v>29</v>
      </c>
      <c r="AA122" s="24" t="s">
        <v>29</v>
      </c>
      <c r="AB122" s="24" t="s">
        <v>29</v>
      </c>
      <c r="AC122" s="24" t="s">
        <v>29</v>
      </c>
      <c r="AD122" s="24" t="s">
        <v>29</v>
      </c>
      <c r="AE122" s="24" t="s">
        <v>29</v>
      </c>
      <c r="AF122" s="24" t="s">
        <v>29</v>
      </c>
      <c r="AG122" s="24" t="s">
        <v>29</v>
      </c>
      <c r="AH122" s="24" t="s">
        <v>29</v>
      </c>
      <c r="AI122" s="24" t="s">
        <v>29</v>
      </c>
      <c r="AJ122" s="24" t="s">
        <v>29</v>
      </c>
      <c r="AK122" s="24" t="s">
        <v>29</v>
      </c>
      <c r="AL122" s="24" t="s">
        <v>29</v>
      </c>
      <c r="AM122" s="24" t="s">
        <v>29</v>
      </c>
      <c r="AN122" s="24" t="s">
        <v>29</v>
      </c>
      <c r="AO122" s="24" t="s">
        <v>29</v>
      </c>
      <c r="AP122" s="24" t="s">
        <v>29</v>
      </c>
      <c r="AQ122" s="24" t="s">
        <v>29</v>
      </c>
      <c r="AR122" s="24" t="s">
        <v>29</v>
      </c>
      <c r="AS122" s="24" t="s">
        <v>29</v>
      </c>
      <c r="AT122" s="24" t="s">
        <v>29</v>
      </c>
      <c r="AU122" s="24" t="s">
        <v>29</v>
      </c>
      <c r="AV122" s="24" t="s">
        <v>29</v>
      </c>
      <c r="AW122" s="24" t="s">
        <v>29</v>
      </c>
      <c r="AX122" s="24" t="s">
        <v>29</v>
      </c>
      <c r="AY122" s="24" t="s">
        <v>29</v>
      </c>
      <c r="AZ122" s="24" t="s">
        <v>29</v>
      </c>
      <c r="BA122" s="24" t="s">
        <v>29</v>
      </c>
      <c r="BB122" s="24" t="s">
        <v>29</v>
      </c>
      <c r="BC122" s="24" t="s">
        <v>29</v>
      </c>
      <c r="BD122" s="24" t="s">
        <v>29</v>
      </c>
      <c r="BE122" s="24" t="s">
        <v>29</v>
      </c>
      <c r="BF122" s="24" t="s">
        <v>29</v>
      </c>
      <c r="BG122" s="24" t="s">
        <v>29</v>
      </c>
      <c r="BH122" s="24" t="s">
        <v>29</v>
      </c>
      <c r="BI122" s="24" t="s">
        <v>29</v>
      </c>
      <c r="BJ122" s="24" t="s">
        <v>29</v>
      </c>
      <c r="BK122" s="24" t="s">
        <v>29</v>
      </c>
      <c r="BL122" s="24" t="s">
        <v>29</v>
      </c>
      <c r="BM122" s="24" t="s">
        <v>29</v>
      </c>
      <c r="BN122" s="24" t="s">
        <v>29</v>
      </c>
      <c r="BO122" s="24" t="s">
        <v>29</v>
      </c>
      <c r="BP122" s="24" t="s">
        <v>29</v>
      </c>
      <c r="BQ122" s="24" t="s">
        <v>29</v>
      </c>
      <c r="BR122" s="24" t="s">
        <v>29</v>
      </c>
      <c r="BS122" s="24" t="s">
        <v>29</v>
      </c>
      <c r="BT122" s="24" t="s">
        <v>29</v>
      </c>
      <c r="BU122" s="24" t="s">
        <v>29</v>
      </c>
      <c r="BV122" s="24" t="s">
        <v>29</v>
      </c>
      <c r="BW122" s="24" t="s">
        <v>29</v>
      </c>
      <c r="BX122" s="24" t="s">
        <v>29</v>
      </c>
      <c r="BY122" s="24" t="s">
        <v>29</v>
      </c>
      <c r="BZ122" s="24" t="s">
        <v>29</v>
      </c>
      <c r="CA122" s="24" t="s">
        <v>29</v>
      </c>
      <c r="CB122" s="24" t="s">
        <v>29</v>
      </c>
    </row>
    <row r="123" spans="2:80" s="1" customFormat="1" ht="13.9" customHeight="1">
      <c r="B123" s="57" t="str">
        <f>Roster_Selection_Men!AF223&amp;" " &amp; "JV1 "</f>
        <v xml:space="preserve"> JV1 </v>
      </c>
      <c r="C123" s="57" t="str">
        <f>Roster_Selection_Men!AH223</f>
        <v/>
      </c>
      <c r="D123" s="57" t="str">
        <f>Roster_Selection_Men!AI223</f>
        <v/>
      </c>
      <c r="E123" s="58"/>
      <c r="F123" s="1" t="str">
        <f>IF(ISERROR(Individual_Scores_Men_JV!E123), " ", IF(Individual_Scores_Men_JV!E123 = "Yes", "Yes", "  "))</f>
        <v xml:space="preserve">  </v>
      </c>
      <c r="G123" s="24" t="s">
        <v>29</v>
      </c>
      <c r="H123" s="24" t="s">
        <v>29</v>
      </c>
      <c r="I123" s="24" t="s">
        <v>29</v>
      </c>
      <c r="J123" s="24" t="s">
        <v>29</v>
      </c>
      <c r="K123" s="24" t="s">
        <v>29</v>
      </c>
      <c r="L123" s="24" t="s">
        <v>29</v>
      </c>
      <c r="M123" s="24" t="s">
        <v>29</v>
      </c>
      <c r="N123" s="24" t="s">
        <v>29</v>
      </c>
      <c r="O123" s="24" t="s">
        <v>29</v>
      </c>
      <c r="P123" s="24" t="s">
        <v>29</v>
      </c>
      <c r="Q123" s="24" t="s">
        <v>29</v>
      </c>
      <c r="R123" s="24" t="s">
        <v>29</v>
      </c>
      <c r="S123" s="24" t="s">
        <v>29</v>
      </c>
      <c r="T123" s="24" t="s">
        <v>29</v>
      </c>
      <c r="U123" s="24" t="s">
        <v>29</v>
      </c>
      <c r="V123" s="24" t="s">
        <v>29</v>
      </c>
      <c r="W123" s="24" t="s">
        <v>29</v>
      </c>
      <c r="X123" s="24" t="s">
        <v>29</v>
      </c>
      <c r="Y123" s="24" t="s">
        <v>29</v>
      </c>
      <c r="Z123" s="24" t="s">
        <v>29</v>
      </c>
      <c r="AA123" s="24" t="s">
        <v>29</v>
      </c>
      <c r="AB123" s="24" t="s">
        <v>29</v>
      </c>
      <c r="AC123" s="24" t="s">
        <v>29</v>
      </c>
      <c r="AD123" s="24" t="s">
        <v>29</v>
      </c>
      <c r="AE123" s="24" t="s">
        <v>29</v>
      </c>
      <c r="AF123" s="24" t="s">
        <v>29</v>
      </c>
      <c r="AG123" s="24" t="s">
        <v>29</v>
      </c>
      <c r="AH123" s="24" t="s">
        <v>29</v>
      </c>
      <c r="AI123" s="24" t="s">
        <v>29</v>
      </c>
      <c r="AJ123" s="24" t="s">
        <v>29</v>
      </c>
      <c r="AK123" s="24" t="s">
        <v>29</v>
      </c>
      <c r="AL123" s="24" t="s">
        <v>29</v>
      </c>
      <c r="AM123" s="24" t="s">
        <v>29</v>
      </c>
      <c r="AN123" s="24" t="s">
        <v>29</v>
      </c>
      <c r="AO123" s="24" t="s">
        <v>29</v>
      </c>
      <c r="AP123" s="24" t="s">
        <v>29</v>
      </c>
      <c r="AQ123" s="24" t="s">
        <v>29</v>
      </c>
      <c r="AR123" s="24" t="s">
        <v>29</v>
      </c>
      <c r="AS123" s="24" t="s">
        <v>29</v>
      </c>
      <c r="AT123" s="24" t="s">
        <v>29</v>
      </c>
      <c r="AU123" s="24" t="s">
        <v>29</v>
      </c>
      <c r="AV123" s="24" t="s">
        <v>29</v>
      </c>
      <c r="AW123" s="24" t="s">
        <v>29</v>
      </c>
      <c r="AX123" s="24" t="s">
        <v>29</v>
      </c>
      <c r="AY123" s="24" t="s">
        <v>29</v>
      </c>
      <c r="AZ123" s="24" t="s">
        <v>29</v>
      </c>
      <c r="BA123" s="24" t="s">
        <v>29</v>
      </c>
      <c r="BB123" s="24" t="s">
        <v>29</v>
      </c>
      <c r="BC123" s="24" t="s">
        <v>29</v>
      </c>
      <c r="BD123" s="24" t="s">
        <v>29</v>
      </c>
      <c r="BE123" s="24" t="s">
        <v>29</v>
      </c>
      <c r="BF123" s="24" t="s">
        <v>29</v>
      </c>
      <c r="BG123" s="24" t="s">
        <v>29</v>
      </c>
      <c r="BH123" s="24" t="s">
        <v>29</v>
      </c>
      <c r="BI123" s="24" t="s">
        <v>29</v>
      </c>
      <c r="BJ123" s="24" t="s">
        <v>29</v>
      </c>
      <c r="BK123" s="24" t="s">
        <v>29</v>
      </c>
      <c r="BL123" s="24" t="s">
        <v>29</v>
      </c>
      <c r="BM123" s="24" t="s">
        <v>29</v>
      </c>
      <c r="BN123" s="24" t="s">
        <v>29</v>
      </c>
      <c r="BO123" s="24" t="s">
        <v>29</v>
      </c>
      <c r="BP123" s="24" t="s">
        <v>29</v>
      </c>
      <c r="BQ123" s="24" t="s">
        <v>29</v>
      </c>
      <c r="BR123" s="24" t="s">
        <v>29</v>
      </c>
      <c r="BS123" s="24" t="s">
        <v>29</v>
      </c>
      <c r="BT123" s="24" t="s">
        <v>29</v>
      </c>
      <c r="BU123" s="24" t="s">
        <v>29</v>
      </c>
      <c r="BV123" s="24" t="s">
        <v>29</v>
      </c>
      <c r="BW123" s="24" t="s">
        <v>29</v>
      </c>
      <c r="BX123" s="24" t="s">
        <v>29</v>
      </c>
      <c r="BY123" s="24" t="s">
        <v>29</v>
      </c>
      <c r="BZ123" s="24" t="s">
        <v>29</v>
      </c>
      <c r="CA123" s="24" t="s">
        <v>29</v>
      </c>
      <c r="CB123" s="24" t="s">
        <v>29</v>
      </c>
    </row>
    <row r="124" spans="2:80" s="1" customFormat="1" ht="13.9" customHeight="1">
      <c r="B124" s="57" t="s">
        <v>727</v>
      </c>
      <c r="C124" s="59" t="str">
        <f>Individual_Scores_Men_JV!C124</f>
        <v/>
      </c>
      <c r="D124" s="60" t="str">
        <f>Individual_Scores_Men_JV!D124</f>
        <v/>
      </c>
      <c r="E124" s="58"/>
      <c r="F124" s="13"/>
      <c r="G124" s="24" t="s">
        <v>29</v>
      </c>
      <c r="H124" s="24" t="s">
        <v>29</v>
      </c>
      <c r="I124" s="24" t="s">
        <v>29</v>
      </c>
      <c r="J124" s="24" t="s">
        <v>29</v>
      </c>
      <c r="K124" s="24" t="s">
        <v>29</v>
      </c>
      <c r="L124" s="24" t="s">
        <v>29</v>
      </c>
      <c r="M124" s="24" t="s">
        <v>29</v>
      </c>
      <c r="N124" s="24" t="s">
        <v>29</v>
      </c>
      <c r="O124" s="24" t="s">
        <v>29</v>
      </c>
      <c r="P124" s="24" t="s">
        <v>29</v>
      </c>
      <c r="Q124" s="24" t="s">
        <v>29</v>
      </c>
      <c r="R124" s="24" t="s">
        <v>29</v>
      </c>
      <c r="S124" s="24" t="s">
        <v>29</v>
      </c>
      <c r="T124" s="24" t="s">
        <v>29</v>
      </c>
      <c r="U124" s="24" t="s">
        <v>29</v>
      </c>
      <c r="V124" s="24" t="s">
        <v>29</v>
      </c>
      <c r="W124" s="24" t="s">
        <v>29</v>
      </c>
      <c r="X124" s="24" t="s">
        <v>29</v>
      </c>
      <c r="Y124" s="24" t="s">
        <v>29</v>
      </c>
      <c r="Z124" s="24" t="s">
        <v>29</v>
      </c>
      <c r="AA124" s="24" t="s">
        <v>29</v>
      </c>
      <c r="AB124" s="24" t="s">
        <v>29</v>
      </c>
      <c r="AC124" s="24" t="s">
        <v>29</v>
      </c>
      <c r="AD124" s="24" t="s">
        <v>29</v>
      </c>
      <c r="AE124" s="24" t="s">
        <v>29</v>
      </c>
      <c r="AF124" s="24" t="s">
        <v>29</v>
      </c>
      <c r="AG124" s="24" t="s">
        <v>29</v>
      </c>
      <c r="AH124" s="24" t="s">
        <v>29</v>
      </c>
      <c r="AI124" s="24" t="s">
        <v>29</v>
      </c>
      <c r="AJ124" s="24" t="s">
        <v>29</v>
      </c>
      <c r="AK124" s="24" t="s">
        <v>29</v>
      </c>
      <c r="AL124" s="24" t="s">
        <v>29</v>
      </c>
      <c r="AM124" s="24" t="s">
        <v>29</v>
      </c>
      <c r="AN124" s="24" t="s">
        <v>29</v>
      </c>
      <c r="AO124" s="24" t="s">
        <v>29</v>
      </c>
      <c r="AP124" s="24" t="s">
        <v>29</v>
      </c>
      <c r="AQ124" s="24" t="s">
        <v>29</v>
      </c>
      <c r="AR124" s="24" t="s">
        <v>29</v>
      </c>
      <c r="AS124" s="24" t="s">
        <v>29</v>
      </c>
      <c r="AT124" s="24" t="s">
        <v>29</v>
      </c>
      <c r="AU124" s="24" t="s">
        <v>29</v>
      </c>
      <c r="AV124" s="24" t="s">
        <v>29</v>
      </c>
      <c r="AW124" s="24" t="s">
        <v>29</v>
      </c>
      <c r="AX124" s="24" t="s">
        <v>29</v>
      </c>
      <c r="AY124" s="24" t="s">
        <v>29</v>
      </c>
      <c r="AZ124" s="24" t="s">
        <v>29</v>
      </c>
      <c r="BA124" s="24" t="s">
        <v>29</v>
      </c>
      <c r="BB124" s="24" t="s">
        <v>29</v>
      </c>
      <c r="BC124" s="24" t="s">
        <v>29</v>
      </c>
      <c r="BD124" s="24" t="s">
        <v>29</v>
      </c>
      <c r="BE124" s="24" t="s">
        <v>29</v>
      </c>
      <c r="BF124" s="24" t="s">
        <v>29</v>
      </c>
      <c r="BG124" s="24" t="s">
        <v>29</v>
      </c>
      <c r="BH124" s="24" t="s">
        <v>29</v>
      </c>
      <c r="BI124" s="24" t="s">
        <v>29</v>
      </c>
      <c r="BJ124" s="24" t="s">
        <v>29</v>
      </c>
      <c r="BK124" s="24" t="s">
        <v>29</v>
      </c>
      <c r="BL124" s="24" t="s">
        <v>29</v>
      </c>
      <c r="BM124" s="24" t="s">
        <v>29</v>
      </c>
      <c r="BN124" s="24" t="s">
        <v>29</v>
      </c>
      <c r="BO124" s="24" t="s">
        <v>29</v>
      </c>
      <c r="BP124" s="24" t="s">
        <v>29</v>
      </c>
      <c r="BQ124" s="24" t="s">
        <v>29</v>
      </c>
      <c r="BR124" s="24" t="s">
        <v>29</v>
      </c>
      <c r="BS124" s="24" t="s">
        <v>29</v>
      </c>
      <c r="BT124" s="24" t="s">
        <v>29</v>
      </c>
      <c r="BU124" s="24" t="s">
        <v>29</v>
      </c>
      <c r="BV124" s="24" t="s">
        <v>29</v>
      </c>
      <c r="BW124" s="24" t="s">
        <v>29</v>
      </c>
      <c r="BX124" s="24" t="s">
        <v>29</v>
      </c>
      <c r="BY124" s="24" t="s">
        <v>29</v>
      </c>
      <c r="BZ124" s="24" t="s">
        <v>29</v>
      </c>
      <c r="CA124" s="24" t="s">
        <v>29</v>
      </c>
      <c r="CB124" s="24" t="s">
        <v>29</v>
      </c>
    </row>
    <row r="125" spans="2:80" s="1" customFormat="1" ht="13.9" customHeight="1">
      <c r="B125" s="57" t="s">
        <v>727</v>
      </c>
      <c r="C125" s="59" t="str">
        <f>Individual_Scores_Men_JV!C125</f>
        <v/>
      </c>
      <c r="D125" s="60" t="str">
        <f>Individual_Scores_Men_JV!D125</f>
        <v/>
      </c>
      <c r="E125" s="58"/>
      <c r="F125" s="13"/>
      <c r="G125" s="24" t="s">
        <v>29</v>
      </c>
      <c r="H125" s="24" t="s">
        <v>29</v>
      </c>
      <c r="I125" s="24" t="s">
        <v>29</v>
      </c>
      <c r="J125" s="24" t="s">
        <v>29</v>
      </c>
      <c r="K125" s="24" t="s">
        <v>29</v>
      </c>
      <c r="L125" s="24" t="s">
        <v>29</v>
      </c>
      <c r="M125" s="24" t="s">
        <v>29</v>
      </c>
      <c r="N125" s="24" t="s">
        <v>29</v>
      </c>
      <c r="O125" s="24" t="s">
        <v>29</v>
      </c>
      <c r="P125" s="24" t="s">
        <v>29</v>
      </c>
      <c r="Q125" s="24" t="s">
        <v>29</v>
      </c>
      <c r="R125" s="24" t="s">
        <v>29</v>
      </c>
      <c r="S125" s="24" t="s">
        <v>29</v>
      </c>
      <c r="T125" s="24" t="s">
        <v>29</v>
      </c>
      <c r="U125" s="24" t="s">
        <v>29</v>
      </c>
      <c r="V125" s="24" t="s">
        <v>29</v>
      </c>
      <c r="W125" s="24" t="s">
        <v>29</v>
      </c>
      <c r="X125" s="24" t="s">
        <v>29</v>
      </c>
      <c r="Y125" s="24" t="s">
        <v>29</v>
      </c>
      <c r="Z125" s="24" t="s">
        <v>29</v>
      </c>
      <c r="AA125" s="24" t="s">
        <v>29</v>
      </c>
      <c r="AB125" s="24" t="s">
        <v>29</v>
      </c>
      <c r="AC125" s="24" t="s">
        <v>29</v>
      </c>
      <c r="AD125" s="24" t="s">
        <v>29</v>
      </c>
      <c r="AE125" s="24" t="s">
        <v>29</v>
      </c>
      <c r="AF125" s="24" t="s">
        <v>29</v>
      </c>
      <c r="AG125" s="24" t="s">
        <v>29</v>
      </c>
      <c r="AH125" s="24" t="s">
        <v>29</v>
      </c>
      <c r="AI125" s="24" t="s">
        <v>29</v>
      </c>
      <c r="AJ125" s="24" t="s">
        <v>29</v>
      </c>
      <c r="AK125" s="24" t="s">
        <v>29</v>
      </c>
      <c r="AL125" s="24" t="s">
        <v>29</v>
      </c>
      <c r="AM125" s="24" t="s">
        <v>29</v>
      </c>
      <c r="AN125" s="24" t="s">
        <v>29</v>
      </c>
      <c r="AO125" s="24" t="s">
        <v>29</v>
      </c>
      <c r="AP125" s="24" t="s">
        <v>29</v>
      </c>
      <c r="AQ125" s="24" t="s">
        <v>29</v>
      </c>
      <c r="AR125" s="24" t="s">
        <v>29</v>
      </c>
      <c r="AS125" s="24" t="s">
        <v>29</v>
      </c>
      <c r="AT125" s="24" t="s">
        <v>29</v>
      </c>
      <c r="AU125" s="24" t="s">
        <v>29</v>
      </c>
      <c r="AV125" s="24" t="s">
        <v>29</v>
      </c>
      <c r="AW125" s="24" t="s">
        <v>29</v>
      </c>
      <c r="AX125" s="24" t="s">
        <v>29</v>
      </c>
      <c r="AY125" s="24" t="s">
        <v>29</v>
      </c>
      <c r="AZ125" s="24" t="s">
        <v>29</v>
      </c>
      <c r="BA125" s="24" t="s">
        <v>29</v>
      </c>
      <c r="BB125" s="24" t="s">
        <v>29</v>
      </c>
      <c r="BC125" s="24" t="s">
        <v>29</v>
      </c>
      <c r="BD125" s="24" t="s">
        <v>29</v>
      </c>
      <c r="BE125" s="24" t="s">
        <v>29</v>
      </c>
      <c r="BF125" s="24" t="s">
        <v>29</v>
      </c>
      <c r="BG125" s="24" t="s">
        <v>29</v>
      </c>
      <c r="BH125" s="24" t="s">
        <v>29</v>
      </c>
      <c r="BI125" s="24" t="s">
        <v>29</v>
      </c>
      <c r="BJ125" s="24" t="s">
        <v>29</v>
      </c>
      <c r="BK125" s="24" t="s">
        <v>29</v>
      </c>
      <c r="BL125" s="24" t="s">
        <v>29</v>
      </c>
      <c r="BM125" s="24" t="s">
        <v>29</v>
      </c>
      <c r="BN125" s="24" t="s">
        <v>29</v>
      </c>
      <c r="BO125" s="24" t="s">
        <v>29</v>
      </c>
      <c r="BP125" s="24" t="s">
        <v>29</v>
      </c>
      <c r="BQ125" s="24" t="s">
        <v>29</v>
      </c>
      <c r="BR125" s="24" t="s">
        <v>29</v>
      </c>
      <c r="BS125" s="24" t="s">
        <v>29</v>
      </c>
      <c r="BT125" s="24" t="s">
        <v>29</v>
      </c>
      <c r="BU125" s="24" t="s">
        <v>29</v>
      </c>
      <c r="BV125" s="24" t="s">
        <v>29</v>
      </c>
      <c r="BW125" s="24" t="s">
        <v>29</v>
      </c>
      <c r="BX125" s="24" t="s">
        <v>29</v>
      </c>
      <c r="BY125" s="24" t="s">
        <v>29</v>
      </c>
      <c r="BZ125" s="24" t="s">
        <v>29</v>
      </c>
      <c r="CA125" s="24" t="s">
        <v>29</v>
      </c>
      <c r="CB125" s="24" t="s">
        <v>29</v>
      </c>
    </row>
    <row r="126" spans="2:80" s="1" customFormat="1" ht="13.9" customHeight="1">
      <c r="B126" s="57" t="s">
        <v>727</v>
      </c>
      <c r="C126" s="59" t="str">
        <f>Individual_Scores_Men_JV!C126</f>
        <v/>
      </c>
      <c r="D126" s="60" t="str">
        <f>Individual_Scores_Men_JV!D126</f>
        <v/>
      </c>
      <c r="E126" s="58"/>
      <c r="F126" s="13"/>
      <c r="G126" s="24" t="s">
        <v>29</v>
      </c>
      <c r="H126" s="24" t="s">
        <v>29</v>
      </c>
      <c r="I126" s="24" t="s">
        <v>29</v>
      </c>
      <c r="J126" s="24" t="s">
        <v>29</v>
      </c>
      <c r="K126" s="24" t="s">
        <v>29</v>
      </c>
      <c r="L126" s="24" t="s">
        <v>29</v>
      </c>
      <c r="M126" s="24" t="s">
        <v>29</v>
      </c>
      <c r="N126" s="24" t="s">
        <v>29</v>
      </c>
      <c r="O126" s="24" t="s">
        <v>29</v>
      </c>
      <c r="P126" s="24" t="s">
        <v>29</v>
      </c>
      <c r="Q126" s="24" t="s">
        <v>29</v>
      </c>
      <c r="R126" s="24" t="s">
        <v>29</v>
      </c>
      <c r="S126" s="24" t="s">
        <v>29</v>
      </c>
      <c r="T126" s="24" t="s">
        <v>29</v>
      </c>
      <c r="U126" s="24" t="s">
        <v>29</v>
      </c>
      <c r="V126" s="24" t="s">
        <v>29</v>
      </c>
      <c r="W126" s="24" t="s">
        <v>29</v>
      </c>
      <c r="X126" s="24" t="s">
        <v>29</v>
      </c>
      <c r="Y126" s="24" t="s">
        <v>29</v>
      </c>
      <c r="Z126" s="24" t="s">
        <v>29</v>
      </c>
      <c r="AA126" s="24" t="s">
        <v>29</v>
      </c>
      <c r="AB126" s="24" t="s">
        <v>29</v>
      </c>
      <c r="AC126" s="24" t="s">
        <v>29</v>
      </c>
      <c r="AD126" s="24" t="s">
        <v>29</v>
      </c>
      <c r="AE126" s="24" t="s">
        <v>29</v>
      </c>
      <c r="AF126" s="24" t="s">
        <v>29</v>
      </c>
      <c r="AG126" s="24" t="s">
        <v>29</v>
      </c>
      <c r="AH126" s="24" t="s">
        <v>29</v>
      </c>
      <c r="AI126" s="24" t="s">
        <v>29</v>
      </c>
      <c r="AJ126" s="24" t="s">
        <v>29</v>
      </c>
      <c r="AK126" s="24" t="s">
        <v>29</v>
      </c>
      <c r="AL126" s="24" t="s">
        <v>29</v>
      </c>
      <c r="AM126" s="24" t="s">
        <v>29</v>
      </c>
      <c r="AN126" s="24" t="s">
        <v>29</v>
      </c>
      <c r="AO126" s="24" t="s">
        <v>29</v>
      </c>
      <c r="AP126" s="24" t="s">
        <v>29</v>
      </c>
      <c r="AQ126" s="24" t="s">
        <v>29</v>
      </c>
      <c r="AR126" s="24" t="s">
        <v>29</v>
      </c>
      <c r="AS126" s="24" t="s">
        <v>29</v>
      </c>
      <c r="AT126" s="24" t="s">
        <v>29</v>
      </c>
      <c r="AU126" s="24" t="s">
        <v>29</v>
      </c>
      <c r="AV126" s="24" t="s">
        <v>29</v>
      </c>
      <c r="AW126" s="24" t="s">
        <v>29</v>
      </c>
      <c r="AX126" s="24" t="s">
        <v>29</v>
      </c>
      <c r="AY126" s="24" t="s">
        <v>29</v>
      </c>
      <c r="AZ126" s="24" t="s">
        <v>29</v>
      </c>
      <c r="BA126" s="24" t="s">
        <v>29</v>
      </c>
      <c r="BB126" s="24" t="s">
        <v>29</v>
      </c>
      <c r="BC126" s="24" t="s">
        <v>29</v>
      </c>
      <c r="BD126" s="24" t="s">
        <v>29</v>
      </c>
      <c r="BE126" s="24" t="s">
        <v>29</v>
      </c>
      <c r="BF126" s="24" t="s">
        <v>29</v>
      </c>
      <c r="BG126" s="24" t="s">
        <v>29</v>
      </c>
      <c r="BH126" s="24" t="s">
        <v>29</v>
      </c>
      <c r="BI126" s="24" t="s">
        <v>29</v>
      </c>
      <c r="BJ126" s="24" t="s">
        <v>29</v>
      </c>
      <c r="BK126" s="24" t="s">
        <v>29</v>
      </c>
      <c r="BL126" s="24" t="s">
        <v>29</v>
      </c>
      <c r="BM126" s="24" t="s">
        <v>29</v>
      </c>
      <c r="BN126" s="24" t="s">
        <v>29</v>
      </c>
      <c r="BO126" s="24" t="s">
        <v>29</v>
      </c>
      <c r="BP126" s="24" t="s">
        <v>29</v>
      </c>
      <c r="BQ126" s="24" t="s">
        <v>29</v>
      </c>
      <c r="BR126" s="24" t="s">
        <v>29</v>
      </c>
      <c r="BS126" s="24" t="s">
        <v>29</v>
      </c>
      <c r="BT126" s="24" t="s">
        <v>29</v>
      </c>
      <c r="BU126" s="24" t="s">
        <v>29</v>
      </c>
      <c r="BV126" s="24" t="s">
        <v>29</v>
      </c>
      <c r="BW126" s="24" t="s">
        <v>29</v>
      </c>
      <c r="BX126" s="24" t="s">
        <v>29</v>
      </c>
      <c r="BY126" s="24" t="s">
        <v>29</v>
      </c>
      <c r="BZ126" s="24" t="s">
        <v>29</v>
      </c>
      <c r="CA126" s="24" t="s">
        <v>29</v>
      </c>
      <c r="CB126" s="24" t="s">
        <v>29</v>
      </c>
    </row>
    <row r="127" spans="2:80" s="1" customFormat="1" ht="13.9" customHeight="1">
      <c r="B127" s="57" t="s">
        <v>29</v>
      </c>
      <c r="C127" s="57" t="s">
        <v>29</v>
      </c>
      <c r="D127" s="57" t="s">
        <v>29</v>
      </c>
      <c r="E127" s="61"/>
      <c r="G127" s="24" t="s">
        <v>29</v>
      </c>
      <c r="H127" s="24" t="s">
        <v>29</v>
      </c>
      <c r="I127" s="24" t="s">
        <v>29</v>
      </c>
      <c r="J127" s="24" t="s">
        <v>29</v>
      </c>
      <c r="K127" s="24" t="s">
        <v>29</v>
      </c>
      <c r="L127" s="24" t="s">
        <v>29</v>
      </c>
      <c r="M127" s="24" t="s">
        <v>29</v>
      </c>
      <c r="N127" s="24" t="s">
        <v>29</v>
      </c>
      <c r="O127" s="24" t="s">
        <v>29</v>
      </c>
      <c r="P127" s="24" t="s">
        <v>29</v>
      </c>
      <c r="Q127" s="24" t="s">
        <v>29</v>
      </c>
      <c r="R127" s="24" t="s">
        <v>29</v>
      </c>
      <c r="S127" s="24" t="s">
        <v>29</v>
      </c>
      <c r="T127" s="24" t="s">
        <v>29</v>
      </c>
      <c r="U127" s="24" t="s">
        <v>29</v>
      </c>
      <c r="V127" s="24" t="s">
        <v>29</v>
      </c>
      <c r="W127" s="24" t="s">
        <v>29</v>
      </c>
      <c r="X127" s="24" t="s">
        <v>29</v>
      </c>
      <c r="Y127" s="24" t="s">
        <v>29</v>
      </c>
      <c r="Z127" s="24" t="s">
        <v>29</v>
      </c>
      <c r="AA127" s="24" t="s">
        <v>29</v>
      </c>
      <c r="AB127" s="24" t="s">
        <v>29</v>
      </c>
      <c r="AC127" s="24" t="s">
        <v>29</v>
      </c>
      <c r="AD127" s="24" t="s">
        <v>29</v>
      </c>
      <c r="AE127" s="24" t="s">
        <v>29</v>
      </c>
      <c r="AF127" s="24" t="s">
        <v>29</v>
      </c>
      <c r="AG127" s="24" t="s">
        <v>29</v>
      </c>
      <c r="AH127" s="24" t="s">
        <v>29</v>
      </c>
      <c r="AI127" s="24" t="s">
        <v>29</v>
      </c>
      <c r="AJ127" s="24" t="s">
        <v>29</v>
      </c>
      <c r="AK127" s="24" t="s">
        <v>29</v>
      </c>
      <c r="AL127" s="24" t="s">
        <v>29</v>
      </c>
      <c r="AM127" s="24" t="s">
        <v>29</v>
      </c>
      <c r="AN127" s="24" t="s">
        <v>29</v>
      </c>
      <c r="AO127" s="24" t="s">
        <v>29</v>
      </c>
      <c r="AP127" s="24" t="s">
        <v>29</v>
      </c>
      <c r="AQ127" s="24" t="s">
        <v>29</v>
      </c>
      <c r="AR127" s="24" t="s">
        <v>29</v>
      </c>
      <c r="AS127" s="24" t="s">
        <v>29</v>
      </c>
      <c r="AT127" s="24" t="s">
        <v>29</v>
      </c>
      <c r="AU127" s="24" t="s">
        <v>29</v>
      </c>
      <c r="AV127" s="24" t="s">
        <v>29</v>
      </c>
      <c r="AW127" s="24" t="s">
        <v>29</v>
      </c>
      <c r="AX127" s="24" t="s">
        <v>29</v>
      </c>
      <c r="AY127" s="24" t="s">
        <v>29</v>
      </c>
      <c r="AZ127" s="24" t="s">
        <v>29</v>
      </c>
      <c r="BA127" s="24" t="s">
        <v>29</v>
      </c>
      <c r="BB127" s="24" t="s">
        <v>29</v>
      </c>
      <c r="BC127" s="24" t="s">
        <v>29</v>
      </c>
      <c r="BD127" s="24" t="s">
        <v>29</v>
      </c>
      <c r="BE127" s="24" t="s">
        <v>29</v>
      </c>
      <c r="BF127" s="24" t="s">
        <v>29</v>
      </c>
      <c r="BG127" s="24" t="s">
        <v>29</v>
      </c>
      <c r="BH127" s="24" t="s">
        <v>29</v>
      </c>
      <c r="BI127" s="24" t="s">
        <v>29</v>
      </c>
      <c r="BJ127" s="24" t="s">
        <v>29</v>
      </c>
      <c r="BK127" s="24" t="s">
        <v>29</v>
      </c>
      <c r="BL127" s="24" t="s">
        <v>29</v>
      </c>
      <c r="BM127" s="24" t="s">
        <v>29</v>
      </c>
      <c r="BN127" s="24" t="s">
        <v>29</v>
      </c>
      <c r="BO127" s="24" t="s">
        <v>29</v>
      </c>
      <c r="BP127" s="24" t="s">
        <v>29</v>
      </c>
      <c r="BQ127" s="24" t="s">
        <v>29</v>
      </c>
      <c r="BR127" s="24" t="s">
        <v>29</v>
      </c>
      <c r="BS127" s="24" t="s">
        <v>29</v>
      </c>
      <c r="BT127" s="24" t="s">
        <v>29</v>
      </c>
      <c r="BU127" s="24" t="s">
        <v>29</v>
      </c>
      <c r="BV127" s="24" t="s">
        <v>29</v>
      </c>
      <c r="BW127" s="24" t="s">
        <v>29</v>
      </c>
      <c r="BX127" s="24" t="s">
        <v>29</v>
      </c>
      <c r="BY127" s="24" t="s">
        <v>29</v>
      </c>
      <c r="BZ127" s="24" t="s">
        <v>29</v>
      </c>
      <c r="CA127" s="24" t="s">
        <v>29</v>
      </c>
      <c r="CB127" s="24" t="s">
        <v>29</v>
      </c>
    </row>
    <row r="128" spans="2:80" s="1" customFormat="1" ht="13.9" customHeight="1">
      <c r="B128" s="57" t="s">
        <v>29</v>
      </c>
      <c r="C128" s="57" t="s">
        <v>29</v>
      </c>
      <c r="D128" s="57" t="s">
        <v>29</v>
      </c>
      <c r="E128" s="61"/>
      <c r="G128" s="24" t="s">
        <v>29</v>
      </c>
      <c r="H128" s="24" t="s">
        <v>29</v>
      </c>
      <c r="I128" s="24" t="s">
        <v>29</v>
      </c>
      <c r="J128" s="24" t="s">
        <v>29</v>
      </c>
      <c r="K128" s="24" t="s">
        <v>29</v>
      </c>
      <c r="L128" s="24" t="s">
        <v>29</v>
      </c>
      <c r="M128" s="24" t="s">
        <v>29</v>
      </c>
      <c r="N128" s="24" t="s">
        <v>29</v>
      </c>
      <c r="O128" s="24" t="s">
        <v>29</v>
      </c>
      <c r="P128" s="24" t="s">
        <v>29</v>
      </c>
      <c r="Q128" s="24" t="s">
        <v>29</v>
      </c>
      <c r="R128" s="24" t="s">
        <v>29</v>
      </c>
      <c r="S128" s="24" t="s">
        <v>29</v>
      </c>
      <c r="T128" s="24" t="s">
        <v>29</v>
      </c>
      <c r="U128" s="24" t="s">
        <v>29</v>
      </c>
      <c r="V128" s="24" t="s">
        <v>29</v>
      </c>
      <c r="W128" s="24" t="s">
        <v>29</v>
      </c>
      <c r="X128" s="24" t="s">
        <v>29</v>
      </c>
      <c r="Y128" s="24" t="s">
        <v>29</v>
      </c>
      <c r="Z128" s="24" t="s">
        <v>29</v>
      </c>
      <c r="AA128" s="24" t="s">
        <v>29</v>
      </c>
      <c r="AB128" s="24" t="s">
        <v>29</v>
      </c>
      <c r="AC128" s="24" t="s">
        <v>29</v>
      </c>
      <c r="AD128" s="24" t="s">
        <v>29</v>
      </c>
      <c r="AE128" s="24" t="s">
        <v>29</v>
      </c>
      <c r="AF128" s="24" t="s">
        <v>29</v>
      </c>
      <c r="AG128" s="24" t="s">
        <v>29</v>
      </c>
      <c r="AH128" s="24" t="s">
        <v>29</v>
      </c>
      <c r="AI128" s="24" t="s">
        <v>29</v>
      </c>
      <c r="AJ128" s="24" t="s">
        <v>29</v>
      </c>
      <c r="AK128" s="24" t="s">
        <v>29</v>
      </c>
      <c r="AL128" s="24" t="s">
        <v>29</v>
      </c>
      <c r="AM128" s="24" t="s">
        <v>29</v>
      </c>
      <c r="AN128" s="24" t="s">
        <v>29</v>
      </c>
      <c r="AO128" s="24" t="s">
        <v>29</v>
      </c>
      <c r="AP128" s="24" t="s">
        <v>29</v>
      </c>
      <c r="AQ128" s="24" t="s">
        <v>29</v>
      </c>
      <c r="AR128" s="24" t="s">
        <v>29</v>
      </c>
      <c r="AS128" s="24" t="s">
        <v>29</v>
      </c>
      <c r="AT128" s="24" t="s">
        <v>29</v>
      </c>
      <c r="AU128" s="24" t="s">
        <v>29</v>
      </c>
      <c r="AV128" s="24" t="s">
        <v>29</v>
      </c>
      <c r="AW128" s="24" t="s">
        <v>29</v>
      </c>
      <c r="AX128" s="24" t="s">
        <v>29</v>
      </c>
      <c r="AY128" s="24" t="s">
        <v>29</v>
      </c>
      <c r="AZ128" s="24" t="s">
        <v>29</v>
      </c>
      <c r="BA128" s="24" t="s">
        <v>29</v>
      </c>
      <c r="BB128" s="24" t="s">
        <v>29</v>
      </c>
      <c r="BC128" s="24" t="s">
        <v>29</v>
      </c>
      <c r="BD128" s="24" t="s">
        <v>29</v>
      </c>
      <c r="BE128" s="24" t="s">
        <v>29</v>
      </c>
      <c r="BF128" s="24" t="s">
        <v>29</v>
      </c>
      <c r="BG128" s="24" t="s">
        <v>29</v>
      </c>
      <c r="BH128" s="24" t="s">
        <v>29</v>
      </c>
      <c r="BI128" s="24" t="s">
        <v>29</v>
      </c>
      <c r="BJ128" s="24" t="s">
        <v>29</v>
      </c>
      <c r="BK128" s="24" t="s">
        <v>29</v>
      </c>
      <c r="BL128" s="24" t="s">
        <v>29</v>
      </c>
      <c r="BM128" s="24" t="s">
        <v>29</v>
      </c>
      <c r="BN128" s="24" t="s">
        <v>29</v>
      </c>
      <c r="BO128" s="24" t="s">
        <v>29</v>
      </c>
      <c r="BP128" s="24" t="s">
        <v>29</v>
      </c>
      <c r="BQ128" s="24" t="s">
        <v>29</v>
      </c>
      <c r="BR128" s="24" t="s">
        <v>29</v>
      </c>
      <c r="BS128" s="24" t="s">
        <v>29</v>
      </c>
      <c r="BT128" s="24" t="s">
        <v>29</v>
      </c>
      <c r="BU128" s="24" t="s">
        <v>29</v>
      </c>
      <c r="BV128" s="24" t="s">
        <v>29</v>
      </c>
      <c r="BW128" s="24" t="s">
        <v>29</v>
      </c>
      <c r="BX128" s="24" t="s">
        <v>29</v>
      </c>
      <c r="BY128" s="24" t="s">
        <v>29</v>
      </c>
      <c r="BZ128" s="24" t="s">
        <v>29</v>
      </c>
      <c r="CA128" s="24" t="s">
        <v>29</v>
      </c>
      <c r="CB128" s="24" t="s">
        <v>29</v>
      </c>
    </row>
    <row r="129" spans="2:80" s="1" customFormat="1" ht="13.9" customHeight="1">
      <c r="B129" s="57" t="str">
        <f>Roster_Selection_Men!AJ216&amp;" " &amp; "JV2 "</f>
        <v xml:space="preserve">Tennessee Southern, University Of JV2 </v>
      </c>
      <c r="C129" s="57" t="str">
        <f>Roster_Selection_Men!AL216</f>
        <v>10-1188995</v>
      </c>
      <c r="D129" s="57" t="str">
        <f>Roster_Selection_Men!AM216</f>
        <v>Chandler Baggett</v>
      </c>
      <c r="E129" s="58" t="s">
        <v>1022</v>
      </c>
      <c r="F129" s="1" t="str">
        <f>IF(ISERROR(Individual_Scores_Men_JV!E129), " ", IF(Individual_Scores_Men_JV!E129 = "Yes", "Yes", "  "))</f>
        <v>Yes</v>
      </c>
      <c r="G129" s="24" t="s">
        <v>672</v>
      </c>
      <c r="H129" s="44">
        <v>154</v>
      </c>
      <c r="I129" s="44">
        <v>235</v>
      </c>
      <c r="J129" s="44">
        <v>183</v>
      </c>
      <c r="K129" s="44">
        <v>165</v>
      </c>
      <c r="L129" s="44">
        <v>191</v>
      </c>
      <c r="M129" s="44">
        <v>200</v>
      </c>
      <c r="N129" s="44">
        <v>203</v>
      </c>
      <c r="O129" s="44">
        <v>182</v>
      </c>
      <c r="P129" s="44">
        <v>186</v>
      </c>
      <c r="Q129" s="44">
        <v>218</v>
      </c>
      <c r="R129" s="44">
        <v>159</v>
      </c>
      <c r="S129" s="44">
        <v>164</v>
      </c>
      <c r="T129" s="19">
        <f>SUM(H129:S129)</f>
        <v>2240</v>
      </c>
      <c r="U129" s="19">
        <f>COUNTIF(H129:S129, "&gt;0" )</f>
        <v>12</v>
      </c>
      <c r="V129" s="19">
        <f>T129/U129</f>
        <v>186.66666666666666</v>
      </c>
      <c r="W129" s="24" t="s">
        <v>29</v>
      </c>
      <c r="X129" s="24" t="s">
        <v>29</v>
      </c>
      <c r="Y129" s="24" t="s">
        <v>29</v>
      </c>
      <c r="Z129" s="24" t="s">
        <v>29</v>
      </c>
      <c r="AA129" s="24" t="s">
        <v>29</v>
      </c>
      <c r="AB129" s="24" t="s">
        <v>29</v>
      </c>
      <c r="AC129" s="24" t="s">
        <v>29</v>
      </c>
      <c r="AD129" s="24" t="s">
        <v>29</v>
      </c>
      <c r="AE129" s="24" t="s">
        <v>29</v>
      </c>
      <c r="AF129" s="24" t="s">
        <v>29</v>
      </c>
      <c r="AG129" s="24" t="s">
        <v>29</v>
      </c>
      <c r="AH129" s="24" t="s">
        <v>29</v>
      </c>
      <c r="AI129" s="24" t="s">
        <v>29</v>
      </c>
      <c r="AJ129" s="24" t="s">
        <v>29</v>
      </c>
      <c r="AK129" s="24" t="s">
        <v>29</v>
      </c>
      <c r="AL129" s="24" t="s">
        <v>29</v>
      </c>
      <c r="AM129" s="24" t="s">
        <v>29</v>
      </c>
      <c r="AN129" s="24" t="s">
        <v>29</v>
      </c>
      <c r="AO129" s="24" t="s">
        <v>29</v>
      </c>
      <c r="AP129" s="24" t="s">
        <v>29</v>
      </c>
      <c r="AQ129" s="24" t="s">
        <v>29</v>
      </c>
      <c r="AR129" s="24" t="s">
        <v>29</v>
      </c>
      <c r="AS129" s="24" t="s">
        <v>29</v>
      </c>
      <c r="AT129" s="24" t="s">
        <v>29</v>
      </c>
      <c r="AU129" s="24" t="s">
        <v>29</v>
      </c>
      <c r="AV129" s="24" t="s">
        <v>29</v>
      </c>
      <c r="AW129" s="24" t="s">
        <v>29</v>
      </c>
      <c r="AX129" s="24" t="s">
        <v>29</v>
      </c>
      <c r="AY129" s="24" t="s">
        <v>29</v>
      </c>
      <c r="AZ129" s="24" t="s">
        <v>29</v>
      </c>
      <c r="BA129" s="24" t="s">
        <v>29</v>
      </c>
      <c r="BB129" s="24" t="s">
        <v>29</v>
      </c>
      <c r="BC129" s="24" t="s">
        <v>29</v>
      </c>
      <c r="BD129" s="24" t="s">
        <v>29</v>
      </c>
      <c r="BE129" s="24" t="s">
        <v>29</v>
      </c>
      <c r="BF129" s="24" t="s">
        <v>29</v>
      </c>
      <c r="BG129" s="24" t="s">
        <v>29</v>
      </c>
      <c r="BH129" s="24" t="s">
        <v>29</v>
      </c>
      <c r="BI129" s="24" t="s">
        <v>29</v>
      </c>
      <c r="BJ129" s="24" t="s">
        <v>29</v>
      </c>
      <c r="BK129" s="24" t="s">
        <v>29</v>
      </c>
      <c r="BL129" s="24" t="s">
        <v>29</v>
      </c>
      <c r="BM129" s="24" t="s">
        <v>29</v>
      </c>
      <c r="BN129" s="24" t="s">
        <v>29</v>
      </c>
      <c r="BO129" s="24" t="s">
        <v>29</v>
      </c>
      <c r="BP129" s="24" t="s">
        <v>29</v>
      </c>
      <c r="BQ129" s="24" t="s">
        <v>29</v>
      </c>
      <c r="BR129" s="24" t="s">
        <v>29</v>
      </c>
      <c r="BS129" s="24" t="s">
        <v>29</v>
      </c>
      <c r="BT129" s="24" t="s">
        <v>29</v>
      </c>
      <c r="BU129" s="24" t="s">
        <v>29</v>
      </c>
      <c r="BV129" s="24" t="s">
        <v>29</v>
      </c>
      <c r="BW129" s="24" t="s">
        <v>29</v>
      </c>
      <c r="BX129" s="24" t="s">
        <v>29</v>
      </c>
      <c r="BY129" s="24" t="s">
        <v>29</v>
      </c>
      <c r="BZ129" s="24" t="s">
        <v>29</v>
      </c>
      <c r="CA129" s="24" t="s">
        <v>29</v>
      </c>
      <c r="CB129" s="24" t="s">
        <v>29</v>
      </c>
    </row>
    <row r="130" spans="2:80" s="1" customFormat="1" ht="13.9" customHeight="1">
      <c r="B130" s="57" t="str">
        <f>Roster_Selection_Men!AJ217&amp;" " &amp; "JV2 "</f>
        <v xml:space="preserve">Tennessee Southern, University Of JV2 </v>
      </c>
      <c r="C130" s="57" t="str">
        <f>Roster_Selection_Men!AL217</f>
        <v>8705-7138</v>
      </c>
      <c r="D130" s="57" t="str">
        <f>Roster_Selection_Men!AM217</f>
        <v>James Roberts</v>
      </c>
      <c r="E130" s="58" t="s">
        <v>1022</v>
      </c>
      <c r="F130" s="1" t="str">
        <f>IF(ISERROR(Individual_Scores_Men_JV!E130), " ", IF(Individual_Scores_Men_JV!E130 = "Yes", "Yes", "  "))</f>
        <v>Yes</v>
      </c>
      <c r="G130" s="24" t="s">
        <v>29</v>
      </c>
      <c r="H130" s="24" t="s">
        <v>29</v>
      </c>
      <c r="I130" s="24" t="s">
        <v>29</v>
      </c>
      <c r="J130" s="24" t="s">
        <v>29</v>
      </c>
      <c r="K130" s="24" t="s">
        <v>29</v>
      </c>
      <c r="L130" s="24" t="s">
        <v>29</v>
      </c>
      <c r="M130" s="24" t="s">
        <v>29</v>
      </c>
      <c r="N130" s="24" t="s">
        <v>29</v>
      </c>
      <c r="O130" s="24" t="s">
        <v>29</v>
      </c>
      <c r="P130" s="24" t="s">
        <v>29</v>
      </c>
      <c r="Q130" s="24" t="s">
        <v>29</v>
      </c>
      <c r="R130" s="24" t="s">
        <v>29</v>
      </c>
      <c r="S130" s="24" t="s">
        <v>29</v>
      </c>
      <c r="T130" s="24" t="s">
        <v>29</v>
      </c>
      <c r="U130" s="24" t="s">
        <v>29</v>
      </c>
      <c r="V130" s="24" t="s">
        <v>29</v>
      </c>
      <c r="W130" s="24" t="s">
        <v>29</v>
      </c>
      <c r="X130" s="24" t="s">
        <v>29</v>
      </c>
      <c r="Y130" s="24" t="s">
        <v>29</v>
      </c>
      <c r="Z130" s="24" t="s">
        <v>29</v>
      </c>
      <c r="AA130" s="24" t="s">
        <v>29</v>
      </c>
      <c r="AB130" s="24" t="s">
        <v>29</v>
      </c>
      <c r="AC130" s="24" t="s">
        <v>29</v>
      </c>
      <c r="AD130" s="24" t="s">
        <v>29</v>
      </c>
      <c r="AE130" s="24" t="s">
        <v>29</v>
      </c>
      <c r="AF130" s="24" t="s">
        <v>29</v>
      </c>
      <c r="AG130" s="24" t="s">
        <v>29</v>
      </c>
      <c r="AH130" s="24" t="s">
        <v>29</v>
      </c>
      <c r="AI130" s="24" t="s">
        <v>29</v>
      </c>
      <c r="AJ130" s="24" t="s">
        <v>29</v>
      </c>
      <c r="AK130" s="24" t="s">
        <v>29</v>
      </c>
      <c r="AL130" s="24" t="s">
        <v>29</v>
      </c>
      <c r="AM130" s="24" t="s">
        <v>29</v>
      </c>
      <c r="AN130" s="24" t="s">
        <v>29</v>
      </c>
      <c r="AO130" s="24" t="s">
        <v>29</v>
      </c>
      <c r="AP130" s="24" t="s">
        <v>29</v>
      </c>
      <c r="AQ130" s="24" t="s">
        <v>29</v>
      </c>
      <c r="AR130" s="24" t="s">
        <v>29</v>
      </c>
      <c r="AS130" s="24" t="s">
        <v>29</v>
      </c>
      <c r="AT130" s="24" t="s">
        <v>29</v>
      </c>
      <c r="AU130" s="24" t="s">
        <v>29</v>
      </c>
      <c r="AV130" s="24" t="s">
        <v>29</v>
      </c>
      <c r="AW130" s="24" t="s">
        <v>29</v>
      </c>
      <c r="AX130" s="24" t="s">
        <v>29</v>
      </c>
      <c r="AY130" s="24" t="s">
        <v>29</v>
      </c>
      <c r="AZ130" s="24" t="s">
        <v>29</v>
      </c>
      <c r="BA130" s="24" t="s">
        <v>29</v>
      </c>
      <c r="BB130" s="24" t="s">
        <v>29</v>
      </c>
      <c r="BC130" s="24" t="s">
        <v>29</v>
      </c>
      <c r="BD130" s="24" t="s">
        <v>29</v>
      </c>
      <c r="BE130" s="24" t="s">
        <v>29</v>
      </c>
      <c r="BF130" s="24" t="s">
        <v>29</v>
      </c>
      <c r="BG130" s="24" t="s">
        <v>29</v>
      </c>
      <c r="BH130" s="24" t="s">
        <v>29</v>
      </c>
      <c r="BI130" s="24" t="s">
        <v>29</v>
      </c>
      <c r="BJ130" s="24" t="s">
        <v>29</v>
      </c>
      <c r="BK130" s="24" t="s">
        <v>29</v>
      </c>
      <c r="BL130" s="24" t="s">
        <v>29</v>
      </c>
      <c r="BM130" s="24" t="s">
        <v>29</v>
      </c>
      <c r="BN130" s="24" t="s">
        <v>29</v>
      </c>
      <c r="BO130" s="24" t="s">
        <v>29</v>
      </c>
      <c r="BP130" s="24" t="s">
        <v>29</v>
      </c>
      <c r="BQ130" s="24" t="s">
        <v>29</v>
      </c>
      <c r="BR130" s="24" t="s">
        <v>29</v>
      </c>
      <c r="BS130" s="24" t="s">
        <v>29</v>
      </c>
      <c r="BT130" s="24" t="s">
        <v>29</v>
      </c>
      <c r="BU130" s="24" t="s">
        <v>29</v>
      </c>
      <c r="BV130" s="24" t="s">
        <v>29</v>
      </c>
      <c r="BW130" s="24" t="s">
        <v>29</v>
      </c>
      <c r="BX130" s="24" t="s">
        <v>29</v>
      </c>
      <c r="BY130" s="24" t="s">
        <v>29</v>
      </c>
      <c r="BZ130" s="24" t="s">
        <v>29</v>
      </c>
      <c r="CA130" s="24" t="s">
        <v>29</v>
      </c>
      <c r="CB130" s="24" t="s">
        <v>29</v>
      </c>
    </row>
    <row r="131" spans="2:80" s="1" customFormat="1" ht="13.9" customHeight="1">
      <c r="B131" s="57" t="str">
        <f>Roster_Selection_Men!AJ218&amp;" " &amp; "JV2 "</f>
        <v xml:space="preserve">Tennessee Southern, University Of JV2 </v>
      </c>
      <c r="C131" s="57" t="str">
        <f>Roster_Selection_Men!AL218</f>
        <v>11-647684</v>
      </c>
      <c r="D131" s="57" t="str">
        <f>Roster_Selection_Men!AM218</f>
        <v>Jarren Dudden</v>
      </c>
      <c r="E131" s="58" t="s">
        <v>1022</v>
      </c>
      <c r="F131" s="1" t="str">
        <f>IF(ISERROR(Individual_Scores_Men_JV!E131), " ", IF(Individual_Scores_Men_JV!E131 = "Yes", "Yes", "  "))</f>
        <v>Yes</v>
      </c>
      <c r="G131" s="24" t="s">
        <v>29</v>
      </c>
      <c r="H131" s="24" t="s">
        <v>29</v>
      </c>
      <c r="I131" s="24" t="s">
        <v>29</v>
      </c>
      <c r="J131" s="24" t="s">
        <v>29</v>
      </c>
      <c r="K131" s="24" t="s">
        <v>29</v>
      </c>
      <c r="L131" s="24" t="s">
        <v>29</v>
      </c>
      <c r="M131" s="24" t="s">
        <v>29</v>
      </c>
      <c r="N131" s="24" t="s">
        <v>29</v>
      </c>
      <c r="O131" s="24" t="s">
        <v>29</v>
      </c>
      <c r="P131" s="24" t="s">
        <v>29</v>
      </c>
      <c r="Q131" s="24" t="s">
        <v>29</v>
      </c>
      <c r="R131" s="24" t="s">
        <v>29</v>
      </c>
      <c r="S131" s="24" t="s">
        <v>29</v>
      </c>
      <c r="T131" s="24" t="s">
        <v>29</v>
      </c>
      <c r="U131" s="24" t="s">
        <v>29</v>
      </c>
      <c r="V131" s="24" t="s">
        <v>29</v>
      </c>
      <c r="W131" s="24" t="s">
        <v>29</v>
      </c>
      <c r="X131" s="24" t="s">
        <v>29</v>
      </c>
      <c r="Y131" s="24" t="s">
        <v>29</v>
      </c>
      <c r="Z131" s="24" t="s">
        <v>29</v>
      </c>
      <c r="AA131" s="24" t="s">
        <v>29</v>
      </c>
      <c r="AB131" s="24" t="s">
        <v>29</v>
      </c>
      <c r="AC131" s="24" t="s">
        <v>29</v>
      </c>
      <c r="AD131" s="24" t="s">
        <v>29</v>
      </c>
      <c r="AE131" s="24" t="s">
        <v>29</v>
      </c>
      <c r="AF131" s="24" t="s">
        <v>29</v>
      </c>
      <c r="AG131" s="24" t="s">
        <v>29</v>
      </c>
      <c r="AH131" s="24" t="s">
        <v>29</v>
      </c>
      <c r="AI131" s="24" t="s">
        <v>29</v>
      </c>
      <c r="AJ131" s="24" t="s">
        <v>29</v>
      </c>
      <c r="AK131" s="24" t="s">
        <v>29</v>
      </c>
      <c r="AL131" s="24" t="s">
        <v>29</v>
      </c>
      <c r="AM131" s="24" t="s">
        <v>29</v>
      </c>
      <c r="AN131" s="24" t="s">
        <v>29</v>
      </c>
      <c r="AO131" s="24" t="s">
        <v>29</v>
      </c>
      <c r="AP131" s="24" t="s">
        <v>29</v>
      </c>
      <c r="AQ131" s="24" t="s">
        <v>29</v>
      </c>
      <c r="AR131" s="24" t="s">
        <v>29</v>
      </c>
      <c r="AS131" s="24" t="s">
        <v>29</v>
      </c>
      <c r="AT131" s="24" t="s">
        <v>29</v>
      </c>
      <c r="AU131" s="24" t="s">
        <v>29</v>
      </c>
      <c r="AV131" s="24" t="s">
        <v>29</v>
      </c>
      <c r="AW131" s="24" t="s">
        <v>29</v>
      </c>
      <c r="AX131" s="24" t="s">
        <v>29</v>
      </c>
      <c r="AY131" s="24" t="s">
        <v>29</v>
      </c>
      <c r="AZ131" s="24" t="s">
        <v>29</v>
      </c>
      <c r="BA131" s="24" t="s">
        <v>29</v>
      </c>
      <c r="BB131" s="24" t="s">
        <v>29</v>
      </c>
      <c r="BC131" s="24" t="s">
        <v>29</v>
      </c>
      <c r="BD131" s="24" t="s">
        <v>29</v>
      </c>
      <c r="BE131" s="24" t="s">
        <v>29</v>
      </c>
      <c r="BF131" s="24" t="s">
        <v>29</v>
      </c>
      <c r="BG131" s="24" t="s">
        <v>29</v>
      </c>
      <c r="BH131" s="24" t="s">
        <v>29</v>
      </c>
      <c r="BI131" s="24" t="s">
        <v>29</v>
      </c>
      <c r="BJ131" s="24" t="s">
        <v>29</v>
      </c>
      <c r="BK131" s="24" t="s">
        <v>29</v>
      </c>
      <c r="BL131" s="24" t="s">
        <v>29</v>
      </c>
      <c r="BM131" s="24" t="s">
        <v>29</v>
      </c>
      <c r="BN131" s="24" t="s">
        <v>29</v>
      </c>
      <c r="BO131" s="24" t="s">
        <v>29</v>
      </c>
      <c r="BP131" s="24" t="s">
        <v>29</v>
      </c>
      <c r="BQ131" s="24" t="s">
        <v>29</v>
      </c>
      <c r="BR131" s="24" t="s">
        <v>29</v>
      </c>
      <c r="BS131" s="24" t="s">
        <v>29</v>
      </c>
      <c r="BT131" s="24" t="s">
        <v>29</v>
      </c>
      <c r="BU131" s="24" t="s">
        <v>29</v>
      </c>
      <c r="BV131" s="24" t="s">
        <v>29</v>
      </c>
      <c r="BW131" s="24" t="s">
        <v>29</v>
      </c>
      <c r="BX131" s="24" t="s">
        <v>29</v>
      </c>
      <c r="BY131" s="24" t="s">
        <v>29</v>
      </c>
      <c r="BZ131" s="24" t="s">
        <v>29</v>
      </c>
      <c r="CA131" s="24" t="s">
        <v>29</v>
      </c>
      <c r="CB131" s="24" t="s">
        <v>29</v>
      </c>
    </row>
    <row r="132" spans="2:80" s="1" customFormat="1" ht="13.9" customHeight="1">
      <c r="B132" s="57" t="str">
        <f>Roster_Selection_Men!AJ219&amp;" " &amp; "JV2 "</f>
        <v xml:space="preserve">Tennessee Southern, University Of JV2 </v>
      </c>
      <c r="C132" s="57" t="str">
        <f>Roster_Selection_Men!AL219</f>
        <v>8851-17507</v>
      </c>
      <c r="D132" s="57" t="str">
        <f>Roster_Selection_Men!AM219</f>
        <v>Matthew Chapman</v>
      </c>
      <c r="E132" s="58" t="s">
        <v>1022</v>
      </c>
      <c r="F132" s="1" t="str">
        <f>IF(ISERROR(Individual_Scores_Men_JV!E132), " ", IF(Individual_Scores_Men_JV!E132 = "Yes", "Yes", "  "))</f>
        <v>Yes</v>
      </c>
      <c r="G132" s="24" t="s">
        <v>29</v>
      </c>
      <c r="H132" s="24" t="s">
        <v>29</v>
      </c>
      <c r="I132" s="24" t="s">
        <v>29</v>
      </c>
      <c r="J132" s="24" t="s">
        <v>29</v>
      </c>
      <c r="K132" s="24" t="s">
        <v>29</v>
      </c>
      <c r="L132" s="24" t="s">
        <v>29</v>
      </c>
      <c r="M132" s="24" t="s">
        <v>29</v>
      </c>
      <c r="N132" s="24" t="s">
        <v>29</v>
      </c>
      <c r="O132" s="24" t="s">
        <v>29</v>
      </c>
      <c r="P132" s="24" t="s">
        <v>29</v>
      </c>
      <c r="Q132" s="24" t="s">
        <v>29</v>
      </c>
      <c r="R132" s="24" t="s">
        <v>29</v>
      </c>
      <c r="S132" s="24" t="s">
        <v>29</v>
      </c>
      <c r="T132" s="24" t="s">
        <v>29</v>
      </c>
      <c r="U132" s="24" t="s">
        <v>29</v>
      </c>
      <c r="V132" s="24" t="s">
        <v>29</v>
      </c>
      <c r="W132" s="24" t="s">
        <v>29</v>
      </c>
      <c r="X132" s="24" t="s">
        <v>29</v>
      </c>
      <c r="Y132" s="24" t="s">
        <v>29</v>
      </c>
      <c r="Z132" s="24" t="s">
        <v>29</v>
      </c>
      <c r="AA132" s="24" t="s">
        <v>29</v>
      </c>
      <c r="AB132" s="24" t="s">
        <v>29</v>
      </c>
      <c r="AC132" s="24" t="s">
        <v>29</v>
      </c>
      <c r="AD132" s="24" t="s">
        <v>29</v>
      </c>
      <c r="AE132" s="24" t="s">
        <v>29</v>
      </c>
      <c r="AF132" s="24" t="s">
        <v>29</v>
      </c>
      <c r="AG132" s="24" t="s">
        <v>29</v>
      </c>
      <c r="AH132" s="24" t="s">
        <v>29</v>
      </c>
      <c r="AI132" s="24" t="s">
        <v>29</v>
      </c>
      <c r="AJ132" s="24" t="s">
        <v>29</v>
      </c>
      <c r="AK132" s="24" t="s">
        <v>29</v>
      </c>
      <c r="AL132" s="24" t="s">
        <v>29</v>
      </c>
      <c r="AM132" s="24" t="s">
        <v>29</v>
      </c>
      <c r="AN132" s="24" t="s">
        <v>29</v>
      </c>
      <c r="AO132" s="24" t="s">
        <v>29</v>
      </c>
      <c r="AP132" s="24" t="s">
        <v>29</v>
      </c>
      <c r="AQ132" s="24" t="s">
        <v>29</v>
      </c>
      <c r="AR132" s="24" t="s">
        <v>29</v>
      </c>
      <c r="AS132" s="24" t="s">
        <v>29</v>
      </c>
      <c r="AT132" s="24" t="s">
        <v>29</v>
      </c>
      <c r="AU132" s="24" t="s">
        <v>29</v>
      </c>
      <c r="AV132" s="24" t="s">
        <v>29</v>
      </c>
      <c r="AW132" s="24" t="s">
        <v>29</v>
      </c>
      <c r="AX132" s="24" t="s">
        <v>29</v>
      </c>
      <c r="AY132" s="24" t="s">
        <v>29</v>
      </c>
      <c r="AZ132" s="24" t="s">
        <v>29</v>
      </c>
      <c r="BA132" s="24" t="s">
        <v>29</v>
      </c>
      <c r="BB132" s="24" t="s">
        <v>29</v>
      </c>
      <c r="BC132" s="24" t="s">
        <v>29</v>
      </c>
      <c r="BD132" s="24" t="s">
        <v>29</v>
      </c>
      <c r="BE132" s="24" t="s">
        <v>29</v>
      </c>
      <c r="BF132" s="24" t="s">
        <v>29</v>
      </c>
      <c r="BG132" s="24" t="s">
        <v>29</v>
      </c>
      <c r="BH132" s="24" t="s">
        <v>29</v>
      </c>
      <c r="BI132" s="24" t="s">
        <v>29</v>
      </c>
      <c r="BJ132" s="24" t="s">
        <v>29</v>
      </c>
      <c r="BK132" s="24" t="s">
        <v>29</v>
      </c>
      <c r="BL132" s="24" t="s">
        <v>29</v>
      </c>
      <c r="BM132" s="24" t="s">
        <v>29</v>
      </c>
      <c r="BN132" s="24" t="s">
        <v>29</v>
      </c>
      <c r="BO132" s="24" t="s">
        <v>29</v>
      </c>
      <c r="BP132" s="24" t="s">
        <v>29</v>
      </c>
      <c r="BQ132" s="24" t="s">
        <v>29</v>
      </c>
      <c r="BR132" s="24" t="s">
        <v>29</v>
      </c>
      <c r="BS132" s="24" t="s">
        <v>29</v>
      </c>
      <c r="BT132" s="24" t="s">
        <v>29</v>
      </c>
      <c r="BU132" s="24" t="s">
        <v>29</v>
      </c>
      <c r="BV132" s="24" t="s">
        <v>29</v>
      </c>
      <c r="BW132" s="24" t="s">
        <v>29</v>
      </c>
      <c r="BX132" s="24" t="s">
        <v>29</v>
      </c>
      <c r="BY132" s="24" t="s">
        <v>29</v>
      </c>
      <c r="BZ132" s="24" t="s">
        <v>29</v>
      </c>
      <c r="CA132" s="24" t="s">
        <v>29</v>
      </c>
      <c r="CB132" s="24" t="s">
        <v>29</v>
      </c>
    </row>
    <row r="133" spans="2:80" s="1" customFormat="1" ht="13.9" customHeight="1">
      <c r="B133" s="57" t="str">
        <f>Roster_Selection_Men!AJ220&amp;" " &amp; "JV2 "</f>
        <v xml:space="preserve">Tennessee Southern, University Of JV2 </v>
      </c>
      <c r="C133" s="57" t="str">
        <f>Roster_Selection_Men!AL220</f>
        <v>8091-18517</v>
      </c>
      <c r="D133" s="57" t="str">
        <f>Roster_Selection_Men!AM220</f>
        <v>William Weiner</v>
      </c>
      <c r="E133" s="58" t="s">
        <v>1022</v>
      </c>
      <c r="F133" s="1" t="str">
        <f>IF(ISERROR(Individual_Scores_Men_JV!E133), " ", IF(Individual_Scores_Men_JV!E133 = "Yes", "Yes", "  "))</f>
        <v>Yes</v>
      </c>
      <c r="G133" s="24" t="s">
        <v>29</v>
      </c>
      <c r="H133" s="24" t="s">
        <v>29</v>
      </c>
      <c r="I133" s="24" t="s">
        <v>29</v>
      </c>
      <c r="J133" s="24" t="s">
        <v>29</v>
      </c>
      <c r="K133" s="24" t="s">
        <v>29</v>
      </c>
      <c r="L133" s="24" t="s">
        <v>29</v>
      </c>
      <c r="M133" s="24" t="s">
        <v>29</v>
      </c>
      <c r="N133" s="24" t="s">
        <v>29</v>
      </c>
      <c r="O133" s="24" t="s">
        <v>29</v>
      </c>
      <c r="P133" s="24" t="s">
        <v>29</v>
      </c>
      <c r="Q133" s="24" t="s">
        <v>29</v>
      </c>
      <c r="R133" s="24" t="s">
        <v>29</v>
      </c>
      <c r="S133" s="24" t="s">
        <v>29</v>
      </c>
      <c r="T133" s="24" t="s">
        <v>29</v>
      </c>
      <c r="U133" s="24" t="s">
        <v>29</v>
      </c>
      <c r="V133" s="24" t="s">
        <v>29</v>
      </c>
      <c r="W133" s="24" t="s">
        <v>29</v>
      </c>
      <c r="X133" s="24" t="s">
        <v>29</v>
      </c>
      <c r="Y133" s="24" t="s">
        <v>29</v>
      </c>
      <c r="Z133" s="24" t="s">
        <v>29</v>
      </c>
      <c r="AA133" s="24" t="s">
        <v>29</v>
      </c>
      <c r="AB133" s="24" t="s">
        <v>29</v>
      </c>
      <c r="AC133" s="24" t="s">
        <v>29</v>
      </c>
      <c r="AD133" s="24" t="s">
        <v>29</v>
      </c>
      <c r="AE133" s="24" t="s">
        <v>29</v>
      </c>
      <c r="AF133" s="24" t="s">
        <v>29</v>
      </c>
      <c r="AG133" s="24" t="s">
        <v>29</v>
      </c>
      <c r="AH133" s="24" t="s">
        <v>29</v>
      </c>
      <c r="AI133" s="24" t="s">
        <v>29</v>
      </c>
      <c r="AJ133" s="24" t="s">
        <v>29</v>
      </c>
      <c r="AK133" s="24" t="s">
        <v>29</v>
      </c>
      <c r="AL133" s="24" t="s">
        <v>29</v>
      </c>
      <c r="AM133" s="24" t="s">
        <v>29</v>
      </c>
      <c r="AN133" s="24" t="s">
        <v>29</v>
      </c>
      <c r="AO133" s="24" t="s">
        <v>29</v>
      </c>
      <c r="AP133" s="24" t="s">
        <v>29</v>
      </c>
      <c r="AQ133" s="24" t="s">
        <v>29</v>
      </c>
      <c r="AR133" s="24" t="s">
        <v>29</v>
      </c>
      <c r="AS133" s="24" t="s">
        <v>29</v>
      </c>
      <c r="AT133" s="24" t="s">
        <v>29</v>
      </c>
      <c r="AU133" s="24" t="s">
        <v>29</v>
      </c>
      <c r="AV133" s="24" t="s">
        <v>29</v>
      </c>
      <c r="AW133" s="24" t="s">
        <v>29</v>
      </c>
      <c r="AX133" s="24" t="s">
        <v>29</v>
      </c>
      <c r="AY133" s="24" t="s">
        <v>29</v>
      </c>
      <c r="AZ133" s="24" t="s">
        <v>29</v>
      </c>
      <c r="BA133" s="24" t="s">
        <v>29</v>
      </c>
      <c r="BB133" s="24" t="s">
        <v>29</v>
      </c>
      <c r="BC133" s="24" t="s">
        <v>29</v>
      </c>
      <c r="BD133" s="24" t="s">
        <v>29</v>
      </c>
      <c r="BE133" s="24" t="s">
        <v>29</v>
      </c>
      <c r="BF133" s="24" t="s">
        <v>29</v>
      </c>
      <c r="BG133" s="24" t="s">
        <v>29</v>
      </c>
      <c r="BH133" s="24" t="s">
        <v>29</v>
      </c>
      <c r="BI133" s="24" t="s">
        <v>29</v>
      </c>
      <c r="BJ133" s="24" t="s">
        <v>29</v>
      </c>
      <c r="BK133" s="24" t="s">
        <v>29</v>
      </c>
      <c r="BL133" s="24" t="s">
        <v>29</v>
      </c>
      <c r="BM133" s="24" t="s">
        <v>29</v>
      </c>
      <c r="BN133" s="24" t="s">
        <v>29</v>
      </c>
      <c r="BO133" s="24" t="s">
        <v>29</v>
      </c>
      <c r="BP133" s="24" t="s">
        <v>29</v>
      </c>
      <c r="BQ133" s="24" t="s">
        <v>29</v>
      </c>
      <c r="BR133" s="24" t="s">
        <v>29</v>
      </c>
      <c r="BS133" s="24" t="s">
        <v>29</v>
      </c>
      <c r="BT133" s="24" t="s">
        <v>29</v>
      </c>
      <c r="BU133" s="24" t="s">
        <v>29</v>
      </c>
      <c r="BV133" s="24" t="s">
        <v>29</v>
      </c>
      <c r="BW133" s="24" t="s">
        <v>29</v>
      </c>
      <c r="BX133" s="24" t="s">
        <v>29</v>
      </c>
      <c r="BY133" s="24" t="s">
        <v>29</v>
      </c>
      <c r="BZ133" s="24" t="s">
        <v>29</v>
      </c>
      <c r="CA133" s="24" t="s">
        <v>29</v>
      </c>
      <c r="CB133" s="24" t="s">
        <v>29</v>
      </c>
    </row>
    <row r="134" spans="2:80" s="1" customFormat="1" ht="13.9" customHeight="1">
      <c r="B134" s="57" t="str">
        <f>Roster_Selection_Men!AJ221&amp;" " &amp; "JV2 "</f>
        <v xml:space="preserve"> JV2 </v>
      </c>
      <c r="C134" s="57" t="str">
        <f>Roster_Selection_Men!AL221</f>
        <v/>
      </c>
      <c r="D134" s="57" t="str">
        <f>Roster_Selection_Men!AM221</f>
        <v/>
      </c>
      <c r="E134" s="58"/>
      <c r="F134" s="1" t="str">
        <f>IF(ISERROR(Individual_Scores_Men_JV!E134), " ", IF(Individual_Scores_Men_JV!E134 = "Yes", "Yes", "  "))</f>
        <v xml:space="preserve">  </v>
      </c>
      <c r="G134" s="24" t="s">
        <v>29</v>
      </c>
      <c r="H134" s="24" t="s">
        <v>29</v>
      </c>
      <c r="I134" s="24" t="s">
        <v>29</v>
      </c>
      <c r="J134" s="24" t="s">
        <v>29</v>
      </c>
      <c r="K134" s="24" t="s">
        <v>29</v>
      </c>
      <c r="L134" s="24" t="s">
        <v>29</v>
      </c>
      <c r="M134" s="24" t="s">
        <v>29</v>
      </c>
      <c r="N134" s="24" t="s">
        <v>29</v>
      </c>
      <c r="O134" s="24" t="s">
        <v>29</v>
      </c>
      <c r="P134" s="24" t="s">
        <v>29</v>
      </c>
      <c r="Q134" s="24" t="s">
        <v>29</v>
      </c>
      <c r="R134" s="24" t="s">
        <v>29</v>
      </c>
      <c r="S134" s="24" t="s">
        <v>29</v>
      </c>
      <c r="T134" s="24" t="s">
        <v>29</v>
      </c>
      <c r="U134" s="24" t="s">
        <v>29</v>
      </c>
      <c r="V134" s="24" t="s">
        <v>29</v>
      </c>
      <c r="W134" s="24" t="s">
        <v>29</v>
      </c>
      <c r="X134" s="24" t="s">
        <v>29</v>
      </c>
      <c r="Y134" s="24" t="s">
        <v>29</v>
      </c>
      <c r="Z134" s="24" t="s">
        <v>29</v>
      </c>
      <c r="AA134" s="24" t="s">
        <v>29</v>
      </c>
      <c r="AB134" s="24" t="s">
        <v>29</v>
      </c>
      <c r="AC134" s="24" t="s">
        <v>29</v>
      </c>
      <c r="AD134" s="24" t="s">
        <v>29</v>
      </c>
      <c r="AE134" s="24" t="s">
        <v>29</v>
      </c>
      <c r="AF134" s="24" t="s">
        <v>29</v>
      </c>
      <c r="AG134" s="24" t="s">
        <v>29</v>
      </c>
      <c r="AH134" s="24" t="s">
        <v>29</v>
      </c>
      <c r="AI134" s="24" t="s">
        <v>29</v>
      </c>
      <c r="AJ134" s="24" t="s">
        <v>29</v>
      </c>
      <c r="AK134" s="24" t="s">
        <v>29</v>
      </c>
      <c r="AL134" s="24" t="s">
        <v>29</v>
      </c>
      <c r="AM134" s="24" t="s">
        <v>29</v>
      </c>
      <c r="AN134" s="24" t="s">
        <v>29</v>
      </c>
      <c r="AO134" s="24" t="s">
        <v>29</v>
      </c>
      <c r="AP134" s="24" t="s">
        <v>29</v>
      </c>
      <c r="AQ134" s="24" t="s">
        <v>29</v>
      </c>
      <c r="AR134" s="24" t="s">
        <v>29</v>
      </c>
      <c r="AS134" s="24" t="s">
        <v>29</v>
      </c>
      <c r="AT134" s="24" t="s">
        <v>29</v>
      </c>
      <c r="AU134" s="24" t="s">
        <v>29</v>
      </c>
      <c r="AV134" s="24" t="s">
        <v>29</v>
      </c>
      <c r="AW134" s="24" t="s">
        <v>29</v>
      </c>
      <c r="AX134" s="24" t="s">
        <v>29</v>
      </c>
      <c r="AY134" s="24" t="s">
        <v>29</v>
      </c>
      <c r="AZ134" s="24" t="s">
        <v>29</v>
      </c>
      <c r="BA134" s="24" t="s">
        <v>29</v>
      </c>
      <c r="BB134" s="24" t="s">
        <v>29</v>
      </c>
      <c r="BC134" s="24" t="s">
        <v>29</v>
      </c>
      <c r="BD134" s="24" t="s">
        <v>29</v>
      </c>
      <c r="BE134" s="24" t="s">
        <v>29</v>
      </c>
      <c r="BF134" s="24" t="s">
        <v>29</v>
      </c>
      <c r="BG134" s="24" t="s">
        <v>29</v>
      </c>
      <c r="BH134" s="24" t="s">
        <v>29</v>
      </c>
      <c r="BI134" s="24" t="s">
        <v>29</v>
      </c>
      <c r="BJ134" s="24" t="s">
        <v>29</v>
      </c>
      <c r="BK134" s="24" t="s">
        <v>29</v>
      </c>
      <c r="BL134" s="24" t="s">
        <v>29</v>
      </c>
      <c r="BM134" s="24" t="s">
        <v>29</v>
      </c>
      <c r="BN134" s="24" t="s">
        <v>29</v>
      </c>
      <c r="BO134" s="24" t="s">
        <v>29</v>
      </c>
      <c r="BP134" s="24" t="s">
        <v>29</v>
      </c>
      <c r="BQ134" s="24" t="s">
        <v>29</v>
      </c>
      <c r="BR134" s="24" t="s">
        <v>29</v>
      </c>
      <c r="BS134" s="24" t="s">
        <v>29</v>
      </c>
      <c r="BT134" s="24" t="s">
        <v>29</v>
      </c>
      <c r="BU134" s="24" t="s">
        <v>29</v>
      </c>
      <c r="BV134" s="24" t="s">
        <v>29</v>
      </c>
      <c r="BW134" s="24" t="s">
        <v>29</v>
      </c>
      <c r="BX134" s="24" t="s">
        <v>29</v>
      </c>
      <c r="BY134" s="24" t="s">
        <v>29</v>
      </c>
      <c r="BZ134" s="24" t="s">
        <v>29</v>
      </c>
      <c r="CA134" s="24" t="s">
        <v>29</v>
      </c>
      <c r="CB134" s="24" t="s">
        <v>29</v>
      </c>
    </row>
    <row r="135" spans="2:80" s="1" customFormat="1" ht="13.9" customHeight="1">
      <c r="B135" s="57" t="str">
        <f>Roster_Selection_Men!AJ222&amp;" " &amp; "JV2 "</f>
        <v xml:space="preserve"> JV2 </v>
      </c>
      <c r="C135" s="57" t="str">
        <f>Roster_Selection_Men!AL222</f>
        <v/>
      </c>
      <c r="D135" s="57" t="str">
        <f>Roster_Selection_Men!AM222</f>
        <v/>
      </c>
      <c r="E135" s="58"/>
      <c r="F135" s="1" t="str">
        <f>IF(ISERROR(Individual_Scores_Men_JV!E135), " ", IF(Individual_Scores_Men_JV!E135 = "Yes", "Yes", "  "))</f>
        <v xml:space="preserve">  </v>
      </c>
      <c r="G135" s="24" t="s">
        <v>29</v>
      </c>
      <c r="H135" s="24" t="s">
        <v>29</v>
      </c>
      <c r="I135" s="24" t="s">
        <v>29</v>
      </c>
      <c r="J135" s="24" t="s">
        <v>29</v>
      </c>
      <c r="K135" s="24" t="s">
        <v>29</v>
      </c>
      <c r="L135" s="24" t="s">
        <v>29</v>
      </c>
      <c r="M135" s="24" t="s">
        <v>29</v>
      </c>
      <c r="N135" s="24" t="s">
        <v>29</v>
      </c>
      <c r="O135" s="24" t="s">
        <v>29</v>
      </c>
      <c r="P135" s="24" t="s">
        <v>29</v>
      </c>
      <c r="Q135" s="24" t="s">
        <v>29</v>
      </c>
      <c r="R135" s="24" t="s">
        <v>29</v>
      </c>
      <c r="S135" s="24" t="s">
        <v>29</v>
      </c>
      <c r="T135" s="24" t="s">
        <v>29</v>
      </c>
      <c r="U135" s="24" t="s">
        <v>29</v>
      </c>
      <c r="V135" s="24" t="s">
        <v>29</v>
      </c>
      <c r="W135" s="24" t="s">
        <v>29</v>
      </c>
      <c r="X135" s="24" t="s">
        <v>29</v>
      </c>
      <c r="Y135" s="24" t="s">
        <v>29</v>
      </c>
      <c r="Z135" s="24" t="s">
        <v>29</v>
      </c>
      <c r="AA135" s="24" t="s">
        <v>29</v>
      </c>
      <c r="AB135" s="24" t="s">
        <v>29</v>
      </c>
      <c r="AC135" s="24" t="s">
        <v>29</v>
      </c>
      <c r="AD135" s="24" t="s">
        <v>29</v>
      </c>
      <c r="AE135" s="24" t="s">
        <v>29</v>
      </c>
      <c r="AF135" s="24" t="s">
        <v>29</v>
      </c>
      <c r="AG135" s="24" t="s">
        <v>29</v>
      </c>
      <c r="AH135" s="24" t="s">
        <v>29</v>
      </c>
      <c r="AI135" s="24" t="s">
        <v>29</v>
      </c>
      <c r="AJ135" s="24" t="s">
        <v>29</v>
      </c>
      <c r="AK135" s="24" t="s">
        <v>29</v>
      </c>
      <c r="AL135" s="24" t="s">
        <v>29</v>
      </c>
      <c r="AM135" s="24" t="s">
        <v>29</v>
      </c>
      <c r="AN135" s="24" t="s">
        <v>29</v>
      </c>
      <c r="AO135" s="24" t="s">
        <v>29</v>
      </c>
      <c r="AP135" s="24" t="s">
        <v>29</v>
      </c>
      <c r="AQ135" s="24" t="s">
        <v>29</v>
      </c>
      <c r="AR135" s="24" t="s">
        <v>29</v>
      </c>
      <c r="AS135" s="24" t="s">
        <v>29</v>
      </c>
      <c r="AT135" s="24" t="s">
        <v>29</v>
      </c>
      <c r="AU135" s="24" t="s">
        <v>29</v>
      </c>
      <c r="AV135" s="24" t="s">
        <v>29</v>
      </c>
      <c r="AW135" s="24" t="s">
        <v>29</v>
      </c>
      <c r="AX135" s="24" t="s">
        <v>29</v>
      </c>
      <c r="AY135" s="24" t="s">
        <v>29</v>
      </c>
      <c r="AZ135" s="24" t="s">
        <v>29</v>
      </c>
      <c r="BA135" s="24" t="s">
        <v>29</v>
      </c>
      <c r="BB135" s="24" t="s">
        <v>29</v>
      </c>
      <c r="BC135" s="24" t="s">
        <v>29</v>
      </c>
      <c r="BD135" s="24" t="s">
        <v>29</v>
      </c>
      <c r="BE135" s="24" t="s">
        <v>29</v>
      </c>
      <c r="BF135" s="24" t="s">
        <v>29</v>
      </c>
      <c r="BG135" s="24" t="s">
        <v>29</v>
      </c>
      <c r="BH135" s="24" t="s">
        <v>29</v>
      </c>
      <c r="BI135" s="24" t="s">
        <v>29</v>
      </c>
      <c r="BJ135" s="24" t="s">
        <v>29</v>
      </c>
      <c r="BK135" s="24" t="s">
        <v>29</v>
      </c>
      <c r="BL135" s="24" t="s">
        <v>29</v>
      </c>
      <c r="BM135" s="24" t="s">
        <v>29</v>
      </c>
      <c r="BN135" s="24" t="s">
        <v>29</v>
      </c>
      <c r="BO135" s="24" t="s">
        <v>29</v>
      </c>
      <c r="BP135" s="24" t="s">
        <v>29</v>
      </c>
      <c r="BQ135" s="24" t="s">
        <v>29</v>
      </c>
      <c r="BR135" s="24" t="s">
        <v>29</v>
      </c>
      <c r="BS135" s="24" t="s">
        <v>29</v>
      </c>
      <c r="BT135" s="24" t="s">
        <v>29</v>
      </c>
      <c r="BU135" s="24" t="s">
        <v>29</v>
      </c>
      <c r="BV135" s="24" t="s">
        <v>29</v>
      </c>
      <c r="BW135" s="24" t="s">
        <v>29</v>
      </c>
      <c r="BX135" s="24" t="s">
        <v>29</v>
      </c>
      <c r="BY135" s="24" t="s">
        <v>29</v>
      </c>
      <c r="BZ135" s="24" t="s">
        <v>29</v>
      </c>
      <c r="CA135" s="24" t="s">
        <v>29</v>
      </c>
      <c r="CB135" s="24" t="s">
        <v>29</v>
      </c>
    </row>
    <row r="136" spans="2:80" s="1" customFormat="1" ht="13.9" customHeight="1">
      <c r="B136" s="57" t="str">
        <f>Roster_Selection_Men!AJ223&amp;" " &amp; "JV2 "</f>
        <v xml:space="preserve"> JV2 </v>
      </c>
      <c r="C136" s="57" t="str">
        <f>Roster_Selection_Men!AL223</f>
        <v/>
      </c>
      <c r="D136" s="57" t="str">
        <f>Roster_Selection_Men!AM223</f>
        <v/>
      </c>
      <c r="E136" s="58"/>
      <c r="F136" s="1" t="str">
        <f>IF(ISERROR(Individual_Scores_Men_JV!E136), " ", IF(Individual_Scores_Men_JV!E136 = "Yes", "Yes", "  "))</f>
        <v xml:space="preserve">  </v>
      </c>
      <c r="G136" s="24" t="s">
        <v>29</v>
      </c>
      <c r="H136" s="24" t="s">
        <v>29</v>
      </c>
      <c r="I136" s="24" t="s">
        <v>29</v>
      </c>
      <c r="J136" s="24" t="s">
        <v>29</v>
      </c>
      <c r="K136" s="24" t="s">
        <v>29</v>
      </c>
      <c r="L136" s="24" t="s">
        <v>29</v>
      </c>
      <c r="M136" s="24" t="s">
        <v>29</v>
      </c>
      <c r="N136" s="24" t="s">
        <v>29</v>
      </c>
      <c r="O136" s="24" t="s">
        <v>29</v>
      </c>
      <c r="P136" s="24" t="s">
        <v>29</v>
      </c>
      <c r="Q136" s="24" t="s">
        <v>29</v>
      </c>
      <c r="R136" s="24" t="s">
        <v>29</v>
      </c>
      <c r="S136" s="24" t="s">
        <v>29</v>
      </c>
      <c r="T136" s="24" t="s">
        <v>29</v>
      </c>
      <c r="U136" s="24" t="s">
        <v>29</v>
      </c>
      <c r="V136" s="24" t="s">
        <v>29</v>
      </c>
      <c r="W136" s="24" t="s">
        <v>29</v>
      </c>
      <c r="X136" s="24" t="s">
        <v>29</v>
      </c>
      <c r="Y136" s="24" t="s">
        <v>29</v>
      </c>
      <c r="Z136" s="24" t="s">
        <v>29</v>
      </c>
      <c r="AA136" s="24" t="s">
        <v>29</v>
      </c>
      <c r="AB136" s="24" t="s">
        <v>29</v>
      </c>
      <c r="AC136" s="24" t="s">
        <v>29</v>
      </c>
      <c r="AD136" s="24" t="s">
        <v>29</v>
      </c>
      <c r="AE136" s="24" t="s">
        <v>29</v>
      </c>
      <c r="AF136" s="24" t="s">
        <v>29</v>
      </c>
      <c r="AG136" s="24" t="s">
        <v>29</v>
      </c>
      <c r="AH136" s="24" t="s">
        <v>29</v>
      </c>
      <c r="AI136" s="24" t="s">
        <v>29</v>
      </c>
      <c r="AJ136" s="24" t="s">
        <v>29</v>
      </c>
      <c r="AK136" s="24" t="s">
        <v>29</v>
      </c>
      <c r="AL136" s="24" t="s">
        <v>29</v>
      </c>
      <c r="AM136" s="24" t="s">
        <v>29</v>
      </c>
      <c r="AN136" s="24" t="s">
        <v>29</v>
      </c>
      <c r="AO136" s="24" t="s">
        <v>29</v>
      </c>
      <c r="AP136" s="24" t="s">
        <v>29</v>
      </c>
      <c r="AQ136" s="24" t="s">
        <v>29</v>
      </c>
      <c r="AR136" s="24" t="s">
        <v>29</v>
      </c>
      <c r="AS136" s="24" t="s">
        <v>29</v>
      </c>
      <c r="AT136" s="24" t="s">
        <v>29</v>
      </c>
      <c r="AU136" s="24" t="s">
        <v>29</v>
      </c>
      <c r="AV136" s="24" t="s">
        <v>29</v>
      </c>
      <c r="AW136" s="24" t="s">
        <v>29</v>
      </c>
      <c r="AX136" s="24" t="s">
        <v>29</v>
      </c>
      <c r="AY136" s="24" t="s">
        <v>29</v>
      </c>
      <c r="AZ136" s="24" t="s">
        <v>29</v>
      </c>
      <c r="BA136" s="24" t="s">
        <v>29</v>
      </c>
      <c r="BB136" s="24" t="s">
        <v>29</v>
      </c>
      <c r="BC136" s="24" t="s">
        <v>29</v>
      </c>
      <c r="BD136" s="24" t="s">
        <v>29</v>
      </c>
      <c r="BE136" s="24" t="s">
        <v>29</v>
      </c>
      <c r="BF136" s="24" t="s">
        <v>29</v>
      </c>
      <c r="BG136" s="24" t="s">
        <v>29</v>
      </c>
      <c r="BH136" s="24" t="s">
        <v>29</v>
      </c>
      <c r="BI136" s="24" t="s">
        <v>29</v>
      </c>
      <c r="BJ136" s="24" t="s">
        <v>29</v>
      </c>
      <c r="BK136" s="24" t="s">
        <v>29</v>
      </c>
      <c r="BL136" s="24" t="s">
        <v>29</v>
      </c>
      <c r="BM136" s="24" t="s">
        <v>29</v>
      </c>
      <c r="BN136" s="24" t="s">
        <v>29</v>
      </c>
      <c r="BO136" s="24" t="s">
        <v>29</v>
      </c>
      <c r="BP136" s="24" t="s">
        <v>29</v>
      </c>
      <c r="BQ136" s="24" t="s">
        <v>29</v>
      </c>
      <c r="BR136" s="24" t="s">
        <v>29</v>
      </c>
      <c r="BS136" s="24" t="s">
        <v>29</v>
      </c>
      <c r="BT136" s="24" t="s">
        <v>29</v>
      </c>
      <c r="BU136" s="24" t="s">
        <v>29</v>
      </c>
      <c r="BV136" s="24" t="s">
        <v>29</v>
      </c>
      <c r="BW136" s="24" t="s">
        <v>29</v>
      </c>
      <c r="BX136" s="24" t="s">
        <v>29</v>
      </c>
      <c r="BY136" s="24" t="s">
        <v>29</v>
      </c>
      <c r="BZ136" s="24" t="s">
        <v>29</v>
      </c>
      <c r="CA136" s="24" t="s">
        <v>29</v>
      </c>
      <c r="CB136" s="24" t="s">
        <v>29</v>
      </c>
    </row>
    <row r="137" spans="2:80" s="1" customFormat="1" ht="13.9" customHeight="1">
      <c r="B137" s="57" t="s">
        <v>727</v>
      </c>
      <c r="C137" s="59" t="str">
        <f>Individual_Scores_Men_JV!C137</f>
        <v/>
      </c>
      <c r="D137" s="60" t="str">
        <f>Individual_Scores_Men_JV!D137</f>
        <v/>
      </c>
      <c r="E137" s="58"/>
      <c r="F137" s="13"/>
      <c r="G137" s="24" t="s">
        <v>29</v>
      </c>
      <c r="H137" s="24" t="s">
        <v>29</v>
      </c>
      <c r="I137" s="24" t="s">
        <v>29</v>
      </c>
      <c r="J137" s="24" t="s">
        <v>29</v>
      </c>
      <c r="K137" s="24" t="s">
        <v>29</v>
      </c>
      <c r="L137" s="24" t="s">
        <v>29</v>
      </c>
      <c r="M137" s="24" t="s">
        <v>29</v>
      </c>
      <c r="N137" s="24" t="s">
        <v>29</v>
      </c>
      <c r="O137" s="24" t="s">
        <v>29</v>
      </c>
      <c r="P137" s="24" t="s">
        <v>29</v>
      </c>
      <c r="Q137" s="24" t="s">
        <v>29</v>
      </c>
      <c r="R137" s="24" t="s">
        <v>29</v>
      </c>
      <c r="S137" s="24" t="s">
        <v>29</v>
      </c>
      <c r="T137" s="24" t="s">
        <v>29</v>
      </c>
      <c r="U137" s="24" t="s">
        <v>29</v>
      </c>
      <c r="V137" s="24" t="s">
        <v>29</v>
      </c>
      <c r="W137" s="24" t="s">
        <v>29</v>
      </c>
      <c r="X137" s="24" t="s">
        <v>29</v>
      </c>
      <c r="Y137" s="24" t="s">
        <v>29</v>
      </c>
      <c r="Z137" s="24" t="s">
        <v>29</v>
      </c>
      <c r="AA137" s="24" t="s">
        <v>29</v>
      </c>
      <c r="AB137" s="24" t="s">
        <v>29</v>
      </c>
      <c r="AC137" s="24" t="s">
        <v>29</v>
      </c>
      <c r="AD137" s="24" t="s">
        <v>29</v>
      </c>
      <c r="AE137" s="24" t="s">
        <v>29</v>
      </c>
      <c r="AF137" s="24" t="s">
        <v>29</v>
      </c>
      <c r="AG137" s="24" t="s">
        <v>29</v>
      </c>
      <c r="AH137" s="24" t="s">
        <v>29</v>
      </c>
      <c r="AI137" s="24" t="s">
        <v>29</v>
      </c>
      <c r="AJ137" s="24" t="s">
        <v>29</v>
      </c>
      <c r="AK137" s="24" t="s">
        <v>29</v>
      </c>
      <c r="AL137" s="24" t="s">
        <v>29</v>
      </c>
      <c r="AM137" s="24" t="s">
        <v>29</v>
      </c>
      <c r="AN137" s="24" t="s">
        <v>29</v>
      </c>
      <c r="AO137" s="24" t="s">
        <v>29</v>
      </c>
      <c r="AP137" s="24" t="s">
        <v>29</v>
      </c>
      <c r="AQ137" s="24" t="s">
        <v>29</v>
      </c>
      <c r="AR137" s="24" t="s">
        <v>29</v>
      </c>
      <c r="AS137" s="24" t="s">
        <v>29</v>
      </c>
      <c r="AT137" s="24" t="s">
        <v>29</v>
      </c>
      <c r="AU137" s="24" t="s">
        <v>29</v>
      </c>
      <c r="AV137" s="24" t="s">
        <v>29</v>
      </c>
      <c r="AW137" s="24" t="s">
        <v>29</v>
      </c>
      <c r="AX137" s="24" t="s">
        <v>29</v>
      </c>
      <c r="AY137" s="24" t="s">
        <v>29</v>
      </c>
      <c r="AZ137" s="24" t="s">
        <v>29</v>
      </c>
      <c r="BA137" s="24" t="s">
        <v>29</v>
      </c>
      <c r="BB137" s="24" t="s">
        <v>29</v>
      </c>
      <c r="BC137" s="24" t="s">
        <v>29</v>
      </c>
      <c r="BD137" s="24" t="s">
        <v>29</v>
      </c>
      <c r="BE137" s="24" t="s">
        <v>29</v>
      </c>
      <c r="BF137" s="24" t="s">
        <v>29</v>
      </c>
      <c r="BG137" s="24" t="s">
        <v>29</v>
      </c>
      <c r="BH137" s="24" t="s">
        <v>29</v>
      </c>
      <c r="BI137" s="24" t="s">
        <v>29</v>
      </c>
      <c r="BJ137" s="24" t="s">
        <v>29</v>
      </c>
      <c r="BK137" s="24" t="s">
        <v>29</v>
      </c>
      <c r="BL137" s="24" t="s">
        <v>29</v>
      </c>
      <c r="BM137" s="24" t="s">
        <v>29</v>
      </c>
      <c r="BN137" s="24" t="s">
        <v>29</v>
      </c>
      <c r="BO137" s="24" t="s">
        <v>29</v>
      </c>
      <c r="BP137" s="24" t="s">
        <v>29</v>
      </c>
      <c r="BQ137" s="24" t="s">
        <v>29</v>
      </c>
      <c r="BR137" s="24" t="s">
        <v>29</v>
      </c>
      <c r="BS137" s="24" t="s">
        <v>29</v>
      </c>
      <c r="BT137" s="24" t="s">
        <v>29</v>
      </c>
      <c r="BU137" s="24" t="s">
        <v>29</v>
      </c>
      <c r="BV137" s="24" t="s">
        <v>29</v>
      </c>
      <c r="BW137" s="24" t="s">
        <v>29</v>
      </c>
      <c r="BX137" s="24" t="s">
        <v>29</v>
      </c>
      <c r="BY137" s="24" t="s">
        <v>29</v>
      </c>
      <c r="BZ137" s="24" t="s">
        <v>29</v>
      </c>
      <c r="CA137" s="24" t="s">
        <v>29</v>
      </c>
      <c r="CB137" s="24" t="s">
        <v>29</v>
      </c>
    </row>
    <row r="138" spans="2:80" s="1" customFormat="1" ht="13.9" customHeight="1">
      <c r="B138" s="57" t="s">
        <v>727</v>
      </c>
      <c r="C138" s="59" t="str">
        <f>Individual_Scores_Men_JV!C138</f>
        <v/>
      </c>
      <c r="D138" s="60" t="str">
        <f>Individual_Scores_Men_JV!D138</f>
        <v/>
      </c>
      <c r="E138" s="58"/>
      <c r="F138" s="13"/>
      <c r="G138" s="24" t="s">
        <v>29</v>
      </c>
      <c r="H138" s="24" t="s">
        <v>29</v>
      </c>
      <c r="I138" s="24" t="s">
        <v>29</v>
      </c>
      <c r="J138" s="24" t="s">
        <v>29</v>
      </c>
      <c r="K138" s="24" t="s">
        <v>29</v>
      </c>
      <c r="L138" s="24" t="s">
        <v>29</v>
      </c>
      <c r="M138" s="24" t="s">
        <v>29</v>
      </c>
      <c r="N138" s="24" t="s">
        <v>29</v>
      </c>
      <c r="O138" s="24" t="s">
        <v>29</v>
      </c>
      <c r="P138" s="24" t="s">
        <v>29</v>
      </c>
      <c r="Q138" s="24" t="s">
        <v>29</v>
      </c>
      <c r="R138" s="24" t="s">
        <v>29</v>
      </c>
      <c r="S138" s="24" t="s">
        <v>29</v>
      </c>
      <c r="T138" s="24" t="s">
        <v>29</v>
      </c>
      <c r="U138" s="24" t="s">
        <v>29</v>
      </c>
      <c r="V138" s="24" t="s">
        <v>29</v>
      </c>
      <c r="W138" s="24" t="s">
        <v>29</v>
      </c>
      <c r="X138" s="24" t="s">
        <v>29</v>
      </c>
      <c r="Y138" s="24" t="s">
        <v>29</v>
      </c>
      <c r="Z138" s="24" t="s">
        <v>29</v>
      </c>
      <c r="AA138" s="24" t="s">
        <v>29</v>
      </c>
      <c r="AB138" s="24" t="s">
        <v>29</v>
      </c>
      <c r="AC138" s="24" t="s">
        <v>29</v>
      </c>
      <c r="AD138" s="24" t="s">
        <v>29</v>
      </c>
      <c r="AE138" s="24" t="s">
        <v>29</v>
      </c>
      <c r="AF138" s="24" t="s">
        <v>29</v>
      </c>
      <c r="AG138" s="24" t="s">
        <v>29</v>
      </c>
      <c r="AH138" s="24" t="s">
        <v>29</v>
      </c>
      <c r="AI138" s="24" t="s">
        <v>29</v>
      </c>
      <c r="AJ138" s="24" t="s">
        <v>29</v>
      </c>
      <c r="AK138" s="24" t="s">
        <v>29</v>
      </c>
      <c r="AL138" s="24" t="s">
        <v>29</v>
      </c>
      <c r="AM138" s="24" t="s">
        <v>29</v>
      </c>
      <c r="AN138" s="24" t="s">
        <v>29</v>
      </c>
      <c r="AO138" s="24" t="s">
        <v>29</v>
      </c>
      <c r="AP138" s="24" t="s">
        <v>29</v>
      </c>
      <c r="AQ138" s="24" t="s">
        <v>29</v>
      </c>
      <c r="AR138" s="24" t="s">
        <v>29</v>
      </c>
      <c r="AS138" s="24" t="s">
        <v>29</v>
      </c>
      <c r="AT138" s="24" t="s">
        <v>29</v>
      </c>
      <c r="AU138" s="24" t="s">
        <v>29</v>
      </c>
      <c r="AV138" s="24" t="s">
        <v>29</v>
      </c>
      <c r="AW138" s="24" t="s">
        <v>29</v>
      </c>
      <c r="AX138" s="24" t="s">
        <v>29</v>
      </c>
      <c r="AY138" s="24" t="s">
        <v>29</v>
      </c>
      <c r="AZ138" s="24" t="s">
        <v>29</v>
      </c>
      <c r="BA138" s="24" t="s">
        <v>29</v>
      </c>
      <c r="BB138" s="24" t="s">
        <v>29</v>
      </c>
      <c r="BC138" s="24" t="s">
        <v>29</v>
      </c>
      <c r="BD138" s="24" t="s">
        <v>29</v>
      </c>
      <c r="BE138" s="24" t="s">
        <v>29</v>
      </c>
      <c r="BF138" s="24" t="s">
        <v>29</v>
      </c>
      <c r="BG138" s="24" t="s">
        <v>29</v>
      </c>
      <c r="BH138" s="24" t="s">
        <v>29</v>
      </c>
      <c r="BI138" s="24" t="s">
        <v>29</v>
      </c>
      <c r="BJ138" s="24" t="s">
        <v>29</v>
      </c>
      <c r="BK138" s="24" t="s">
        <v>29</v>
      </c>
      <c r="BL138" s="24" t="s">
        <v>29</v>
      </c>
      <c r="BM138" s="24" t="s">
        <v>29</v>
      </c>
      <c r="BN138" s="24" t="s">
        <v>29</v>
      </c>
      <c r="BO138" s="24" t="s">
        <v>29</v>
      </c>
      <c r="BP138" s="24" t="s">
        <v>29</v>
      </c>
      <c r="BQ138" s="24" t="s">
        <v>29</v>
      </c>
      <c r="BR138" s="24" t="s">
        <v>29</v>
      </c>
      <c r="BS138" s="24" t="s">
        <v>29</v>
      </c>
      <c r="BT138" s="24" t="s">
        <v>29</v>
      </c>
      <c r="BU138" s="24" t="s">
        <v>29</v>
      </c>
      <c r="BV138" s="24" t="s">
        <v>29</v>
      </c>
      <c r="BW138" s="24" t="s">
        <v>29</v>
      </c>
      <c r="BX138" s="24" t="s">
        <v>29</v>
      </c>
      <c r="BY138" s="24" t="s">
        <v>29</v>
      </c>
      <c r="BZ138" s="24" t="s">
        <v>29</v>
      </c>
      <c r="CA138" s="24" t="s">
        <v>29</v>
      </c>
      <c r="CB138" s="24" t="s">
        <v>29</v>
      </c>
    </row>
    <row r="139" spans="2:80" s="1" customFormat="1" ht="13.9" customHeight="1">
      <c r="B139" s="57" t="s">
        <v>727</v>
      </c>
      <c r="C139" s="59" t="str">
        <f>Individual_Scores_Men_JV!C139</f>
        <v/>
      </c>
      <c r="D139" s="60" t="str">
        <f>Individual_Scores_Men_JV!D139</f>
        <v/>
      </c>
      <c r="E139" s="58"/>
      <c r="F139" s="13"/>
      <c r="G139" s="24" t="s">
        <v>29</v>
      </c>
      <c r="H139" s="24" t="s">
        <v>29</v>
      </c>
      <c r="I139" s="24" t="s">
        <v>29</v>
      </c>
      <c r="J139" s="24" t="s">
        <v>29</v>
      </c>
      <c r="K139" s="24" t="s">
        <v>29</v>
      </c>
      <c r="L139" s="24" t="s">
        <v>29</v>
      </c>
      <c r="M139" s="24" t="s">
        <v>29</v>
      </c>
      <c r="N139" s="24" t="s">
        <v>29</v>
      </c>
      <c r="O139" s="24" t="s">
        <v>29</v>
      </c>
      <c r="P139" s="24" t="s">
        <v>29</v>
      </c>
      <c r="Q139" s="24" t="s">
        <v>29</v>
      </c>
      <c r="R139" s="24" t="s">
        <v>29</v>
      </c>
      <c r="S139" s="24" t="s">
        <v>29</v>
      </c>
      <c r="T139" s="24" t="s">
        <v>29</v>
      </c>
      <c r="U139" s="24" t="s">
        <v>29</v>
      </c>
      <c r="V139" s="24" t="s">
        <v>29</v>
      </c>
      <c r="W139" s="24" t="s">
        <v>29</v>
      </c>
      <c r="X139" s="24" t="s">
        <v>29</v>
      </c>
      <c r="Y139" s="24" t="s">
        <v>29</v>
      </c>
      <c r="Z139" s="24" t="s">
        <v>29</v>
      </c>
      <c r="AA139" s="24" t="s">
        <v>29</v>
      </c>
      <c r="AB139" s="24" t="s">
        <v>29</v>
      </c>
      <c r="AC139" s="24" t="s">
        <v>29</v>
      </c>
      <c r="AD139" s="24" t="s">
        <v>29</v>
      </c>
      <c r="AE139" s="24" t="s">
        <v>29</v>
      </c>
      <c r="AF139" s="24" t="s">
        <v>29</v>
      </c>
      <c r="AG139" s="24" t="s">
        <v>29</v>
      </c>
      <c r="AH139" s="24" t="s">
        <v>29</v>
      </c>
      <c r="AI139" s="24" t="s">
        <v>29</v>
      </c>
      <c r="AJ139" s="24" t="s">
        <v>29</v>
      </c>
      <c r="AK139" s="24" t="s">
        <v>29</v>
      </c>
      <c r="AL139" s="24" t="s">
        <v>29</v>
      </c>
      <c r="AM139" s="24" t="s">
        <v>29</v>
      </c>
      <c r="AN139" s="24" t="s">
        <v>29</v>
      </c>
      <c r="AO139" s="24" t="s">
        <v>29</v>
      </c>
      <c r="AP139" s="24" t="s">
        <v>29</v>
      </c>
      <c r="AQ139" s="24" t="s">
        <v>29</v>
      </c>
      <c r="AR139" s="24" t="s">
        <v>29</v>
      </c>
      <c r="AS139" s="24" t="s">
        <v>29</v>
      </c>
      <c r="AT139" s="24" t="s">
        <v>29</v>
      </c>
      <c r="AU139" s="24" t="s">
        <v>29</v>
      </c>
      <c r="AV139" s="24" t="s">
        <v>29</v>
      </c>
      <c r="AW139" s="24" t="s">
        <v>29</v>
      </c>
      <c r="AX139" s="24" t="s">
        <v>29</v>
      </c>
      <c r="AY139" s="24" t="s">
        <v>29</v>
      </c>
      <c r="AZ139" s="24" t="s">
        <v>29</v>
      </c>
      <c r="BA139" s="24" t="s">
        <v>29</v>
      </c>
      <c r="BB139" s="24" t="s">
        <v>29</v>
      </c>
      <c r="BC139" s="24" t="s">
        <v>29</v>
      </c>
      <c r="BD139" s="24" t="s">
        <v>29</v>
      </c>
      <c r="BE139" s="24" t="s">
        <v>29</v>
      </c>
      <c r="BF139" s="24" t="s">
        <v>29</v>
      </c>
      <c r="BG139" s="24" t="s">
        <v>29</v>
      </c>
      <c r="BH139" s="24" t="s">
        <v>29</v>
      </c>
      <c r="BI139" s="24" t="s">
        <v>29</v>
      </c>
      <c r="BJ139" s="24" t="s">
        <v>29</v>
      </c>
      <c r="BK139" s="24" t="s">
        <v>29</v>
      </c>
      <c r="BL139" s="24" t="s">
        <v>29</v>
      </c>
      <c r="BM139" s="24" t="s">
        <v>29</v>
      </c>
      <c r="BN139" s="24" t="s">
        <v>29</v>
      </c>
      <c r="BO139" s="24" t="s">
        <v>29</v>
      </c>
      <c r="BP139" s="24" t="s">
        <v>29</v>
      </c>
      <c r="BQ139" s="24" t="s">
        <v>29</v>
      </c>
      <c r="BR139" s="24" t="s">
        <v>29</v>
      </c>
      <c r="BS139" s="24" t="s">
        <v>29</v>
      </c>
      <c r="BT139" s="24" t="s">
        <v>29</v>
      </c>
      <c r="BU139" s="24" t="s">
        <v>29</v>
      </c>
      <c r="BV139" s="24" t="s">
        <v>29</v>
      </c>
      <c r="BW139" s="24" t="s">
        <v>29</v>
      </c>
      <c r="BX139" s="24" t="s">
        <v>29</v>
      </c>
      <c r="BY139" s="24" t="s">
        <v>29</v>
      </c>
      <c r="BZ139" s="24" t="s">
        <v>29</v>
      </c>
      <c r="CA139" s="24" t="s">
        <v>29</v>
      </c>
      <c r="CB139" s="24" t="s">
        <v>29</v>
      </c>
    </row>
    <row r="140" spans="2:80" s="1" customFormat="1" ht="13.9" customHeight="1">
      <c r="B140" s="57" t="s">
        <v>29</v>
      </c>
      <c r="C140" s="57" t="s">
        <v>29</v>
      </c>
      <c r="D140" s="57" t="s">
        <v>29</v>
      </c>
      <c r="E140" s="61"/>
      <c r="G140" s="24" t="s">
        <v>29</v>
      </c>
      <c r="H140" s="24" t="s">
        <v>29</v>
      </c>
      <c r="I140" s="24" t="s">
        <v>29</v>
      </c>
      <c r="J140" s="24" t="s">
        <v>29</v>
      </c>
      <c r="K140" s="24" t="s">
        <v>29</v>
      </c>
      <c r="L140" s="24" t="s">
        <v>29</v>
      </c>
      <c r="M140" s="24" t="s">
        <v>29</v>
      </c>
      <c r="N140" s="24" t="s">
        <v>29</v>
      </c>
      <c r="O140" s="24" t="s">
        <v>29</v>
      </c>
      <c r="P140" s="24" t="s">
        <v>29</v>
      </c>
      <c r="Q140" s="24" t="s">
        <v>29</v>
      </c>
      <c r="R140" s="24" t="s">
        <v>29</v>
      </c>
      <c r="S140" s="24" t="s">
        <v>29</v>
      </c>
      <c r="T140" s="24" t="s">
        <v>29</v>
      </c>
      <c r="U140" s="24" t="s">
        <v>29</v>
      </c>
      <c r="V140" s="24" t="s">
        <v>29</v>
      </c>
      <c r="W140" s="24" t="s">
        <v>29</v>
      </c>
      <c r="X140" s="24" t="s">
        <v>29</v>
      </c>
      <c r="Y140" s="24" t="s">
        <v>29</v>
      </c>
      <c r="Z140" s="24" t="s">
        <v>29</v>
      </c>
      <c r="AA140" s="24" t="s">
        <v>29</v>
      </c>
      <c r="AB140" s="24" t="s">
        <v>29</v>
      </c>
      <c r="AC140" s="24" t="s">
        <v>29</v>
      </c>
      <c r="AD140" s="24" t="s">
        <v>29</v>
      </c>
      <c r="AE140" s="24" t="s">
        <v>29</v>
      </c>
      <c r="AF140" s="24" t="s">
        <v>29</v>
      </c>
      <c r="AG140" s="24" t="s">
        <v>29</v>
      </c>
      <c r="AH140" s="24" t="s">
        <v>29</v>
      </c>
      <c r="AI140" s="24" t="s">
        <v>29</v>
      </c>
      <c r="AJ140" s="24" t="s">
        <v>29</v>
      </c>
      <c r="AK140" s="24" t="s">
        <v>29</v>
      </c>
      <c r="AL140" s="24" t="s">
        <v>29</v>
      </c>
      <c r="AM140" s="24" t="s">
        <v>29</v>
      </c>
      <c r="AN140" s="24" t="s">
        <v>29</v>
      </c>
      <c r="AO140" s="24" t="s">
        <v>29</v>
      </c>
      <c r="AP140" s="24" t="s">
        <v>29</v>
      </c>
      <c r="AQ140" s="24" t="s">
        <v>29</v>
      </c>
      <c r="AR140" s="24" t="s">
        <v>29</v>
      </c>
      <c r="AS140" s="24" t="s">
        <v>29</v>
      </c>
      <c r="AT140" s="24" t="s">
        <v>29</v>
      </c>
      <c r="AU140" s="24" t="s">
        <v>29</v>
      </c>
      <c r="AV140" s="24" t="s">
        <v>29</v>
      </c>
      <c r="AW140" s="24" t="s">
        <v>29</v>
      </c>
      <c r="AX140" s="24" t="s">
        <v>29</v>
      </c>
      <c r="AY140" s="24" t="s">
        <v>29</v>
      </c>
      <c r="AZ140" s="24" t="s">
        <v>29</v>
      </c>
      <c r="BA140" s="24" t="s">
        <v>29</v>
      </c>
      <c r="BB140" s="24" t="s">
        <v>29</v>
      </c>
      <c r="BC140" s="24" t="s">
        <v>29</v>
      </c>
      <c r="BD140" s="24" t="s">
        <v>29</v>
      </c>
      <c r="BE140" s="24" t="s">
        <v>29</v>
      </c>
      <c r="BF140" s="24" t="s">
        <v>29</v>
      </c>
      <c r="BG140" s="24" t="s">
        <v>29</v>
      </c>
      <c r="BH140" s="24" t="s">
        <v>29</v>
      </c>
      <c r="BI140" s="24" t="s">
        <v>29</v>
      </c>
      <c r="BJ140" s="24" t="s">
        <v>29</v>
      </c>
      <c r="BK140" s="24" t="s">
        <v>29</v>
      </c>
      <c r="BL140" s="24" t="s">
        <v>29</v>
      </c>
      <c r="BM140" s="24" t="s">
        <v>29</v>
      </c>
      <c r="BN140" s="24" t="s">
        <v>29</v>
      </c>
      <c r="BO140" s="24" t="s">
        <v>29</v>
      </c>
      <c r="BP140" s="24" t="s">
        <v>29</v>
      </c>
      <c r="BQ140" s="24" t="s">
        <v>29</v>
      </c>
      <c r="BR140" s="24" t="s">
        <v>29</v>
      </c>
      <c r="BS140" s="24" t="s">
        <v>29</v>
      </c>
      <c r="BT140" s="24" t="s">
        <v>29</v>
      </c>
      <c r="BU140" s="24" t="s">
        <v>29</v>
      </c>
      <c r="BV140" s="24" t="s">
        <v>29</v>
      </c>
      <c r="BW140" s="24" t="s">
        <v>29</v>
      </c>
      <c r="BX140" s="24" t="s">
        <v>29</v>
      </c>
      <c r="BY140" s="24" t="s">
        <v>29</v>
      </c>
      <c r="BZ140" s="24" t="s">
        <v>29</v>
      </c>
      <c r="CA140" s="24" t="s">
        <v>29</v>
      </c>
      <c r="CB140" s="24" t="s">
        <v>29</v>
      </c>
    </row>
    <row r="141" spans="2:80" s="1" customFormat="1" ht="13.9" customHeight="1">
      <c r="B141" s="57" t="s">
        <v>29</v>
      </c>
      <c r="C141" s="57" t="s">
        <v>29</v>
      </c>
      <c r="D141" s="57" t="s">
        <v>29</v>
      </c>
      <c r="E141" s="61"/>
      <c r="G141" s="24" t="s">
        <v>29</v>
      </c>
      <c r="H141" s="24" t="s">
        <v>29</v>
      </c>
      <c r="I141" s="24" t="s">
        <v>29</v>
      </c>
      <c r="J141" s="24" t="s">
        <v>29</v>
      </c>
      <c r="K141" s="24" t="s">
        <v>29</v>
      </c>
      <c r="L141" s="24" t="s">
        <v>29</v>
      </c>
      <c r="M141" s="24" t="s">
        <v>29</v>
      </c>
      <c r="N141" s="24" t="s">
        <v>29</v>
      </c>
      <c r="O141" s="24" t="s">
        <v>29</v>
      </c>
      <c r="P141" s="24" t="s">
        <v>29</v>
      </c>
      <c r="Q141" s="24" t="s">
        <v>29</v>
      </c>
      <c r="R141" s="24" t="s">
        <v>29</v>
      </c>
      <c r="S141" s="24" t="s">
        <v>29</v>
      </c>
      <c r="T141" s="24" t="s">
        <v>29</v>
      </c>
      <c r="U141" s="24" t="s">
        <v>29</v>
      </c>
      <c r="V141" s="24" t="s">
        <v>29</v>
      </c>
      <c r="W141" s="24" t="s">
        <v>29</v>
      </c>
      <c r="X141" s="24" t="s">
        <v>29</v>
      </c>
      <c r="Y141" s="24" t="s">
        <v>29</v>
      </c>
      <c r="Z141" s="24" t="s">
        <v>29</v>
      </c>
      <c r="AA141" s="24" t="s">
        <v>29</v>
      </c>
      <c r="AB141" s="24" t="s">
        <v>29</v>
      </c>
      <c r="AC141" s="24" t="s">
        <v>29</v>
      </c>
      <c r="AD141" s="24" t="s">
        <v>29</v>
      </c>
      <c r="AE141" s="24" t="s">
        <v>29</v>
      </c>
      <c r="AF141" s="24" t="s">
        <v>29</v>
      </c>
      <c r="AG141" s="24" t="s">
        <v>29</v>
      </c>
      <c r="AH141" s="24" t="s">
        <v>29</v>
      </c>
      <c r="AI141" s="24" t="s">
        <v>29</v>
      </c>
      <c r="AJ141" s="24" t="s">
        <v>29</v>
      </c>
      <c r="AK141" s="24" t="s">
        <v>29</v>
      </c>
      <c r="AL141" s="24" t="s">
        <v>29</v>
      </c>
      <c r="AM141" s="24" t="s">
        <v>29</v>
      </c>
      <c r="AN141" s="24" t="s">
        <v>29</v>
      </c>
      <c r="AO141" s="24" t="s">
        <v>29</v>
      </c>
      <c r="AP141" s="24" t="s">
        <v>29</v>
      </c>
      <c r="AQ141" s="24" t="s">
        <v>29</v>
      </c>
      <c r="AR141" s="24" t="s">
        <v>29</v>
      </c>
      <c r="AS141" s="24" t="s">
        <v>29</v>
      </c>
      <c r="AT141" s="24" t="s">
        <v>29</v>
      </c>
      <c r="AU141" s="24" t="s">
        <v>29</v>
      </c>
      <c r="AV141" s="24" t="s">
        <v>29</v>
      </c>
      <c r="AW141" s="24" t="s">
        <v>29</v>
      </c>
      <c r="AX141" s="24" t="s">
        <v>29</v>
      </c>
      <c r="AY141" s="24" t="s">
        <v>29</v>
      </c>
      <c r="AZ141" s="24" t="s">
        <v>29</v>
      </c>
      <c r="BA141" s="24" t="s">
        <v>29</v>
      </c>
      <c r="BB141" s="24" t="s">
        <v>29</v>
      </c>
      <c r="BC141" s="24" t="s">
        <v>29</v>
      </c>
      <c r="BD141" s="24" t="s">
        <v>29</v>
      </c>
      <c r="BE141" s="24" t="s">
        <v>29</v>
      </c>
      <c r="BF141" s="24" t="s">
        <v>29</v>
      </c>
      <c r="BG141" s="24" t="s">
        <v>29</v>
      </c>
      <c r="BH141" s="24" t="s">
        <v>29</v>
      </c>
      <c r="BI141" s="24" t="s">
        <v>29</v>
      </c>
      <c r="BJ141" s="24" t="s">
        <v>29</v>
      </c>
      <c r="BK141" s="24" t="s">
        <v>29</v>
      </c>
      <c r="BL141" s="24" t="s">
        <v>29</v>
      </c>
      <c r="BM141" s="24" t="s">
        <v>29</v>
      </c>
      <c r="BN141" s="24" t="s">
        <v>29</v>
      </c>
      <c r="BO141" s="24" t="s">
        <v>29</v>
      </c>
      <c r="BP141" s="24" t="s">
        <v>29</v>
      </c>
      <c r="BQ141" s="24" t="s">
        <v>29</v>
      </c>
      <c r="BR141" s="24" t="s">
        <v>29</v>
      </c>
      <c r="BS141" s="24" t="s">
        <v>29</v>
      </c>
      <c r="BT141" s="24" t="s">
        <v>29</v>
      </c>
      <c r="BU141" s="24" t="s">
        <v>29</v>
      </c>
      <c r="BV141" s="24" t="s">
        <v>29</v>
      </c>
      <c r="BW141" s="24" t="s">
        <v>29</v>
      </c>
      <c r="BX141" s="24" t="s">
        <v>29</v>
      </c>
      <c r="BY141" s="24" t="s">
        <v>29</v>
      </c>
      <c r="BZ141" s="24" t="s">
        <v>29</v>
      </c>
      <c r="CA141" s="24" t="s">
        <v>29</v>
      </c>
      <c r="CB141" s="24" t="s">
        <v>29</v>
      </c>
    </row>
    <row r="142" spans="2:80" s="1" customFormat="1" ht="13.9" customHeight="1">
      <c r="B142" s="57" t="str">
        <f>Roster_Selection_Men!AF249&amp;" " &amp; "JV1 "</f>
        <v xml:space="preserve">Thomas More University JV1 </v>
      </c>
      <c r="C142" s="57" t="str">
        <f>Roster_Selection_Men!AH249</f>
        <v>18-95350</v>
      </c>
      <c r="D142" s="57" t="str">
        <f>Roster_Selection_Men!AI249</f>
        <v>Cameron Jansing</v>
      </c>
      <c r="E142" s="58" t="s">
        <v>1022</v>
      </c>
      <c r="F142" s="1" t="str">
        <f>IF(ISERROR(Individual_Scores_Men_JV!E142), " ", IF(Individual_Scores_Men_JV!E142 = "Yes", "Yes", "  "))</f>
        <v>Yes</v>
      </c>
      <c r="G142" s="24" t="s">
        <v>672</v>
      </c>
      <c r="H142" s="44">
        <v>177</v>
      </c>
      <c r="I142" s="44">
        <v>122</v>
      </c>
      <c r="J142" s="44">
        <v>162</v>
      </c>
      <c r="K142" s="44">
        <v>166</v>
      </c>
      <c r="L142" s="44">
        <v>193</v>
      </c>
      <c r="M142" s="44">
        <v>195</v>
      </c>
      <c r="N142" s="44">
        <v>183</v>
      </c>
      <c r="O142" s="44">
        <v>184</v>
      </c>
      <c r="P142" s="44">
        <v>158</v>
      </c>
      <c r="Q142" s="44">
        <v>210</v>
      </c>
      <c r="R142" s="44">
        <v>181</v>
      </c>
      <c r="S142" s="44">
        <v>177</v>
      </c>
      <c r="T142" s="19">
        <f>SUM(H142:S142)</f>
        <v>2108</v>
      </c>
      <c r="U142" s="19">
        <f>COUNTIF(H142:S142, "&gt;0" )</f>
        <v>12</v>
      </c>
      <c r="V142" s="19">
        <f>T142/U142</f>
        <v>175.66666666666666</v>
      </c>
      <c r="W142" s="24" t="s">
        <v>29</v>
      </c>
      <c r="X142" s="24" t="s">
        <v>29</v>
      </c>
      <c r="Y142" s="24" t="s">
        <v>29</v>
      </c>
      <c r="Z142" s="24" t="s">
        <v>29</v>
      </c>
      <c r="AA142" s="24" t="s">
        <v>29</v>
      </c>
      <c r="AB142" s="24" t="s">
        <v>29</v>
      </c>
      <c r="AC142" s="24" t="s">
        <v>29</v>
      </c>
      <c r="AD142" s="24" t="s">
        <v>29</v>
      </c>
      <c r="AE142" s="24" t="s">
        <v>29</v>
      </c>
      <c r="AF142" s="24" t="s">
        <v>29</v>
      </c>
      <c r="AG142" s="24" t="s">
        <v>29</v>
      </c>
      <c r="AH142" s="24" t="s">
        <v>29</v>
      </c>
      <c r="AI142" s="24" t="s">
        <v>29</v>
      </c>
      <c r="AJ142" s="24" t="s">
        <v>29</v>
      </c>
      <c r="AK142" s="24" t="s">
        <v>29</v>
      </c>
      <c r="AL142" s="24" t="s">
        <v>29</v>
      </c>
      <c r="AM142" s="24" t="s">
        <v>29</v>
      </c>
      <c r="AN142" s="24" t="s">
        <v>29</v>
      </c>
      <c r="AO142" s="24" t="s">
        <v>29</v>
      </c>
      <c r="AP142" s="24" t="s">
        <v>29</v>
      </c>
      <c r="AQ142" s="24" t="s">
        <v>29</v>
      </c>
      <c r="AR142" s="24" t="s">
        <v>29</v>
      </c>
      <c r="AS142" s="24" t="s">
        <v>29</v>
      </c>
      <c r="AT142" s="24" t="s">
        <v>29</v>
      </c>
      <c r="AU142" s="24" t="s">
        <v>29</v>
      </c>
      <c r="AV142" s="24" t="s">
        <v>29</v>
      </c>
      <c r="AW142" s="24" t="s">
        <v>29</v>
      </c>
      <c r="AX142" s="24" t="s">
        <v>29</v>
      </c>
      <c r="AY142" s="24" t="s">
        <v>29</v>
      </c>
      <c r="AZ142" s="24" t="s">
        <v>29</v>
      </c>
      <c r="BA142" s="24" t="s">
        <v>29</v>
      </c>
      <c r="BB142" s="24" t="s">
        <v>29</v>
      </c>
      <c r="BC142" s="24" t="s">
        <v>29</v>
      </c>
      <c r="BD142" s="24" t="s">
        <v>29</v>
      </c>
      <c r="BE142" s="24" t="s">
        <v>29</v>
      </c>
      <c r="BF142" s="24" t="s">
        <v>29</v>
      </c>
      <c r="BG142" s="24" t="s">
        <v>29</v>
      </c>
      <c r="BH142" s="24" t="s">
        <v>29</v>
      </c>
      <c r="BI142" s="24" t="s">
        <v>29</v>
      </c>
      <c r="BJ142" s="24" t="s">
        <v>29</v>
      </c>
      <c r="BK142" s="24" t="s">
        <v>29</v>
      </c>
      <c r="BL142" s="24" t="s">
        <v>29</v>
      </c>
      <c r="BM142" s="24" t="s">
        <v>29</v>
      </c>
      <c r="BN142" s="24" t="s">
        <v>29</v>
      </c>
      <c r="BO142" s="24" t="s">
        <v>29</v>
      </c>
      <c r="BP142" s="24" t="s">
        <v>29</v>
      </c>
      <c r="BQ142" s="24" t="s">
        <v>29</v>
      </c>
      <c r="BR142" s="24" t="s">
        <v>29</v>
      </c>
      <c r="BS142" s="24" t="s">
        <v>29</v>
      </c>
      <c r="BT142" s="24" t="s">
        <v>29</v>
      </c>
      <c r="BU142" s="24" t="s">
        <v>29</v>
      </c>
      <c r="BV142" s="24" t="s">
        <v>29</v>
      </c>
      <c r="BW142" s="24" t="s">
        <v>29</v>
      </c>
      <c r="BX142" s="24" t="s">
        <v>29</v>
      </c>
      <c r="BY142" s="24" t="s">
        <v>29</v>
      </c>
      <c r="BZ142" s="24" t="s">
        <v>29</v>
      </c>
      <c r="CA142" s="24" t="s">
        <v>29</v>
      </c>
      <c r="CB142" s="24" t="s">
        <v>29</v>
      </c>
    </row>
    <row r="143" spans="2:80" s="1" customFormat="1" ht="13.9" customHeight="1">
      <c r="B143" s="57" t="str">
        <f>Roster_Selection_Men!AF250&amp;" " &amp; "JV1 "</f>
        <v xml:space="preserve">Thomas More University JV1 </v>
      </c>
      <c r="C143" s="57" t="str">
        <f>Roster_Selection_Men!AH250</f>
        <v>16-163150</v>
      </c>
      <c r="D143" s="57" t="str">
        <f>Roster_Selection_Men!AI250</f>
        <v>Evan Williams</v>
      </c>
      <c r="E143" s="58" t="s">
        <v>1022</v>
      </c>
      <c r="F143" s="1" t="str">
        <f>IF(ISERROR(Individual_Scores_Men_JV!E143), " ", IF(Individual_Scores_Men_JV!E143 = "Yes", "Yes", "  "))</f>
        <v>Yes</v>
      </c>
      <c r="G143" s="24" t="s">
        <v>29</v>
      </c>
      <c r="H143" s="24" t="s">
        <v>29</v>
      </c>
      <c r="I143" s="24" t="s">
        <v>29</v>
      </c>
      <c r="J143" s="24" t="s">
        <v>29</v>
      </c>
      <c r="K143" s="24" t="s">
        <v>29</v>
      </c>
      <c r="L143" s="24" t="s">
        <v>29</v>
      </c>
      <c r="M143" s="24" t="s">
        <v>29</v>
      </c>
      <c r="N143" s="24" t="s">
        <v>29</v>
      </c>
      <c r="O143" s="24" t="s">
        <v>29</v>
      </c>
      <c r="P143" s="24" t="s">
        <v>29</v>
      </c>
      <c r="Q143" s="24" t="s">
        <v>29</v>
      </c>
      <c r="R143" s="24" t="s">
        <v>29</v>
      </c>
      <c r="S143" s="24" t="s">
        <v>29</v>
      </c>
      <c r="T143" s="24" t="s">
        <v>29</v>
      </c>
      <c r="U143" s="24" t="s">
        <v>29</v>
      </c>
      <c r="V143" s="24" t="s">
        <v>29</v>
      </c>
      <c r="W143" s="24" t="s">
        <v>29</v>
      </c>
      <c r="X143" s="24" t="s">
        <v>29</v>
      </c>
      <c r="Y143" s="24" t="s">
        <v>29</v>
      </c>
      <c r="Z143" s="24" t="s">
        <v>29</v>
      </c>
      <c r="AA143" s="24" t="s">
        <v>29</v>
      </c>
      <c r="AB143" s="24" t="s">
        <v>29</v>
      </c>
      <c r="AC143" s="24" t="s">
        <v>29</v>
      </c>
      <c r="AD143" s="24" t="s">
        <v>29</v>
      </c>
      <c r="AE143" s="24" t="s">
        <v>29</v>
      </c>
      <c r="AF143" s="24" t="s">
        <v>29</v>
      </c>
      <c r="AG143" s="24" t="s">
        <v>29</v>
      </c>
      <c r="AH143" s="24" t="s">
        <v>29</v>
      </c>
      <c r="AI143" s="24" t="s">
        <v>29</v>
      </c>
      <c r="AJ143" s="24" t="s">
        <v>29</v>
      </c>
      <c r="AK143" s="24" t="s">
        <v>29</v>
      </c>
      <c r="AL143" s="24" t="s">
        <v>29</v>
      </c>
      <c r="AM143" s="24" t="s">
        <v>29</v>
      </c>
      <c r="AN143" s="24" t="s">
        <v>29</v>
      </c>
      <c r="AO143" s="24" t="s">
        <v>29</v>
      </c>
      <c r="AP143" s="24" t="s">
        <v>29</v>
      </c>
      <c r="AQ143" s="24" t="s">
        <v>29</v>
      </c>
      <c r="AR143" s="24" t="s">
        <v>29</v>
      </c>
      <c r="AS143" s="24" t="s">
        <v>29</v>
      </c>
      <c r="AT143" s="24" t="s">
        <v>29</v>
      </c>
      <c r="AU143" s="24" t="s">
        <v>29</v>
      </c>
      <c r="AV143" s="24" t="s">
        <v>29</v>
      </c>
      <c r="AW143" s="24" t="s">
        <v>29</v>
      </c>
      <c r="AX143" s="24" t="s">
        <v>29</v>
      </c>
      <c r="AY143" s="24" t="s">
        <v>29</v>
      </c>
      <c r="AZ143" s="24" t="s">
        <v>29</v>
      </c>
      <c r="BA143" s="24" t="s">
        <v>29</v>
      </c>
      <c r="BB143" s="24" t="s">
        <v>29</v>
      </c>
      <c r="BC143" s="24" t="s">
        <v>29</v>
      </c>
      <c r="BD143" s="24" t="s">
        <v>29</v>
      </c>
      <c r="BE143" s="24" t="s">
        <v>29</v>
      </c>
      <c r="BF143" s="24" t="s">
        <v>29</v>
      </c>
      <c r="BG143" s="24" t="s">
        <v>29</v>
      </c>
      <c r="BH143" s="24" t="s">
        <v>29</v>
      </c>
      <c r="BI143" s="24" t="s">
        <v>29</v>
      </c>
      <c r="BJ143" s="24" t="s">
        <v>29</v>
      </c>
      <c r="BK143" s="24" t="s">
        <v>29</v>
      </c>
      <c r="BL143" s="24" t="s">
        <v>29</v>
      </c>
      <c r="BM143" s="24" t="s">
        <v>29</v>
      </c>
      <c r="BN143" s="24" t="s">
        <v>29</v>
      </c>
      <c r="BO143" s="24" t="s">
        <v>29</v>
      </c>
      <c r="BP143" s="24" t="s">
        <v>29</v>
      </c>
      <c r="BQ143" s="24" t="s">
        <v>29</v>
      </c>
      <c r="BR143" s="24" t="s">
        <v>29</v>
      </c>
      <c r="BS143" s="24" t="s">
        <v>29</v>
      </c>
      <c r="BT143" s="24" t="s">
        <v>29</v>
      </c>
      <c r="BU143" s="24" t="s">
        <v>29</v>
      </c>
      <c r="BV143" s="24" t="s">
        <v>29</v>
      </c>
      <c r="BW143" s="24" t="s">
        <v>29</v>
      </c>
      <c r="BX143" s="24" t="s">
        <v>29</v>
      </c>
      <c r="BY143" s="24" t="s">
        <v>29</v>
      </c>
      <c r="BZ143" s="24" t="s">
        <v>29</v>
      </c>
      <c r="CA143" s="24" t="s">
        <v>29</v>
      </c>
      <c r="CB143" s="24" t="s">
        <v>29</v>
      </c>
    </row>
    <row r="144" spans="2:80" s="1" customFormat="1" ht="13.9" customHeight="1">
      <c r="B144" s="57" t="str">
        <f>Roster_Selection_Men!AF251&amp;" " &amp; "JV1 "</f>
        <v xml:space="preserve">Thomas More University JV1 </v>
      </c>
      <c r="C144" s="57" t="str">
        <f>Roster_Selection_Men!AH251</f>
        <v>17-99714</v>
      </c>
      <c r="D144" s="57" t="str">
        <f>Roster_Selection_Men!AI251</f>
        <v>Joseph Curtis</v>
      </c>
      <c r="E144" s="58" t="s">
        <v>1022</v>
      </c>
      <c r="F144" s="1" t="str">
        <f>IF(ISERROR(Individual_Scores_Men_JV!E144), " ", IF(Individual_Scores_Men_JV!E144 = "Yes", "Yes", "  "))</f>
        <v>Yes</v>
      </c>
      <c r="G144" s="24" t="s">
        <v>29</v>
      </c>
      <c r="H144" s="24" t="s">
        <v>29</v>
      </c>
      <c r="I144" s="24" t="s">
        <v>29</v>
      </c>
      <c r="J144" s="24" t="s">
        <v>29</v>
      </c>
      <c r="K144" s="24" t="s">
        <v>29</v>
      </c>
      <c r="L144" s="24" t="s">
        <v>29</v>
      </c>
      <c r="M144" s="24" t="s">
        <v>29</v>
      </c>
      <c r="N144" s="24" t="s">
        <v>29</v>
      </c>
      <c r="O144" s="24" t="s">
        <v>29</v>
      </c>
      <c r="P144" s="24" t="s">
        <v>29</v>
      </c>
      <c r="Q144" s="24" t="s">
        <v>29</v>
      </c>
      <c r="R144" s="24" t="s">
        <v>29</v>
      </c>
      <c r="S144" s="24" t="s">
        <v>29</v>
      </c>
      <c r="T144" s="24" t="s">
        <v>29</v>
      </c>
      <c r="U144" s="24" t="s">
        <v>29</v>
      </c>
      <c r="V144" s="24" t="s">
        <v>29</v>
      </c>
      <c r="W144" s="24" t="s">
        <v>29</v>
      </c>
      <c r="X144" s="24" t="s">
        <v>29</v>
      </c>
      <c r="Y144" s="24" t="s">
        <v>29</v>
      </c>
      <c r="Z144" s="24" t="s">
        <v>29</v>
      </c>
      <c r="AA144" s="24" t="s">
        <v>29</v>
      </c>
      <c r="AB144" s="24" t="s">
        <v>29</v>
      </c>
      <c r="AC144" s="24" t="s">
        <v>29</v>
      </c>
      <c r="AD144" s="24" t="s">
        <v>29</v>
      </c>
      <c r="AE144" s="24" t="s">
        <v>29</v>
      </c>
      <c r="AF144" s="24" t="s">
        <v>29</v>
      </c>
      <c r="AG144" s="24" t="s">
        <v>29</v>
      </c>
      <c r="AH144" s="24" t="s">
        <v>29</v>
      </c>
      <c r="AI144" s="24" t="s">
        <v>29</v>
      </c>
      <c r="AJ144" s="24" t="s">
        <v>29</v>
      </c>
      <c r="AK144" s="24" t="s">
        <v>29</v>
      </c>
      <c r="AL144" s="24" t="s">
        <v>29</v>
      </c>
      <c r="AM144" s="24" t="s">
        <v>29</v>
      </c>
      <c r="AN144" s="24" t="s">
        <v>29</v>
      </c>
      <c r="AO144" s="24" t="s">
        <v>29</v>
      </c>
      <c r="AP144" s="24" t="s">
        <v>29</v>
      </c>
      <c r="AQ144" s="24" t="s">
        <v>29</v>
      </c>
      <c r="AR144" s="24" t="s">
        <v>29</v>
      </c>
      <c r="AS144" s="24" t="s">
        <v>29</v>
      </c>
      <c r="AT144" s="24" t="s">
        <v>29</v>
      </c>
      <c r="AU144" s="24" t="s">
        <v>29</v>
      </c>
      <c r="AV144" s="24" t="s">
        <v>29</v>
      </c>
      <c r="AW144" s="24" t="s">
        <v>29</v>
      </c>
      <c r="AX144" s="24" t="s">
        <v>29</v>
      </c>
      <c r="AY144" s="24" t="s">
        <v>29</v>
      </c>
      <c r="AZ144" s="24" t="s">
        <v>29</v>
      </c>
      <c r="BA144" s="24" t="s">
        <v>29</v>
      </c>
      <c r="BB144" s="24" t="s">
        <v>29</v>
      </c>
      <c r="BC144" s="24" t="s">
        <v>29</v>
      </c>
      <c r="BD144" s="24" t="s">
        <v>29</v>
      </c>
      <c r="BE144" s="24" t="s">
        <v>29</v>
      </c>
      <c r="BF144" s="24" t="s">
        <v>29</v>
      </c>
      <c r="BG144" s="24" t="s">
        <v>29</v>
      </c>
      <c r="BH144" s="24" t="s">
        <v>29</v>
      </c>
      <c r="BI144" s="24" t="s">
        <v>29</v>
      </c>
      <c r="BJ144" s="24" t="s">
        <v>29</v>
      </c>
      <c r="BK144" s="24" t="s">
        <v>29</v>
      </c>
      <c r="BL144" s="24" t="s">
        <v>29</v>
      </c>
      <c r="BM144" s="24" t="s">
        <v>29</v>
      </c>
      <c r="BN144" s="24" t="s">
        <v>29</v>
      </c>
      <c r="BO144" s="24" t="s">
        <v>29</v>
      </c>
      <c r="BP144" s="24" t="s">
        <v>29</v>
      </c>
      <c r="BQ144" s="24" t="s">
        <v>29</v>
      </c>
      <c r="BR144" s="24" t="s">
        <v>29</v>
      </c>
      <c r="BS144" s="24" t="s">
        <v>29</v>
      </c>
      <c r="BT144" s="24" t="s">
        <v>29</v>
      </c>
      <c r="BU144" s="24" t="s">
        <v>29</v>
      </c>
      <c r="BV144" s="24" t="s">
        <v>29</v>
      </c>
      <c r="BW144" s="24" t="s">
        <v>29</v>
      </c>
      <c r="BX144" s="24" t="s">
        <v>29</v>
      </c>
      <c r="BY144" s="24" t="s">
        <v>29</v>
      </c>
      <c r="BZ144" s="24" t="s">
        <v>29</v>
      </c>
      <c r="CA144" s="24" t="s">
        <v>29</v>
      </c>
      <c r="CB144" s="24" t="s">
        <v>29</v>
      </c>
    </row>
    <row r="145" spans="2:80" s="1" customFormat="1" ht="13.9" customHeight="1">
      <c r="B145" s="57" t="str">
        <f>Roster_Selection_Men!AF252&amp;" " &amp; "JV1 "</f>
        <v xml:space="preserve">Thomas More University JV1 </v>
      </c>
      <c r="C145" s="57" t="str">
        <f>Roster_Selection_Men!AH252</f>
        <v>7914-50086</v>
      </c>
      <c r="D145" s="57" t="str">
        <f>Roster_Selection_Men!AI252</f>
        <v>Noah Detrick</v>
      </c>
      <c r="E145" s="58" t="s">
        <v>1022</v>
      </c>
      <c r="F145" s="1" t="str">
        <f>IF(ISERROR(Individual_Scores_Men_JV!E145), " ", IF(Individual_Scores_Men_JV!E145 = "Yes", "Yes", "  "))</f>
        <v>Yes</v>
      </c>
      <c r="G145" s="24" t="s">
        <v>29</v>
      </c>
      <c r="H145" s="24" t="s">
        <v>29</v>
      </c>
      <c r="I145" s="24" t="s">
        <v>29</v>
      </c>
      <c r="J145" s="24" t="s">
        <v>29</v>
      </c>
      <c r="K145" s="24" t="s">
        <v>29</v>
      </c>
      <c r="L145" s="24" t="s">
        <v>29</v>
      </c>
      <c r="M145" s="24" t="s">
        <v>29</v>
      </c>
      <c r="N145" s="24" t="s">
        <v>29</v>
      </c>
      <c r="O145" s="24" t="s">
        <v>29</v>
      </c>
      <c r="P145" s="24" t="s">
        <v>29</v>
      </c>
      <c r="Q145" s="24" t="s">
        <v>29</v>
      </c>
      <c r="R145" s="24" t="s">
        <v>29</v>
      </c>
      <c r="S145" s="24" t="s">
        <v>29</v>
      </c>
      <c r="T145" s="24" t="s">
        <v>29</v>
      </c>
      <c r="U145" s="24" t="s">
        <v>29</v>
      </c>
      <c r="V145" s="24" t="s">
        <v>29</v>
      </c>
      <c r="W145" s="24" t="s">
        <v>29</v>
      </c>
      <c r="X145" s="24" t="s">
        <v>29</v>
      </c>
      <c r="Y145" s="24" t="s">
        <v>29</v>
      </c>
      <c r="Z145" s="24" t="s">
        <v>29</v>
      </c>
      <c r="AA145" s="24" t="s">
        <v>29</v>
      </c>
      <c r="AB145" s="24" t="s">
        <v>29</v>
      </c>
      <c r="AC145" s="24" t="s">
        <v>29</v>
      </c>
      <c r="AD145" s="24" t="s">
        <v>29</v>
      </c>
      <c r="AE145" s="24" t="s">
        <v>29</v>
      </c>
      <c r="AF145" s="24" t="s">
        <v>29</v>
      </c>
      <c r="AG145" s="24" t="s">
        <v>29</v>
      </c>
      <c r="AH145" s="24" t="s">
        <v>29</v>
      </c>
      <c r="AI145" s="24" t="s">
        <v>29</v>
      </c>
      <c r="AJ145" s="24" t="s">
        <v>29</v>
      </c>
      <c r="AK145" s="24" t="s">
        <v>29</v>
      </c>
      <c r="AL145" s="24" t="s">
        <v>29</v>
      </c>
      <c r="AM145" s="24" t="s">
        <v>29</v>
      </c>
      <c r="AN145" s="24" t="s">
        <v>29</v>
      </c>
      <c r="AO145" s="24" t="s">
        <v>29</v>
      </c>
      <c r="AP145" s="24" t="s">
        <v>29</v>
      </c>
      <c r="AQ145" s="24" t="s">
        <v>29</v>
      </c>
      <c r="AR145" s="24" t="s">
        <v>29</v>
      </c>
      <c r="AS145" s="24" t="s">
        <v>29</v>
      </c>
      <c r="AT145" s="24" t="s">
        <v>29</v>
      </c>
      <c r="AU145" s="24" t="s">
        <v>29</v>
      </c>
      <c r="AV145" s="24" t="s">
        <v>29</v>
      </c>
      <c r="AW145" s="24" t="s">
        <v>29</v>
      </c>
      <c r="AX145" s="24" t="s">
        <v>29</v>
      </c>
      <c r="AY145" s="24" t="s">
        <v>29</v>
      </c>
      <c r="AZ145" s="24" t="s">
        <v>29</v>
      </c>
      <c r="BA145" s="24" t="s">
        <v>29</v>
      </c>
      <c r="BB145" s="24" t="s">
        <v>29</v>
      </c>
      <c r="BC145" s="24" t="s">
        <v>29</v>
      </c>
      <c r="BD145" s="24" t="s">
        <v>29</v>
      </c>
      <c r="BE145" s="24" t="s">
        <v>29</v>
      </c>
      <c r="BF145" s="24" t="s">
        <v>29</v>
      </c>
      <c r="BG145" s="24" t="s">
        <v>29</v>
      </c>
      <c r="BH145" s="24" t="s">
        <v>29</v>
      </c>
      <c r="BI145" s="24" t="s">
        <v>29</v>
      </c>
      <c r="BJ145" s="24" t="s">
        <v>29</v>
      </c>
      <c r="BK145" s="24" t="s">
        <v>29</v>
      </c>
      <c r="BL145" s="24" t="s">
        <v>29</v>
      </c>
      <c r="BM145" s="24" t="s">
        <v>29</v>
      </c>
      <c r="BN145" s="24" t="s">
        <v>29</v>
      </c>
      <c r="BO145" s="24" t="s">
        <v>29</v>
      </c>
      <c r="BP145" s="24" t="s">
        <v>29</v>
      </c>
      <c r="BQ145" s="24" t="s">
        <v>29</v>
      </c>
      <c r="BR145" s="24" t="s">
        <v>29</v>
      </c>
      <c r="BS145" s="24" t="s">
        <v>29</v>
      </c>
      <c r="BT145" s="24" t="s">
        <v>29</v>
      </c>
      <c r="BU145" s="24" t="s">
        <v>29</v>
      </c>
      <c r="BV145" s="24" t="s">
        <v>29</v>
      </c>
      <c r="BW145" s="24" t="s">
        <v>29</v>
      </c>
      <c r="BX145" s="24" t="s">
        <v>29</v>
      </c>
      <c r="BY145" s="24" t="s">
        <v>29</v>
      </c>
      <c r="BZ145" s="24" t="s">
        <v>29</v>
      </c>
      <c r="CA145" s="24" t="s">
        <v>29</v>
      </c>
      <c r="CB145" s="24" t="s">
        <v>29</v>
      </c>
    </row>
    <row r="146" spans="2:80" s="1" customFormat="1" ht="13.9" customHeight="1">
      <c r="B146" s="57" t="str">
        <f>Roster_Selection_Men!AF253&amp;" " &amp; "JV1 "</f>
        <v xml:space="preserve">Thomas More University JV1 </v>
      </c>
      <c r="C146" s="57" t="str">
        <f>Roster_Selection_Men!AH253</f>
        <v>11-39880</v>
      </c>
      <c r="D146" s="57" t="str">
        <f>Roster_Selection_Men!AI253</f>
        <v>Tanner Winnie</v>
      </c>
      <c r="E146" s="58" t="s">
        <v>1022</v>
      </c>
      <c r="F146" s="1" t="str">
        <f>IF(ISERROR(Individual_Scores_Men_JV!E146), " ", IF(Individual_Scores_Men_JV!E146 = "Yes", "Yes", "  "))</f>
        <v>Yes</v>
      </c>
      <c r="G146" s="24" t="s">
        <v>29</v>
      </c>
      <c r="H146" s="24" t="s">
        <v>29</v>
      </c>
      <c r="I146" s="24" t="s">
        <v>29</v>
      </c>
      <c r="J146" s="24" t="s">
        <v>29</v>
      </c>
      <c r="K146" s="24" t="s">
        <v>29</v>
      </c>
      <c r="L146" s="24" t="s">
        <v>29</v>
      </c>
      <c r="M146" s="24" t="s">
        <v>29</v>
      </c>
      <c r="N146" s="24" t="s">
        <v>29</v>
      </c>
      <c r="O146" s="24" t="s">
        <v>29</v>
      </c>
      <c r="P146" s="24" t="s">
        <v>29</v>
      </c>
      <c r="Q146" s="24" t="s">
        <v>29</v>
      </c>
      <c r="R146" s="24" t="s">
        <v>29</v>
      </c>
      <c r="S146" s="24" t="s">
        <v>29</v>
      </c>
      <c r="T146" s="24" t="s">
        <v>29</v>
      </c>
      <c r="U146" s="24" t="s">
        <v>29</v>
      </c>
      <c r="V146" s="24" t="s">
        <v>29</v>
      </c>
      <c r="W146" s="24" t="s">
        <v>29</v>
      </c>
      <c r="X146" s="24" t="s">
        <v>29</v>
      </c>
      <c r="Y146" s="24" t="s">
        <v>29</v>
      </c>
      <c r="Z146" s="24" t="s">
        <v>29</v>
      </c>
      <c r="AA146" s="24" t="s">
        <v>29</v>
      </c>
      <c r="AB146" s="24" t="s">
        <v>29</v>
      </c>
      <c r="AC146" s="24" t="s">
        <v>29</v>
      </c>
      <c r="AD146" s="24" t="s">
        <v>29</v>
      </c>
      <c r="AE146" s="24" t="s">
        <v>29</v>
      </c>
      <c r="AF146" s="24" t="s">
        <v>29</v>
      </c>
      <c r="AG146" s="24" t="s">
        <v>29</v>
      </c>
      <c r="AH146" s="24" t="s">
        <v>29</v>
      </c>
      <c r="AI146" s="24" t="s">
        <v>29</v>
      </c>
      <c r="AJ146" s="24" t="s">
        <v>29</v>
      </c>
      <c r="AK146" s="24" t="s">
        <v>29</v>
      </c>
      <c r="AL146" s="24" t="s">
        <v>29</v>
      </c>
      <c r="AM146" s="24" t="s">
        <v>29</v>
      </c>
      <c r="AN146" s="24" t="s">
        <v>29</v>
      </c>
      <c r="AO146" s="24" t="s">
        <v>29</v>
      </c>
      <c r="AP146" s="24" t="s">
        <v>29</v>
      </c>
      <c r="AQ146" s="24" t="s">
        <v>29</v>
      </c>
      <c r="AR146" s="24" t="s">
        <v>29</v>
      </c>
      <c r="AS146" s="24" t="s">
        <v>29</v>
      </c>
      <c r="AT146" s="24" t="s">
        <v>29</v>
      </c>
      <c r="AU146" s="24" t="s">
        <v>29</v>
      </c>
      <c r="AV146" s="24" t="s">
        <v>29</v>
      </c>
      <c r="AW146" s="24" t="s">
        <v>29</v>
      </c>
      <c r="AX146" s="24" t="s">
        <v>29</v>
      </c>
      <c r="AY146" s="24" t="s">
        <v>29</v>
      </c>
      <c r="AZ146" s="24" t="s">
        <v>29</v>
      </c>
      <c r="BA146" s="24" t="s">
        <v>29</v>
      </c>
      <c r="BB146" s="24" t="s">
        <v>29</v>
      </c>
      <c r="BC146" s="24" t="s">
        <v>29</v>
      </c>
      <c r="BD146" s="24" t="s">
        <v>29</v>
      </c>
      <c r="BE146" s="24" t="s">
        <v>29</v>
      </c>
      <c r="BF146" s="24" t="s">
        <v>29</v>
      </c>
      <c r="BG146" s="24" t="s">
        <v>29</v>
      </c>
      <c r="BH146" s="24" t="s">
        <v>29</v>
      </c>
      <c r="BI146" s="24" t="s">
        <v>29</v>
      </c>
      <c r="BJ146" s="24" t="s">
        <v>29</v>
      </c>
      <c r="BK146" s="24" t="s">
        <v>29</v>
      </c>
      <c r="BL146" s="24" t="s">
        <v>29</v>
      </c>
      <c r="BM146" s="24" t="s">
        <v>29</v>
      </c>
      <c r="BN146" s="24" t="s">
        <v>29</v>
      </c>
      <c r="BO146" s="24" t="s">
        <v>29</v>
      </c>
      <c r="BP146" s="24" t="s">
        <v>29</v>
      </c>
      <c r="BQ146" s="24" t="s">
        <v>29</v>
      </c>
      <c r="BR146" s="24" t="s">
        <v>29</v>
      </c>
      <c r="BS146" s="24" t="s">
        <v>29</v>
      </c>
      <c r="BT146" s="24" t="s">
        <v>29</v>
      </c>
      <c r="BU146" s="24" t="s">
        <v>29</v>
      </c>
      <c r="BV146" s="24" t="s">
        <v>29</v>
      </c>
      <c r="BW146" s="24" t="s">
        <v>29</v>
      </c>
      <c r="BX146" s="24" t="s">
        <v>29</v>
      </c>
      <c r="BY146" s="24" t="s">
        <v>29</v>
      </c>
      <c r="BZ146" s="24" t="s">
        <v>29</v>
      </c>
      <c r="CA146" s="24" t="s">
        <v>29</v>
      </c>
      <c r="CB146" s="24" t="s">
        <v>29</v>
      </c>
    </row>
    <row r="147" spans="2:80" s="1" customFormat="1" ht="13.9" customHeight="1">
      <c r="B147" s="57" t="str">
        <f>Roster_Selection_Men!AF254&amp;" " &amp; "JV1 "</f>
        <v xml:space="preserve"> JV1 </v>
      </c>
      <c r="C147" s="57" t="str">
        <f>Roster_Selection_Men!AH254</f>
        <v/>
      </c>
      <c r="D147" s="57" t="str">
        <f>Roster_Selection_Men!AI254</f>
        <v/>
      </c>
      <c r="E147" s="58"/>
      <c r="F147" s="1" t="str">
        <f>IF(ISERROR(Individual_Scores_Men_JV!E147), " ", IF(Individual_Scores_Men_JV!E147 = "Yes", "Yes", "  "))</f>
        <v xml:space="preserve">  </v>
      </c>
      <c r="G147" s="24" t="s">
        <v>29</v>
      </c>
      <c r="H147" s="24" t="s">
        <v>29</v>
      </c>
      <c r="I147" s="24" t="s">
        <v>29</v>
      </c>
      <c r="J147" s="24" t="s">
        <v>29</v>
      </c>
      <c r="K147" s="24" t="s">
        <v>29</v>
      </c>
      <c r="L147" s="24" t="s">
        <v>29</v>
      </c>
      <c r="M147" s="24" t="s">
        <v>29</v>
      </c>
      <c r="N147" s="24" t="s">
        <v>29</v>
      </c>
      <c r="O147" s="24" t="s">
        <v>29</v>
      </c>
      <c r="P147" s="24" t="s">
        <v>29</v>
      </c>
      <c r="Q147" s="24" t="s">
        <v>29</v>
      </c>
      <c r="R147" s="24" t="s">
        <v>29</v>
      </c>
      <c r="S147" s="24" t="s">
        <v>29</v>
      </c>
      <c r="T147" s="24" t="s">
        <v>29</v>
      </c>
      <c r="U147" s="24" t="s">
        <v>29</v>
      </c>
      <c r="V147" s="24" t="s">
        <v>29</v>
      </c>
      <c r="W147" s="24" t="s">
        <v>29</v>
      </c>
      <c r="X147" s="24" t="s">
        <v>29</v>
      </c>
      <c r="Y147" s="24" t="s">
        <v>29</v>
      </c>
      <c r="Z147" s="24" t="s">
        <v>29</v>
      </c>
      <c r="AA147" s="24" t="s">
        <v>29</v>
      </c>
      <c r="AB147" s="24" t="s">
        <v>29</v>
      </c>
      <c r="AC147" s="24" t="s">
        <v>29</v>
      </c>
      <c r="AD147" s="24" t="s">
        <v>29</v>
      </c>
      <c r="AE147" s="24" t="s">
        <v>29</v>
      </c>
      <c r="AF147" s="24" t="s">
        <v>29</v>
      </c>
      <c r="AG147" s="24" t="s">
        <v>29</v>
      </c>
      <c r="AH147" s="24" t="s">
        <v>29</v>
      </c>
      <c r="AI147" s="24" t="s">
        <v>29</v>
      </c>
      <c r="AJ147" s="24" t="s">
        <v>29</v>
      </c>
      <c r="AK147" s="24" t="s">
        <v>29</v>
      </c>
      <c r="AL147" s="24" t="s">
        <v>29</v>
      </c>
      <c r="AM147" s="24" t="s">
        <v>29</v>
      </c>
      <c r="AN147" s="24" t="s">
        <v>29</v>
      </c>
      <c r="AO147" s="24" t="s">
        <v>29</v>
      </c>
      <c r="AP147" s="24" t="s">
        <v>29</v>
      </c>
      <c r="AQ147" s="24" t="s">
        <v>29</v>
      </c>
      <c r="AR147" s="24" t="s">
        <v>29</v>
      </c>
      <c r="AS147" s="24" t="s">
        <v>29</v>
      </c>
      <c r="AT147" s="24" t="s">
        <v>29</v>
      </c>
      <c r="AU147" s="24" t="s">
        <v>29</v>
      </c>
      <c r="AV147" s="24" t="s">
        <v>29</v>
      </c>
      <c r="AW147" s="24" t="s">
        <v>29</v>
      </c>
      <c r="AX147" s="24" t="s">
        <v>29</v>
      </c>
      <c r="AY147" s="24" t="s">
        <v>29</v>
      </c>
      <c r="AZ147" s="24" t="s">
        <v>29</v>
      </c>
      <c r="BA147" s="24" t="s">
        <v>29</v>
      </c>
      <c r="BB147" s="24" t="s">
        <v>29</v>
      </c>
      <c r="BC147" s="24" t="s">
        <v>29</v>
      </c>
      <c r="BD147" s="24" t="s">
        <v>29</v>
      </c>
      <c r="BE147" s="24" t="s">
        <v>29</v>
      </c>
      <c r="BF147" s="24" t="s">
        <v>29</v>
      </c>
      <c r="BG147" s="24" t="s">
        <v>29</v>
      </c>
      <c r="BH147" s="24" t="s">
        <v>29</v>
      </c>
      <c r="BI147" s="24" t="s">
        <v>29</v>
      </c>
      <c r="BJ147" s="24" t="s">
        <v>29</v>
      </c>
      <c r="BK147" s="24" t="s">
        <v>29</v>
      </c>
      <c r="BL147" s="24" t="s">
        <v>29</v>
      </c>
      <c r="BM147" s="24" t="s">
        <v>29</v>
      </c>
      <c r="BN147" s="24" t="s">
        <v>29</v>
      </c>
      <c r="BO147" s="24" t="s">
        <v>29</v>
      </c>
      <c r="BP147" s="24" t="s">
        <v>29</v>
      </c>
      <c r="BQ147" s="24" t="s">
        <v>29</v>
      </c>
      <c r="BR147" s="24" t="s">
        <v>29</v>
      </c>
      <c r="BS147" s="24" t="s">
        <v>29</v>
      </c>
      <c r="BT147" s="24" t="s">
        <v>29</v>
      </c>
      <c r="BU147" s="24" t="s">
        <v>29</v>
      </c>
      <c r="BV147" s="24" t="s">
        <v>29</v>
      </c>
      <c r="BW147" s="24" t="s">
        <v>29</v>
      </c>
      <c r="BX147" s="24" t="s">
        <v>29</v>
      </c>
      <c r="BY147" s="24" t="s">
        <v>29</v>
      </c>
      <c r="BZ147" s="24" t="s">
        <v>29</v>
      </c>
      <c r="CA147" s="24" t="s">
        <v>29</v>
      </c>
      <c r="CB147" s="24" t="s">
        <v>29</v>
      </c>
    </row>
    <row r="148" spans="2:80" s="1" customFormat="1" ht="13.9" customHeight="1">
      <c r="B148" s="57" t="str">
        <f>Roster_Selection_Men!AF255&amp;" " &amp; "JV1 "</f>
        <v xml:space="preserve"> JV1 </v>
      </c>
      <c r="C148" s="57" t="str">
        <f>Roster_Selection_Men!AH255</f>
        <v/>
      </c>
      <c r="D148" s="57" t="str">
        <f>Roster_Selection_Men!AI255</f>
        <v/>
      </c>
      <c r="E148" s="58"/>
      <c r="F148" s="1" t="str">
        <f>IF(ISERROR(Individual_Scores_Men_JV!E148), " ", IF(Individual_Scores_Men_JV!E148 = "Yes", "Yes", "  "))</f>
        <v xml:space="preserve">  </v>
      </c>
      <c r="G148" s="24" t="s">
        <v>29</v>
      </c>
      <c r="H148" s="24" t="s">
        <v>29</v>
      </c>
      <c r="I148" s="24" t="s">
        <v>29</v>
      </c>
      <c r="J148" s="24" t="s">
        <v>29</v>
      </c>
      <c r="K148" s="24" t="s">
        <v>29</v>
      </c>
      <c r="L148" s="24" t="s">
        <v>29</v>
      </c>
      <c r="M148" s="24" t="s">
        <v>29</v>
      </c>
      <c r="N148" s="24" t="s">
        <v>29</v>
      </c>
      <c r="O148" s="24" t="s">
        <v>29</v>
      </c>
      <c r="P148" s="24" t="s">
        <v>29</v>
      </c>
      <c r="Q148" s="24" t="s">
        <v>29</v>
      </c>
      <c r="R148" s="24" t="s">
        <v>29</v>
      </c>
      <c r="S148" s="24" t="s">
        <v>29</v>
      </c>
      <c r="T148" s="24" t="s">
        <v>29</v>
      </c>
      <c r="U148" s="24" t="s">
        <v>29</v>
      </c>
      <c r="V148" s="24" t="s">
        <v>29</v>
      </c>
      <c r="W148" s="24" t="s">
        <v>29</v>
      </c>
      <c r="X148" s="24" t="s">
        <v>29</v>
      </c>
      <c r="Y148" s="24" t="s">
        <v>29</v>
      </c>
      <c r="Z148" s="24" t="s">
        <v>29</v>
      </c>
      <c r="AA148" s="24" t="s">
        <v>29</v>
      </c>
      <c r="AB148" s="24" t="s">
        <v>29</v>
      </c>
      <c r="AC148" s="24" t="s">
        <v>29</v>
      </c>
      <c r="AD148" s="24" t="s">
        <v>29</v>
      </c>
      <c r="AE148" s="24" t="s">
        <v>29</v>
      </c>
      <c r="AF148" s="24" t="s">
        <v>29</v>
      </c>
      <c r="AG148" s="24" t="s">
        <v>29</v>
      </c>
      <c r="AH148" s="24" t="s">
        <v>29</v>
      </c>
      <c r="AI148" s="24" t="s">
        <v>29</v>
      </c>
      <c r="AJ148" s="24" t="s">
        <v>29</v>
      </c>
      <c r="AK148" s="24" t="s">
        <v>29</v>
      </c>
      <c r="AL148" s="24" t="s">
        <v>29</v>
      </c>
      <c r="AM148" s="24" t="s">
        <v>29</v>
      </c>
      <c r="AN148" s="24" t="s">
        <v>29</v>
      </c>
      <c r="AO148" s="24" t="s">
        <v>29</v>
      </c>
      <c r="AP148" s="24" t="s">
        <v>29</v>
      </c>
      <c r="AQ148" s="24" t="s">
        <v>29</v>
      </c>
      <c r="AR148" s="24" t="s">
        <v>29</v>
      </c>
      <c r="AS148" s="24" t="s">
        <v>29</v>
      </c>
      <c r="AT148" s="24" t="s">
        <v>29</v>
      </c>
      <c r="AU148" s="24" t="s">
        <v>29</v>
      </c>
      <c r="AV148" s="24" t="s">
        <v>29</v>
      </c>
      <c r="AW148" s="24" t="s">
        <v>29</v>
      </c>
      <c r="AX148" s="24" t="s">
        <v>29</v>
      </c>
      <c r="AY148" s="24" t="s">
        <v>29</v>
      </c>
      <c r="AZ148" s="24" t="s">
        <v>29</v>
      </c>
      <c r="BA148" s="24" t="s">
        <v>29</v>
      </c>
      <c r="BB148" s="24" t="s">
        <v>29</v>
      </c>
      <c r="BC148" s="24" t="s">
        <v>29</v>
      </c>
      <c r="BD148" s="24" t="s">
        <v>29</v>
      </c>
      <c r="BE148" s="24" t="s">
        <v>29</v>
      </c>
      <c r="BF148" s="24" t="s">
        <v>29</v>
      </c>
      <c r="BG148" s="24" t="s">
        <v>29</v>
      </c>
      <c r="BH148" s="24" t="s">
        <v>29</v>
      </c>
      <c r="BI148" s="24" t="s">
        <v>29</v>
      </c>
      <c r="BJ148" s="24" t="s">
        <v>29</v>
      </c>
      <c r="BK148" s="24" t="s">
        <v>29</v>
      </c>
      <c r="BL148" s="24" t="s">
        <v>29</v>
      </c>
      <c r="BM148" s="24" t="s">
        <v>29</v>
      </c>
      <c r="BN148" s="24" t="s">
        <v>29</v>
      </c>
      <c r="BO148" s="24" t="s">
        <v>29</v>
      </c>
      <c r="BP148" s="24" t="s">
        <v>29</v>
      </c>
      <c r="BQ148" s="24" t="s">
        <v>29</v>
      </c>
      <c r="BR148" s="24" t="s">
        <v>29</v>
      </c>
      <c r="BS148" s="24" t="s">
        <v>29</v>
      </c>
      <c r="BT148" s="24" t="s">
        <v>29</v>
      </c>
      <c r="BU148" s="24" t="s">
        <v>29</v>
      </c>
      <c r="BV148" s="24" t="s">
        <v>29</v>
      </c>
      <c r="BW148" s="24" t="s">
        <v>29</v>
      </c>
      <c r="BX148" s="24" t="s">
        <v>29</v>
      </c>
      <c r="BY148" s="24" t="s">
        <v>29</v>
      </c>
      <c r="BZ148" s="24" t="s">
        <v>29</v>
      </c>
      <c r="CA148" s="24" t="s">
        <v>29</v>
      </c>
      <c r="CB148" s="24" t="s">
        <v>29</v>
      </c>
    </row>
    <row r="149" spans="2:80" s="1" customFormat="1" ht="13.9" customHeight="1">
      <c r="B149" s="57" t="str">
        <f>Roster_Selection_Men!AF256&amp;" " &amp; "JV1 "</f>
        <v xml:space="preserve"> JV1 </v>
      </c>
      <c r="C149" s="57" t="str">
        <f>Roster_Selection_Men!AH256</f>
        <v/>
      </c>
      <c r="D149" s="57" t="str">
        <f>Roster_Selection_Men!AI256</f>
        <v/>
      </c>
      <c r="E149" s="58"/>
      <c r="F149" s="1" t="str">
        <f>IF(ISERROR(Individual_Scores_Men_JV!E149), " ", IF(Individual_Scores_Men_JV!E149 = "Yes", "Yes", "  "))</f>
        <v xml:space="preserve">  </v>
      </c>
      <c r="G149" s="24" t="s">
        <v>29</v>
      </c>
      <c r="H149" s="24" t="s">
        <v>29</v>
      </c>
      <c r="I149" s="24" t="s">
        <v>29</v>
      </c>
      <c r="J149" s="24" t="s">
        <v>29</v>
      </c>
      <c r="K149" s="24" t="s">
        <v>29</v>
      </c>
      <c r="L149" s="24" t="s">
        <v>29</v>
      </c>
      <c r="M149" s="24" t="s">
        <v>29</v>
      </c>
      <c r="N149" s="24" t="s">
        <v>29</v>
      </c>
      <c r="O149" s="24" t="s">
        <v>29</v>
      </c>
      <c r="P149" s="24" t="s">
        <v>29</v>
      </c>
      <c r="Q149" s="24" t="s">
        <v>29</v>
      </c>
      <c r="R149" s="24" t="s">
        <v>29</v>
      </c>
      <c r="S149" s="24" t="s">
        <v>29</v>
      </c>
      <c r="T149" s="24" t="s">
        <v>29</v>
      </c>
      <c r="U149" s="24" t="s">
        <v>29</v>
      </c>
      <c r="V149" s="24" t="s">
        <v>29</v>
      </c>
      <c r="W149" s="24" t="s">
        <v>29</v>
      </c>
      <c r="X149" s="24" t="s">
        <v>29</v>
      </c>
      <c r="Y149" s="24" t="s">
        <v>29</v>
      </c>
      <c r="Z149" s="24" t="s">
        <v>29</v>
      </c>
      <c r="AA149" s="24" t="s">
        <v>29</v>
      </c>
      <c r="AB149" s="24" t="s">
        <v>29</v>
      </c>
      <c r="AC149" s="24" t="s">
        <v>29</v>
      </c>
      <c r="AD149" s="24" t="s">
        <v>29</v>
      </c>
      <c r="AE149" s="24" t="s">
        <v>29</v>
      </c>
      <c r="AF149" s="24" t="s">
        <v>29</v>
      </c>
      <c r="AG149" s="24" t="s">
        <v>29</v>
      </c>
      <c r="AH149" s="24" t="s">
        <v>29</v>
      </c>
      <c r="AI149" s="24" t="s">
        <v>29</v>
      </c>
      <c r="AJ149" s="24" t="s">
        <v>29</v>
      </c>
      <c r="AK149" s="24" t="s">
        <v>29</v>
      </c>
      <c r="AL149" s="24" t="s">
        <v>29</v>
      </c>
      <c r="AM149" s="24" t="s">
        <v>29</v>
      </c>
      <c r="AN149" s="24" t="s">
        <v>29</v>
      </c>
      <c r="AO149" s="24" t="s">
        <v>29</v>
      </c>
      <c r="AP149" s="24" t="s">
        <v>29</v>
      </c>
      <c r="AQ149" s="24" t="s">
        <v>29</v>
      </c>
      <c r="AR149" s="24" t="s">
        <v>29</v>
      </c>
      <c r="AS149" s="24" t="s">
        <v>29</v>
      </c>
      <c r="AT149" s="24" t="s">
        <v>29</v>
      </c>
      <c r="AU149" s="24" t="s">
        <v>29</v>
      </c>
      <c r="AV149" s="24" t="s">
        <v>29</v>
      </c>
      <c r="AW149" s="24" t="s">
        <v>29</v>
      </c>
      <c r="AX149" s="24" t="s">
        <v>29</v>
      </c>
      <c r="AY149" s="24" t="s">
        <v>29</v>
      </c>
      <c r="AZ149" s="24" t="s">
        <v>29</v>
      </c>
      <c r="BA149" s="24" t="s">
        <v>29</v>
      </c>
      <c r="BB149" s="24" t="s">
        <v>29</v>
      </c>
      <c r="BC149" s="24" t="s">
        <v>29</v>
      </c>
      <c r="BD149" s="24" t="s">
        <v>29</v>
      </c>
      <c r="BE149" s="24" t="s">
        <v>29</v>
      </c>
      <c r="BF149" s="24" t="s">
        <v>29</v>
      </c>
      <c r="BG149" s="24" t="s">
        <v>29</v>
      </c>
      <c r="BH149" s="24" t="s">
        <v>29</v>
      </c>
      <c r="BI149" s="24" t="s">
        <v>29</v>
      </c>
      <c r="BJ149" s="24" t="s">
        <v>29</v>
      </c>
      <c r="BK149" s="24" t="s">
        <v>29</v>
      </c>
      <c r="BL149" s="24" t="s">
        <v>29</v>
      </c>
      <c r="BM149" s="24" t="s">
        <v>29</v>
      </c>
      <c r="BN149" s="24" t="s">
        <v>29</v>
      </c>
      <c r="BO149" s="24" t="s">
        <v>29</v>
      </c>
      <c r="BP149" s="24" t="s">
        <v>29</v>
      </c>
      <c r="BQ149" s="24" t="s">
        <v>29</v>
      </c>
      <c r="BR149" s="24" t="s">
        <v>29</v>
      </c>
      <c r="BS149" s="24" t="s">
        <v>29</v>
      </c>
      <c r="BT149" s="24" t="s">
        <v>29</v>
      </c>
      <c r="BU149" s="24" t="s">
        <v>29</v>
      </c>
      <c r="BV149" s="24" t="s">
        <v>29</v>
      </c>
      <c r="BW149" s="24" t="s">
        <v>29</v>
      </c>
      <c r="BX149" s="24" t="s">
        <v>29</v>
      </c>
      <c r="BY149" s="24" t="s">
        <v>29</v>
      </c>
      <c r="BZ149" s="24" t="s">
        <v>29</v>
      </c>
      <c r="CA149" s="24" t="s">
        <v>29</v>
      </c>
      <c r="CB149" s="24" t="s">
        <v>29</v>
      </c>
    </row>
    <row r="150" spans="2:80" s="1" customFormat="1" ht="13.9" customHeight="1">
      <c r="B150" s="57" t="s">
        <v>728</v>
      </c>
      <c r="C150" s="59" t="str">
        <f>Individual_Scores_Men_JV!C150</f>
        <v/>
      </c>
      <c r="D150" s="60" t="str">
        <f>Individual_Scores_Men_JV!D150</f>
        <v/>
      </c>
      <c r="E150" s="58"/>
      <c r="F150" s="13"/>
      <c r="G150" s="24" t="s">
        <v>29</v>
      </c>
      <c r="H150" s="24" t="s">
        <v>29</v>
      </c>
      <c r="I150" s="24" t="s">
        <v>29</v>
      </c>
      <c r="J150" s="24" t="s">
        <v>29</v>
      </c>
      <c r="K150" s="24" t="s">
        <v>29</v>
      </c>
      <c r="L150" s="24" t="s">
        <v>29</v>
      </c>
      <c r="M150" s="24" t="s">
        <v>29</v>
      </c>
      <c r="N150" s="24" t="s">
        <v>29</v>
      </c>
      <c r="O150" s="24" t="s">
        <v>29</v>
      </c>
      <c r="P150" s="24" t="s">
        <v>29</v>
      </c>
      <c r="Q150" s="24" t="s">
        <v>29</v>
      </c>
      <c r="R150" s="24" t="s">
        <v>29</v>
      </c>
      <c r="S150" s="24" t="s">
        <v>29</v>
      </c>
      <c r="T150" s="24" t="s">
        <v>29</v>
      </c>
      <c r="U150" s="24" t="s">
        <v>29</v>
      </c>
      <c r="V150" s="24" t="s">
        <v>29</v>
      </c>
      <c r="W150" s="24" t="s">
        <v>29</v>
      </c>
      <c r="X150" s="24" t="s">
        <v>29</v>
      </c>
      <c r="Y150" s="24" t="s">
        <v>29</v>
      </c>
      <c r="Z150" s="24" t="s">
        <v>29</v>
      </c>
      <c r="AA150" s="24" t="s">
        <v>29</v>
      </c>
      <c r="AB150" s="24" t="s">
        <v>29</v>
      </c>
      <c r="AC150" s="24" t="s">
        <v>29</v>
      </c>
      <c r="AD150" s="24" t="s">
        <v>29</v>
      </c>
      <c r="AE150" s="24" t="s">
        <v>29</v>
      </c>
      <c r="AF150" s="24" t="s">
        <v>29</v>
      </c>
      <c r="AG150" s="24" t="s">
        <v>29</v>
      </c>
      <c r="AH150" s="24" t="s">
        <v>29</v>
      </c>
      <c r="AI150" s="24" t="s">
        <v>29</v>
      </c>
      <c r="AJ150" s="24" t="s">
        <v>29</v>
      </c>
      <c r="AK150" s="24" t="s">
        <v>29</v>
      </c>
      <c r="AL150" s="24" t="s">
        <v>29</v>
      </c>
      <c r="AM150" s="24" t="s">
        <v>29</v>
      </c>
      <c r="AN150" s="24" t="s">
        <v>29</v>
      </c>
      <c r="AO150" s="24" t="s">
        <v>29</v>
      </c>
      <c r="AP150" s="24" t="s">
        <v>29</v>
      </c>
      <c r="AQ150" s="24" t="s">
        <v>29</v>
      </c>
      <c r="AR150" s="24" t="s">
        <v>29</v>
      </c>
      <c r="AS150" s="24" t="s">
        <v>29</v>
      </c>
      <c r="AT150" s="24" t="s">
        <v>29</v>
      </c>
      <c r="AU150" s="24" t="s">
        <v>29</v>
      </c>
      <c r="AV150" s="24" t="s">
        <v>29</v>
      </c>
      <c r="AW150" s="24" t="s">
        <v>29</v>
      </c>
      <c r="AX150" s="24" t="s">
        <v>29</v>
      </c>
      <c r="AY150" s="24" t="s">
        <v>29</v>
      </c>
      <c r="AZ150" s="24" t="s">
        <v>29</v>
      </c>
      <c r="BA150" s="24" t="s">
        <v>29</v>
      </c>
      <c r="BB150" s="24" t="s">
        <v>29</v>
      </c>
      <c r="BC150" s="24" t="s">
        <v>29</v>
      </c>
      <c r="BD150" s="24" t="s">
        <v>29</v>
      </c>
      <c r="BE150" s="24" t="s">
        <v>29</v>
      </c>
      <c r="BF150" s="24" t="s">
        <v>29</v>
      </c>
      <c r="BG150" s="24" t="s">
        <v>29</v>
      </c>
      <c r="BH150" s="24" t="s">
        <v>29</v>
      </c>
      <c r="BI150" s="24" t="s">
        <v>29</v>
      </c>
      <c r="BJ150" s="24" t="s">
        <v>29</v>
      </c>
      <c r="BK150" s="24" t="s">
        <v>29</v>
      </c>
      <c r="BL150" s="24" t="s">
        <v>29</v>
      </c>
      <c r="BM150" s="24" t="s">
        <v>29</v>
      </c>
      <c r="BN150" s="24" t="s">
        <v>29</v>
      </c>
      <c r="BO150" s="24" t="s">
        <v>29</v>
      </c>
      <c r="BP150" s="24" t="s">
        <v>29</v>
      </c>
      <c r="BQ150" s="24" t="s">
        <v>29</v>
      </c>
      <c r="BR150" s="24" t="s">
        <v>29</v>
      </c>
      <c r="BS150" s="24" t="s">
        <v>29</v>
      </c>
      <c r="BT150" s="24" t="s">
        <v>29</v>
      </c>
      <c r="BU150" s="24" t="s">
        <v>29</v>
      </c>
      <c r="BV150" s="24" t="s">
        <v>29</v>
      </c>
      <c r="BW150" s="24" t="s">
        <v>29</v>
      </c>
      <c r="BX150" s="24" t="s">
        <v>29</v>
      </c>
      <c r="BY150" s="24" t="s">
        <v>29</v>
      </c>
      <c r="BZ150" s="24" t="s">
        <v>29</v>
      </c>
      <c r="CA150" s="24" t="s">
        <v>29</v>
      </c>
      <c r="CB150" s="24" t="s">
        <v>29</v>
      </c>
    </row>
    <row r="151" spans="2:80" s="1" customFormat="1" ht="13.9" customHeight="1">
      <c r="B151" s="57" t="s">
        <v>728</v>
      </c>
      <c r="C151" s="59" t="str">
        <f>Individual_Scores_Men_JV!C151</f>
        <v/>
      </c>
      <c r="D151" s="60" t="str">
        <f>Individual_Scores_Men_JV!D151</f>
        <v/>
      </c>
      <c r="E151" s="58"/>
      <c r="F151" s="13"/>
      <c r="G151" s="24" t="s">
        <v>29</v>
      </c>
      <c r="H151" s="24" t="s">
        <v>29</v>
      </c>
      <c r="I151" s="24" t="s">
        <v>29</v>
      </c>
      <c r="J151" s="24" t="s">
        <v>29</v>
      </c>
      <c r="K151" s="24" t="s">
        <v>29</v>
      </c>
      <c r="L151" s="24" t="s">
        <v>29</v>
      </c>
      <c r="M151" s="24" t="s">
        <v>29</v>
      </c>
      <c r="N151" s="24" t="s">
        <v>29</v>
      </c>
      <c r="O151" s="24" t="s">
        <v>29</v>
      </c>
      <c r="P151" s="24" t="s">
        <v>29</v>
      </c>
      <c r="Q151" s="24" t="s">
        <v>29</v>
      </c>
      <c r="R151" s="24" t="s">
        <v>29</v>
      </c>
      <c r="S151" s="24" t="s">
        <v>29</v>
      </c>
      <c r="T151" s="24" t="s">
        <v>29</v>
      </c>
      <c r="U151" s="24" t="s">
        <v>29</v>
      </c>
      <c r="V151" s="24" t="s">
        <v>29</v>
      </c>
      <c r="W151" s="24" t="s">
        <v>29</v>
      </c>
      <c r="X151" s="24" t="s">
        <v>29</v>
      </c>
      <c r="Y151" s="24" t="s">
        <v>29</v>
      </c>
      <c r="Z151" s="24" t="s">
        <v>29</v>
      </c>
      <c r="AA151" s="24" t="s">
        <v>29</v>
      </c>
      <c r="AB151" s="24" t="s">
        <v>29</v>
      </c>
      <c r="AC151" s="24" t="s">
        <v>29</v>
      </c>
      <c r="AD151" s="24" t="s">
        <v>29</v>
      </c>
      <c r="AE151" s="24" t="s">
        <v>29</v>
      </c>
      <c r="AF151" s="24" t="s">
        <v>29</v>
      </c>
      <c r="AG151" s="24" t="s">
        <v>29</v>
      </c>
      <c r="AH151" s="24" t="s">
        <v>29</v>
      </c>
      <c r="AI151" s="24" t="s">
        <v>29</v>
      </c>
      <c r="AJ151" s="24" t="s">
        <v>29</v>
      </c>
      <c r="AK151" s="24" t="s">
        <v>29</v>
      </c>
      <c r="AL151" s="24" t="s">
        <v>29</v>
      </c>
      <c r="AM151" s="24" t="s">
        <v>29</v>
      </c>
      <c r="AN151" s="24" t="s">
        <v>29</v>
      </c>
      <c r="AO151" s="24" t="s">
        <v>29</v>
      </c>
      <c r="AP151" s="24" t="s">
        <v>29</v>
      </c>
      <c r="AQ151" s="24" t="s">
        <v>29</v>
      </c>
      <c r="AR151" s="24" t="s">
        <v>29</v>
      </c>
      <c r="AS151" s="24" t="s">
        <v>29</v>
      </c>
      <c r="AT151" s="24" t="s">
        <v>29</v>
      </c>
      <c r="AU151" s="24" t="s">
        <v>29</v>
      </c>
      <c r="AV151" s="24" t="s">
        <v>29</v>
      </c>
      <c r="AW151" s="24" t="s">
        <v>29</v>
      </c>
      <c r="AX151" s="24" t="s">
        <v>29</v>
      </c>
      <c r="AY151" s="24" t="s">
        <v>29</v>
      </c>
      <c r="AZ151" s="24" t="s">
        <v>29</v>
      </c>
      <c r="BA151" s="24" t="s">
        <v>29</v>
      </c>
      <c r="BB151" s="24" t="s">
        <v>29</v>
      </c>
      <c r="BC151" s="24" t="s">
        <v>29</v>
      </c>
      <c r="BD151" s="24" t="s">
        <v>29</v>
      </c>
      <c r="BE151" s="24" t="s">
        <v>29</v>
      </c>
      <c r="BF151" s="24" t="s">
        <v>29</v>
      </c>
      <c r="BG151" s="24" t="s">
        <v>29</v>
      </c>
      <c r="BH151" s="24" t="s">
        <v>29</v>
      </c>
      <c r="BI151" s="24" t="s">
        <v>29</v>
      </c>
      <c r="BJ151" s="24" t="s">
        <v>29</v>
      </c>
      <c r="BK151" s="24" t="s">
        <v>29</v>
      </c>
      <c r="BL151" s="24" t="s">
        <v>29</v>
      </c>
      <c r="BM151" s="24" t="s">
        <v>29</v>
      </c>
      <c r="BN151" s="24" t="s">
        <v>29</v>
      </c>
      <c r="BO151" s="24" t="s">
        <v>29</v>
      </c>
      <c r="BP151" s="24" t="s">
        <v>29</v>
      </c>
      <c r="BQ151" s="24" t="s">
        <v>29</v>
      </c>
      <c r="BR151" s="24" t="s">
        <v>29</v>
      </c>
      <c r="BS151" s="24" t="s">
        <v>29</v>
      </c>
      <c r="BT151" s="24" t="s">
        <v>29</v>
      </c>
      <c r="BU151" s="24" t="s">
        <v>29</v>
      </c>
      <c r="BV151" s="24" t="s">
        <v>29</v>
      </c>
      <c r="BW151" s="24" t="s">
        <v>29</v>
      </c>
      <c r="BX151" s="24" t="s">
        <v>29</v>
      </c>
      <c r="BY151" s="24" t="s">
        <v>29</v>
      </c>
      <c r="BZ151" s="24" t="s">
        <v>29</v>
      </c>
      <c r="CA151" s="24" t="s">
        <v>29</v>
      </c>
      <c r="CB151" s="24" t="s">
        <v>29</v>
      </c>
    </row>
    <row r="152" spans="2:80" s="1" customFormat="1" ht="13.9" customHeight="1">
      <c r="B152" s="57" t="s">
        <v>728</v>
      </c>
      <c r="C152" s="59" t="str">
        <f>Individual_Scores_Men_JV!C152</f>
        <v/>
      </c>
      <c r="D152" s="60" t="str">
        <f>Individual_Scores_Men_JV!D152</f>
        <v/>
      </c>
      <c r="E152" s="58"/>
      <c r="F152" s="13"/>
      <c r="G152" s="24" t="s">
        <v>29</v>
      </c>
      <c r="H152" s="24" t="s">
        <v>29</v>
      </c>
      <c r="I152" s="24" t="s">
        <v>29</v>
      </c>
      <c r="J152" s="24" t="s">
        <v>29</v>
      </c>
      <c r="K152" s="24" t="s">
        <v>29</v>
      </c>
      <c r="L152" s="24" t="s">
        <v>29</v>
      </c>
      <c r="M152" s="24" t="s">
        <v>29</v>
      </c>
      <c r="N152" s="24" t="s">
        <v>29</v>
      </c>
      <c r="O152" s="24" t="s">
        <v>29</v>
      </c>
      <c r="P152" s="24" t="s">
        <v>29</v>
      </c>
      <c r="Q152" s="24" t="s">
        <v>29</v>
      </c>
      <c r="R152" s="24" t="s">
        <v>29</v>
      </c>
      <c r="S152" s="24" t="s">
        <v>29</v>
      </c>
      <c r="T152" s="24" t="s">
        <v>29</v>
      </c>
      <c r="U152" s="24" t="s">
        <v>29</v>
      </c>
      <c r="V152" s="24" t="s">
        <v>29</v>
      </c>
      <c r="W152" s="24" t="s">
        <v>29</v>
      </c>
      <c r="X152" s="24" t="s">
        <v>29</v>
      </c>
      <c r="Y152" s="24" t="s">
        <v>29</v>
      </c>
      <c r="Z152" s="24" t="s">
        <v>29</v>
      </c>
      <c r="AA152" s="24" t="s">
        <v>29</v>
      </c>
      <c r="AB152" s="24" t="s">
        <v>29</v>
      </c>
      <c r="AC152" s="24" t="s">
        <v>29</v>
      </c>
      <c r="AD152" s="24" t="s">
        <v>29</v>
      </c>
      <c r="AE152" s="24" t="s">
        <v>29</v>
      </c>
      <c r="AF152" s="24" t="s">
        <v>29</v>
      </c>
      <c r="AG152" s="24" t="s">
        <v>29</v>
      </c>
      <c r="AH152" s="24" t="s">
        <v>29</v>
      </c>
      <c r="AI152" s="24" t="s">
        <v>29</v>
      </c>
      <c r="AJ152" s="24" t="s">
        <v>29</v>
      </c>
      <c r="AK152" s="24" t="s">
        <v>29</v>
      </c>
      <c r="AL152" s="24" t="s">
        <v>29</v>
      </c>
      <c r="AM152" s="24" t="s">
        <v>29</v>
      </c>
      <c r="AN152" s="24" t="s">
        <v>29</v>
      </c>
      <c r="AO152" s="24" t="s">
        <v>29</v>
      </c>
      <c r="AP152" s="24" t="s">
        <v>29</v>
      </c>
      <c r="AQ152" s="24" t="s">
        <v>29</v>
      </c>
      <c r="AR152" s="24" t="s">
        <v>29</v>
      </c>
      <c r="AS152" s="24" t="s">
        <v>29</v>
      </c>
      <c r="AT152" s="24" t="s">
        <v>29</v>
      </c>
      <c r="AU152" s="24" t="s">
        <v>29</v>
      </c>
      <c r="AV152" s="24" t="s">
        <v>29</v>
      </c>
      <c r="AW152" s="24" t="s">
        <v>29</v>
      </c>
      <c r="AX152" s="24" t="s">
        <v>29</v>
      </c>
      <c r="AY152" s="24" t="s">
        <v>29</v>
      </c>
      <c r="AZ152" s="24" t="s">
        <v>29</v>
      </c>
      <c r="BA152" s="24" t="s">
        <v>29</v>
      </c>
      <c r="BB152" s="24" t="s">
        <v>29</v>
      </c>
      <c r="BC152" s="24" t="s">
        <v>29</v>
      </c>
      <c r="BD152" s="24" t="s">
        <v>29</v>
      </c>
      <c r="BE152" s="24" t="s">
        <v>29</v>
      </c>
      <c r="BF152" s="24" t="s">
        <v>29</v>
      </c>
      <c r="BG152" s="24" t="s">
        <v>29</v>
      </c>
      <c r="BH152" s="24" t="s">
        <v>29</v>
      </c>
      <c r="BI152" s="24" t="s">
        <v>29</v>
      </c>
      <c r="BJ152" s="24" t="s">
        <v>29</v>
      </c>
      <c r="BK152" s="24" t="s">
        <v>29</v>
      </c>
      <c r="BL152" s="24" t="s">
        <v>29</v>
      </c>
      <c r="BM152" s="24" t="s">
        <v>29</v>
      </c>
      <c r="BN152" s="24" t="s">
        <v>29</v>
      </c>
      <c r="BO152" s="24" t="s">
        <v>29</v>
      </c>
      <c r="BP152" s="24" t="s">
        <v>29</v>
      </c>
      <c r="BQ152" s="24" t="s">
        <v>29</v>
      </c>
      <c r="BR152" s="24" t="s">
        <v>29</v>
      </c>
      <c r="BS152" s="24" t="s">
        <v>29</v>
      </c>
      <c r="BT152" s="24" t="s">
        <v>29</v>
      </c>
      <c r="BU152" s="24" t="s">
        <v>29</v>
      </c>
      <c r="BV152" s="24" t="s">
        <v>29</v>
      </c>
      <c r="BW152" s="24" t="s">
        <v>29</v>
      </c>
      <c r="BX152" s="24" t="s">
        <v>29</v>
      </c>
      <c r="BY152" s="24" t="s">
        <v>29</v>
      </c>
      <c r="BZ152" s="24" t="s">
        <v>29</v>
      </c>
      <c r="CA152" s="24" t="s">
        <v>29</v>
      </c>
      <c r="CB152" s="24" t="s">
        <v>29</v>
      </c>
    </row>
    <row r="153" spans="2:80" s="1" customFormat="1" ht="13.9" customHeight="1">
      <c r="B153" s="57" t="s">
        <v>29</v>
      </c>
      <c r="C153" s="57" t="s">
        <v>29</v>
      </c>
      <c r="D153" s="57" t="s">
        <v>29</v>
      </c>
      <c r="E153" s="61"/>
      <c r="G153" s="24" t="s">
        <v>29</v>
      </c>
      <c r="H153" s="24" t="s">
        <v>29</v>
      </c>
      <c r="I153" s="24" t="s">
        <v>29</v>
      </c>
      <c r="J153" s="24" t="s">
        <v>29</v>
      </c>
      <c r="K153" s="24" t="s">
        <v>29</v>
      </c>
      <c r="L153" s="24" t="s">
        <v>29</v>
      </c>
      <c r="M153" s="24" t="s">
        <v>29</v>
      </c>
      <c r="N153" s="24" t="s">
        <v>29</v>
      </c>
      <c r="O153" s="24" t="s">
        <v>29</v>
      </c>
      <c r="P153" s="24" t="s">
        <v>29</v>
      </c>
      <c r="Q153" s="24" t="s">
        <v>29</v>
      </c>
      <c r="R153" s="24" t="s">
        <v>29</v>
      </c>
      <c r="S153" s="24" t="s">
        <v>29</v>
      </c>
      <c r="T153" s="24" t="s">
        <v>29</v>
      </c>
      <c r="U153" s="24" t="s">
        <v>29</v>
      </c>
      <c r="V153" s="24" t="s">
        <v>29</v>
      </c>
      <c r="W153" s="24" t="s">
        <v>29</v>
      </c>
      <c r="X153" s="24" t="s">
        <v>29</v>
      </c>
      <c r="Y153" s="24" t="s">
        <v>29</v>
      </c>
      <c r="Z153" s="24" t="s">
        <v>29</v>
      </c>
      <c r="AA153" s="24" t="s">
        <v>29</v>
      </c>
      <c r="AB153" s="24" t="s">
        <v>29</v>
      </c>
      <c r="AC153" s="24" t="s">
        <v>29</v>
      </c>
      <c r="AD153" s="24" t="s">
        <v>29</v>
      </c>
      <c r="AE153" s="24" t="s">
        <v>29</v>
      </c>
      <c r="AF153" s="24" t="s">
        <v>29</v>
      </c>
      <c r="AG153" s="24" t="s">
        <v>29</v>
      </c>
      <c r="AH153" s="24" t="s">
        <v>29</v>
      </c>
      <c r="AI153" s="24" t="s">
        <v>29</v>
      </c>
      <c r="AJ153" s="24" t="s">
        <v>29</v>
      </c>
      <c r="AK153" s="24" t="s">
        <v>29</v>
      </c>
      <c r="AL153" s="24" t="s">
        <v>29</v>
      </c>
      <c r="AM153" s="24" t="s">
        <v>29</v>
      </c>
      <c r="AN153" s="24" t="s">
        <v>29</v>
      </c>
      <c r="AO153" s="24" t="s">
        <v>29</v>
      </c>
      <c r="AP153" s="24" t="s">
        <v>29</v>
      </c>
      <c r="AQ153" s="24" t="s">
        <v>29</v>
      </c>
      <c r="AR153" s="24" t="s">
        <v>29</v>
      </c>
      <c r="AS153" s="24" t="s">
        <v>29</v>
      </c>
      <c r="AT153" s="24" t="s">
        <v>29</v>
      </c>
      <c r="AU153" s="24" t="s">
        <v>29</v>
      </c>
      <c r="AV153" s="24" t="s">
        <v>29</v>
      </c>
      <c r="AW153" s="24" t="s">
        <v>29</v>
      </c>
      <c r="AX153" s="24" t="s">
        <v>29</v>
      </c>
      <c r="AY153" s="24" t="s">
        <v>29</v>
      </c>
      <c r="AZ153" s="24" t="s">
        <v>29</v>
      </c>
      <c r="BA153" s="24" t="s">
        <v>29</v>
      </c>
      <c r="BB153" s="24" t="s">
        <v>29</v>
      </c>
      <c r="BC153" s="24" t="s">
        <v>29</v>
      </c>
      <c r="BD153" s="24" t="s">
        <v>29</v>
      </c>
      <c r="BE153" s="24" t="s">
        <v>29</v>
      </c>
      <c r="BF153" s="24" t="s">
        <v>29</v>
      </c>
      <c r="BG153" s="24" t="s">
        <v>29</v>
      </c>
      <c r="BH153" s="24" t="s">
        <v>29</v>
      </c>
      <c r="BI153" s="24" t="s">
        <v>29</v>
      </c>
      <c r="BJ153" s="24" t="s">
        <v>29</v>
      </c>
      <c r="BK153" s="24" t="s">
        <v>29</v>
      </c>
      <c r="BL153" s="24" t="s">
        <v>29</v>
      </c>
      <c r="BM153" s="24" t="s">
        <v>29</v>
      </c>
      <c r="BN153" s="24" t="s">
        <v>29</v>
      </c>
      <c r="BO153" s="24" t="s">
        <v>29</v>
      </c>
      <c r="BP153" s="24" t="s">
        <v>29</v>
      </c>
      <c r="BQ153" s="24" t="s">
        <v>29</v>
      </c>
      <c r="BR153" s="24" t="s">
        <v>29</v>
      </c>
      <c r="BS153" s="24" t="s">
        <v>29</v>
      </c>
      <c r="BT153" s="24" t="s">
        <v>29</v>
      </c>
      <c r="BU153" s="24" t="s">
        <v>29</v>
      </c>
      <c r="BV153" s="24" t="s">
        <v>29</v>
      </c>
      <c r="BW153" s="24" t="s">
        <v>29</v>
      </c>
      <c r="BX153" s="24" t="s">
        <v>29</v>
      </c>
      <c r="BY153" s="24" t="s">
        <v>29</v>
      </c>
      <c r="BZ153" s="24" t="s">
        <v>29</v>
      </c>
      <c r="CA153" s="24" t="s">
        <v>29</v>
      </c>
      <c r="CB153" s="24" t="s">
        <v>29</v>
      </c>
    </row>
    <row r="154" spans="2:80" s="1" customFormat="1" ht="13.9" customHeight="1">
      <c r="B154" s="57" t="s">
        <v>29</v>
      </c>
      <c r="C154" s="57" t="s">
        <v>29</v>
      </c>
      <c r="D154" s="57" t="s">
        <v>29</v>
      </c>
      <c r="E154" s="61"/>
      <c r="G154" s="24" t="s">
        <v>29</v>
      </c>
      <c r="H154" s="24" t="s">
        <v>29</v>
      </c>
      <c r="I154" s="24" t="s">
        <v>29</v>
      </c>
      <c r="J154" s="24" t="s">
        <v>29</v>
      </c>
      <c r="K154" s="24" t="s">
        <v>29</v>
      </c>
      <c r="L154" s="24" t="s">
        <v>29</v>
      </c>
      <c r="M154" s="24" t="s">
        <v>29</v>
      </c>
      <c r="N154" s="24" t="s">
        <v>29</v>
      </c>
      <c r="O154" s="24" t="s">
        <v>29</v>
      </c>
      <c r="P154" s="24" t="s">
        <v>29</v>
      </c>
      <c r="Q154" s="24" t="s">
        <v>29</v>
      </c>
      <c r="R154" s="24" t="s">
        <v>29</v>
      </c>
      <c r="S154" s="24" t="s">
        <v>29</v>
      </c>
      <c r="T154" s="24" t="s">
        <v>29</v>
      </c>
      <c r="U154" s="24" t="s">
        <v>29</v>
      </c>
      <c r="V154" s="24" t="s">
        <v>29</v>
      </c>
      <c r="W154" s="24" t="s">
        <v>29</v>
      </c>
      <c r="X154" s="24" t="s">
        <v>29</v>
      </c>
      <c r="Y154" s="24" t="s">
        <v>29</v>
      </c>
      <c r="Z154" s="24" t="s">
        <v>29</v>
      </c>
      <c r="AA154" s="24" t="s">
        <v>29</v>
      </c>
      <c r="AB154" s="24" t="s">
        <v>29</v>
      </c>
      <c r="AC154" s="24" t="s">
        <v>29</v>
      </c>
      <c r="AD154" s="24" t="s">
        <v>29</v>
      </c>
      <c r="AE154" s="24" t="s">
        <v>29</v>
      </c>
      <c r="AF154" s="24" t="s">
        <v>29</v>
      </c>
      <c r="AG154" s="24" t="s">
        <v>29</v>
      </c>
      <c r="AH154" s="24" t="s">
        <v>29</v>
      </c>
      <c r="AI154" s="24" t="s">
        <v>29</v>
      </c>
      <c r="AJ154" s="24" t="s">
        <v>29</v>
      </c>
      <c r="AK154" s="24" t="s">
        <v>29</v>
      </c>
      <c r="AL154" s="24" t="s">
        <v>29</v>
      </c>
      <c r="AM154" s="24" t="s">
        <v>29</v>
      </c>
      <c r="AN154" s="24" t="s">
        <v>29</v>
      </c>
      <c r="AO154" s="24" t="s">
        <v>29</v>
      </c>
      <c r="AP154" s="24" t="s">
        <v>29</v>
      </c>
      <c r="AQ154" s="24" t="s">
        <v>29</v>
      </c>
      <c r="AR154" s="24" t="s">
        <v>29</v>
      </c>
      <c r="AS154" s="24" t="s">
        <v>29</v>
      </c>
      <c r="AT154" s="24" t="s">
        <v>29</v>
      </c>
      <c r="AU154" s="24" t="s">
        <v>29</v>
      </c>
      <c r="AV154" s="24" t="s">
        <v>29</v>
      </c>
      <c r="AW154" s="24" t="s">
        <v>29</v>
      </c>
      <c r="AX154" s="24" t="s">
        <v>29</v>
      </c>
      <c r="AY154" s="24" t="s">
        <v>29</v>
      </c>
      <c r="AZ154" s="24" t="s">
        <v>29</v>
      </c>
      <c r="BA154" s="24" t="s">
        <v>29</v>
      </c>
      <c r="BB154" s="24" t="s">
        <v>29</v>
      </c>
      <c r="BC154" s="24" t="s">
        <v>29</v>
      </c>
      <c r="BD154" s="24" t="s">
        <v>29</v>
      </c>
      <c r="BE154" s="24" t="s">
        <v>29</v>
      </c>
      <c r="BF154" s="24" t="s">
        <v>29</v>
      </c>
      <c r="BG154" s="24" t="s">
        <v>29</v>
      </c>
      <c r="BH154" s="24" t="s">
        <v>29</v>
      </c>
      <c r="BI154" s="24" t="s">
        <v>29</v>
      </c>
      <c r="BJ154" s="24" t="s">
        <v>29</v>
      </c>
      <c r="BK154" s="24" t="s">
        <v>29</v>
      </c>
      <c r="BL154" s="24" t="s">
        <v>29</v>
      </c>
      <c r="BM154" s="24" t="s">
        <v>29</v>
      </c>
      <c r="BN154" s="24" t="s">
        <v>29</v>
      </c>
      <c r="BO154" s="24" t="s">
        <v>29</v>
      </c>
      <c r="BP154" s="24" t="s">
        <v>29</v>
      </c>
      <c r="BQ154" s="24" t="s">
        <v>29</v>
      </c>
      <c r="BR154" s="24" t="s">
        <v>29</v>
      </c>
      <c r="BS154" s="24" t="s">
        <v>29</v>
      </c>
      <c r="BT154" s="24" t="s">
        <v>29</v>
      </c>
      <c r="BU154" s="24" t="s">
        <v>29</v>
      </c>
      <c r="BV154" s="24" t="s">
        <v>29</v>
      </c>
      <c r="BW154" s="24" t="s">
        <v>29</v>
      </c>
      <c r="BX154" s="24" t="s">
        <v>29</v>
      </c>
      <c r="BY154" s="24" t="s">
        <v>29</v>
      </c>
      <c r="BZ154" s="24" t="s">
        <v>29</v>
      </c>
      <c r="CA154" s="24" t="s">
        <v>29</v>
      </c>
      <c r="CB154" s="24" t="s">
        <v>29</v>
      </c>
    </row>
    <row r="155" spans="2:80" s="1" customFormat="1" ht="13.9" customHeight="1">
      <c r="B155" s="57" t="str">
        <f>Roster_Selection_Men!AJ249&amp;" " &amp; "JV2 "</f>
        <v xml:space="preserve">Thomas More University JV2 </v>
      </c>
      <c r="C155" s="57" t="str">
        <f>Roster_Selection_Men!AL249</f>
        <v>18-4756</v>
      </c>
      <c r="D155" s="57" t="str">
        <f>Roster_Selection_Men!AM249</f>
        <v>Brady Brunsman</v>
      </c>
      <c r="E155" s="58" t="s">
        <v>1022</v>
      </c>
      <c r="F155" s="1" t="str">
        <f>IF(ISERROR(Individual_Scores_Men_JV!E155), " ", IF(Individual_Scores_Men_JV!E155 = "Yes", "Yes", "  "))</f>
        <v>Yes</v>
      </c>
      <c r="G155" s="24" t="s">
        <v>672</v>
      </c>
      <c r="H155" s="44">
        <v>184</v>
      </c>
      <c r="I155" s="44">
        <v>137</v>
      </c>
      <c r="J155" s="44">
        <v>193</v>
      </c>
      <c r="K155" s="44">
        <v>159</v>
      </c>
      <c r="L155" s="44">
        <v>142</v>
      </c>
      <c r="M155" s="44">
        <v>137</v>
      </c>
      <c r="N155" s="44">
        <v>175</v>
      </c>
      <c r="O155" s="44">
        <v>205</v>
      </c>
      <c r="P155" s="44">
        <v>125</v>
      </c>
      <c r="Q155" s="44">
        <v>168</v>
      </c>
      <c r="R155" s="44">
        <v>195</v>
      </c>
      <c r="S155" s="44">
        <v>205</v>
      </c>
      <c r="T155" s="19">
        <f>SUM(H155:S155)</f>
        <v>2025</v>
      </c>
      <c r="U155" s="19">
        <f>COUNTIF(H155:S155, "&gt;0" )</f>
        <v>12</v>
      </c>
      <c r="V155" s="19">
        <f>T155/U155</f>
        <v>168.75</v>
      </c>
      <c r="W155" s="24" t="s">
        <v>29</v>
      </c>
      <c r="X155" s="24" t="s">
        <v>29</v>
      </c>
      <c r="Y155" s="24" t="s">
        <v>29</v>
      </c>
      <c r="Z155" s="24" t="s">
        <v>29</v>
      </c>
      <c r="AA155" s="24" t="s">
        <v>29</v>
      </c>
      <c r="AB155" s="24" t="s">
        <v>29</v>
      </c>
      <c r="AC155" s="24" t="s">
        <v>29</v>
      </c>
      <c r="AD155" s="24" t="s">
        <v>29</v>
      </c>
      <c r="AE155" s="24" t="s">
        <v>29</v>
      </c>
      <c r="AF155" s="24" t="s">
        <v>29</v>
      </c>
      <c r="AG155" s="24" t="s">
        <v>29</v>
      </c>
      <c r="AH155" s="24" t="s">
        <v>29</v>
      </c>
      <c r="AI155" s="24" t="s">
        <v>29</v>
      </c>
      <c r="AJ155" s="24" t="s">
        <v>29</v>
      </c>
      <c r="AK155" s="24" t="s">
        <v>29</v>
      </c>
      <c r="AL155" s="24" t="s">
        <v>29</v>
      </c>
      <c r="AM155" s="24" t="s">
        <v>29</v>
      </c>
      <c r="AN155" s="24" t="s">
        <v>29</v>
      </c>
      <c r="AO155" s="24" t="s">
        <v>29</v>
      </c>
      <c r="AP155" s="24" t="s">
        <v>29</v>
      </c>
      <c r="AQ155" s="24" t="s">
        <v>29</v>
      </c>
      <c r="AR155" s="24" t="s">
        <v>29</v>
      </c>
      <c r="AS155" s="24" t="s">
        <v>29</v>
      </c>
      <c r="AT155" s="24" t="s">
        <v>29</v>
      </c>
      <c r="AU155" s="24" t="s">
        <v>29</v>
      </c>
      <c r="AV155" s="24" t="s">
        <v>29</v>
      </c>
      <c r="AW155" s="24" t="s">
        <v>29</v>
      </c>
      <c r="AX155" s="24" t="s">
        <v>29</v>
      </c>
      <c r="AY155" s="24" t="s">
        <v>29</v>
      </c>
      <c r="AZ155" s="24" t="s">
        <v>29</v>
      </c>
      <c r="BA155" s="24" t="s">
        <v>29</v>
      </c>
      <c r="BB155" s="24" t="s">
        <v>29</v>
      </c>
      <c r="BC155" s="24" t="s">
        <v>29</v>
      </c>
      <c r="BD155" s="24" t="s">
        <v>29</v>
      </c>
      <c r="BE155" s="24" t="s">
        <v>29</v>
      </c>
      <c r="BF155" s="24" t="s">
        <v>29</v>
      </c>
      <c r="BG155" s="24" t="s">
        <v>29</v>
      </c>
      <c r="BH155" s="24" t="s">
        <v>29</v>
      </c>
      <c r="BI155" s="24" t="s">
        <v>29</v>
      </c>
      <c r="BJ155" s="24" t="s">
        <v>29</v>
      </c>
      <c r="BK155" s="24" t="s">
        <v>29</v>
      </c>
      <c r="BL155" s="24" t="s">
        <v>29</v>
      </c>
      <c r="BM155" s="24" t="s">
        <v>29</v>
      </c>
      <c r="BN155" s="24" t="s">
        <v>29</v>
      </c>
      <c r="BO155" s="24" t="s">
        <v>29</v>
      </c>
      <c r="BP155" s="24" t="s">
        <v>29</v>
      </c>
      <c r="BQ155" s="24" t="s">
        <v>29</v>
      </c>
      <c r="BR155" s="24" t="s">
        <v>29</v>
      </c>
      <c r="BS155" s="24" t="s">
        <v>29</v>
      </c>
      <c r="BT155" s="24" t="s">
        <v>29</v>
      </c>
      <c r="BU155" s="24" t="s">
        <v>29</v>
      </c>
      <c r="BV155" s="24" t="s">
        <v>29</v>
      </c>
      <c r="BW155" s="24" t="s">
        <v>29</v>
      </c>
      <c r="BX155" s="24" t="s">
        <v>29</v>
      </c>
      <c r="BY155" s="24" t="s">
        <v>29</v>
      </c>
      <c r="BZ155" s="24" t="s">
        <v>29</v>
      </c>
      <c r="CA155" s="24" t="s">
        <v>29</v>
      </c>
      <c r="CB155" s="24" t="s">
        <v>29</v>
      </c>
    </row>
    <row r="156" spans="2:80" s="1" customFormat="1" ht="13.9" customHeight="1">
      <c r="B156" s="57" t="str">
        <f>Roster_Selection_Men!AJ250&amp;" " &amp; "JV2 "</f>
        <v xml:space="preserve">Thomas More University JV2 </v>
      </c>
      <c r="C156" s="57" t="str">
        <f>Roster_Selection_Men!AL250</f>
        <v>21-3763</v>
      </c>
      <c r="D156" s="57" t="str">
        <f>Roster_Selection_Men!AM250</f>
        <v>Carter Wahl</v>
      </c>
      <c r="E156" s="58" t="s">
        <v>1023</v>
      </c>
      <c r="F156" s="1" t="str">
        <f>IF(ISERROR(Individual_Scores_Men_JV!E156), " ", IF(Individual_Scores_Men_JV!E156 = "Yes", "Yes", "  "))</f>
        <v>Yes</v>
      </c>
      <c r="G156" s="24" t="s">
        <v>29</v>
      </c>
      <c r="H156" s="24" t="s">
        <v>29</v>
      </c>
      <c r="I156" s="24" t="s">
        <v>29</v>
      </c>
      <c r="J156" s="24" t="s">
        <v>29</v>
      </c>
      <c r="K156" s="24" t="s">
        <v>29</v>
      </c>
      <c r="L156" s="24" t="s">
        <v>29</v>
      </c>
      <c r="M156" s="24" t="s">
        <v>29</v>
      </c>
      <c r="N156" s="24" t="s">
        <v>29</v>
      </c>
      <c r="O156" s="24" t="s">
        <v>29</v>
      </c>
      <c r="P156" s="24" t="s">
        <v>29</v>
      </c>
      <c r="Q156" s="24" t="s">
        <v>29</v>
      </c>
      <c r="R156" s="24" t="s">
        <v>29</v>
      </c>
      <c r="S156" s="24" t="s">
        <v>29</v>
      </c>
      <c r="T156" s="24" t="s">
        <v>29</v>
      </c>
      <c r="U156" s="24" t="s">
        <v>29</v>
      </c>
      <c r="V156" s="24" t="s">
        <v>29</v>
      </c>
      <c r="W156" s="24" t="s">
        <v>29</v>
      </c>
      <c r="X156" s="24" t="s">
        <v>29</v>
      </c>
      <c r="Y156" s="24" t="s">
        <v>29</v>
      </c>
      <c r="Z156" s="24" t="s">
        <v>29</v>
      </c>
      <c r="AA156" s="24" t="s">
        <v>29</v>
      </c>
      <c r="AB156" s="24" t="s">
        <v>29</v>
      </c>
      <c r="AC156" s="24" t="s">
        <v>29</v>
      </c>
      <c r="AD156" s="24" t="s">
        <v>29</v>
      </c>
      <c r="AE156" s="24" t="s">
        <v>29</v>
      </c>
      <c r="AF156" s="24" t="s">
        <v>29</v>
      </c>
      <c r="AG156" s="24" t="s">
        <v>29</v>
      </c>
      <c r="AH156" s="24" t="s">
        <v>29</v>
      </c>
      <c r="AI156" s="24" t="s">
        <v>29</v>
      </c>
      <c r="AJ156" s="24" t="s">
        <v>29</v>
      </c>
      <c r="AK156" s="24" t="s">
        <v>29</v>
      </c>
      <c r="AL156" s="24" t="s">
        <v>29</v>
      </c>
      <c r="AM156" s="24" t="s">
        <v>29</v>
      </c>
      <c r="AN156" s="24" t="s">
        <v>29</v>
      </c>
      <c r="AO156" s="24" t="s">
        <v>29</v>
      </c>
      <c r="AP156" s="24" t="s">
        <v>29</v>
      </c>
      <c r="AQ156" s="24" t="s">
        <v>29</v>
      </c>
      <c r="AR156" s="24" t="s">
        <v>29</v>
      </c>
      <c r="AS156" s="24" t="s">
        <v>29</v>
      </c>
      <c r="AT156" s="24" t="s">
        <v>29</v>
      </c>
      <c r="AU156" s="24" t="s">
        <v>29</v>
      </c>
      <c r="AV156" s="24" t="s">
        <v>29</v>
      </c>
      <c r="AW156" s="24" t="s">
        <v>29</v>
      </c>
      <c r="AX156" s="24" t="s">
        <v>29</v>
      </c>
      <c r="AY156" s="24" t="s">
        <v>29</v>
      </c>
      <c r="AZ156" s="24" t="s">
        <v>29</v>
      </c>
      <c r="BA156" s="24" t="s">
        <v>29</v>
      </c>
      <c r="BB156" s="24" t="s">
        <v>29</v>
      </c>
      <c r="BC156" s="24" t="s">
        <v>29</v>
      </c>
      <c r="BD156" s="24" t="s">
        <v>29</v>
      </c>
      <c r="BE156" s="24" t="s">
        <v>29</v>
      </c>
      <c r="BF156" s="24" t="s">
        <v>29</v>
      </c>
      <c r="BG156" s="24" t="s">
        <v>29</v>
      </c>
      <c r="BH156" s="24" t="s">
        <v>29</v>
      </c>
      <c r="BI156" s="24" t="s">
        <v>29</v>
      </c>
      <c r="BJ156" s="24" t="s">
        <v>29</v>
      </c>
      <c r="BK156" s="24" t="s">
        <v>29</v>
      </c>
      <c r="BL156" s="24" t="s">
        <v>29</v>
      </c>
      <c r="BM156" s="24" t="s">
        <v>29</v>
      </c>
      <c r="BN156" s="24" t="s">
        <v>29</v>
      </c>
      <c r="BO156" s="24" t="s">
        <v>29</v>
      </c>
      <c r="BP156" s="24" t="s">
        <v>29</v>
      </c>
      <c r="BQ156" s="24" t="s">
        <v>29</v>
      </c>
      <c r="BR156" s="24" t="s">
        <v>29</v>
      </c>
      <c r="BS156" s="24" t="s">
        <v>29</v>
      </c>
      <c r="BT156" s="24" t="s">
        <v>29</v>
      </c>
      <c r="BU156" s="24" t="s">
        <v>29</v>
      </c>
      <c r="BV156" s="24" t="s">
        <v>29</v>
      </c>
      <c r="BW156" s="24" t="s">
        <v>29</v>
      </c>
      <c r="BX156" s="24" t="s">
        <v>29</v>
      </c>
      <c r="BY156" s="24" t="s">
        <v>29</v>
      </c>
      <c r="BZ156" s="24" t="s">
        <v>29</v>
      </c>
      <c r="CA156" s="24" t="s">
        <v>29</v>
      </c>
      <c r="CB156" s="24" t="s">
        <v>29</v>
      </c>
    </row>
    <row r="157" spans="2:80" s="1" customFormat="1" ht="13.9" customHeight="1">
      <c r="B157" s="57" t="str">
        <f>Roster_Selection_Men!AJ251&amp;" " &amp; "JV2 "</f>
        <v xml:space="preserve">Thomas More University JV2 </v>
      </c>
      <c r="C157" s="57" t="str">
        <f>Roster_Selection_Men!AL251</f>
        <v>7914-54161</v>
      </c>
      <c r="D157" s="57" t="str">
        <f>Roster_Selection_Men!AM251</f>
        <v>Ethan Boyers</v>
      </c>
      <c r="E157" s="58" t="s">
        <v>1022</v>
      </c>
      <c r="F157" s="1" t="str">
        <f>IF(ISERROR(Individual_Scores_Men_JV!E157), " ", IF(Individual_Scores_Men_JV!E157 = "Yes", "Yes", "  "))</f>
        <v>Yes</v>
      </c>
      <c r="G157" s="24" t="s">
        <v>29</v>
      </c>
      <c r="H157" s="24" t="s">
        <v>29</v>
      </c>
      <c r="I157" s="24" t="s">
        <v>29</v>
      </c>
      <c r="J157" s="24" t="s">
        <v>29</v>
      </c>
      <c r="K157" s="24" t="s">
        <v>29</v>
      </c>
      <c r="L157" s="24" t="s">
        <v>29</v>
      </c>
      <c r="M157" s="24" t="s">
        <v>29</v>
      </c>
      <c r="N157" s="24" t="s">
        <v>29</v>
      </c>
      <c r="O157" s="24" t="s">
        <v>29</v>
      </c>
      <c r="P157" s="24" t="s">
        <v>29</v>
      </c>
      <c r="Q157" s="24" t="s">
        <v>29</v>
      </c>
      <c r="R157" s="24" t="s">
        <v>29</v>
      </c>
      <c r="S157" s="24" t="s">
        <v>29</v>
      </c>
      <c r="T157" s="24" t="s">
        <v>29</v>
      </c>
      <c r="U157" s="24" t="s">
        <v>29</v>
      </c>
      <c r="V157" s="24" t="s">
        <v>29</v>
      </c>
      <c r="W157" s="24" t="s">
        <v>29</v>
      </c>
      <c r="X157" s="24" t="s">
        <v>29</v>
      </c>
      <c r="Y157" s="24" t="s">
        <v>29</v>
      </c>
      <c r="Z157" s="24" t="s">
        <v>29</v>
      </c>
      <c r="AA157" s="24" t="s">
        <v>29</v>
      </c>
      <c r="AB157" s="24" t="s">
        <v>29</v>
      </c>
      <c r="AC157" s="24" t="s">
        <v>29</v>
      </c>
      <c r="AD157" s="24" t="s">
        <v>29</v>
      </c>
      <c r="AE157" s="24" t="s">
        <v>29</v>
      </c>
      <c r="AF157" s="24" t="s">
        <v>29</v>
      </c>
      <c r="AG157" s="24" t="s">
        <v>29</v>
      </c>
      <c r="AH157" s="24" t="s">
        <v>29</v>
      </c>
      <c r="AI157" s="24" t="s">
        <v>29</v>
      </c>
      <c r="AJ157" s="24" t="s">
        <v>29</v>
      </c>
      <c r="AK157" s="24" t="s">
        <v>29</v>
      </c>
      <c r="AL157" s="24" t="s">
        <v>29</v>
      </c>
      <c r="AM157" s="24" t="s">
        <v>29</v>
      </c>
      <c r="AN157" s="24" t="s">
        <v>29</v>
      </c>
      <c r="AO157" s="24" t="s">
        <v>29</v>
      </c>
      <c r="AP157" s="24" t="s">
        <v>29</v>
      </c>
      <c r="AQ157" s="24" t="s">
        <v>29</v>
      </c>
      <c r="AR157" s="24" t="s">
        <v>29</v>
      </c>
      <c r="AS157" s="24" t="s">
        <v>29</v>
      </c>
      <c r="AT157" s="24" t="s">
        <v>29</v>
      </c>
      <c r="AU157" s="24" t="s">
        <v>29</v>
      </c>
      <c r="AV157" s="24" t="s">
        <v>29</v>
      </c>
      <c r="AW157" s="24" t="s">
        <v>29</v>
      </c>
      <c r="AX157" s="24" t="s">
        <v>29</v>
      </c>
      <c r="AY157" s="24" t="s">
        <v>29</v>
      </c>
      <c r="AZ157" s="24" t="s">
        <v>29</v>
      </c>
      <c r="BA157" s="24" t="s">
        <v>29</v>
      </c>
      <c r="BB157" s="24" t="s">
        <v>29</v>
      </c>
      <c r="BC157" s="24" t="s">
        <v>29</v>
      </c>
      <c r="BD157" s="24" t="s">
        <v>29</v>
      </c>
      <c r="BE157" s="24" t="s">
        <v>29</v>
      </c>
      <c r="BF157" s="24" t="s">
        <v>29</v>
      </c>
      <c r="BG157" s="24" t="s">
        <v>29</v>
      </c>
      <c r="BH157" s="24" t="s">
        <v>29</v>
      </c>
      <c r="BI157" s="24" t="s">
        <v>29</v>
      </c>
      <c r="BJ157" s="24" t="s">
        <v>29</v>
      </c>
      <c r="BK157" s="24" t="s">
        <v>29</v>
      </c>
      <c r="BL157" s="24" t="s">
        <v>29</v>
      </c>
      <c r="BM157" s="24" t="s">
        <v>29</v>
      </c>
      <c r="BN157" s="24" t="s">
        <v>29</v>
      </c>
      <c r="BO157" s="24" t="s">
        <v>29</v>
      </c>
      <c r="BP157" s="24" t="s">
        <v>29</v>
      </c>
      <c r="BQ157" s="24" t="s">
        <v>29</v>
      </c>
      <c r="BR157" s="24" t="s">
        <v>29</v>
      </c>
      <c r="BS157" s="24" t="s">
        <v>29</v>
      </c>
      <c r="BT157" s="24" t="s">
        <v>29</v>
      </c>
      <c r="BU157" s="24" t="s">
        <v>29</v>
      </c>
      <c r="BV157" s="24" t="s">
        <v>29</v>
      </c>
      <c r="BW157" s="24" t="s">
        <v>29</v>
      </c>
      <c r="BX157" s="24" t="s">
        <v>29</v>
      </c>
      <c r="BY157" s="24" t="s">
        <v>29</v>
      </c>
      <c r="BZ157" s="24" t="s">
        <v>29</v>
      </c>
      <c r="CA157" s="24" t="s">
        <v>29</v>
      </c>
      <c r="CB157" s="24" t="s">
        <v>29</v>
      </c>
    </row>
    <row r="158" spans="2:80" s="1" customFormat="1" ht="13.9" customHeight="1">
      <c r="B158" s="57" t="str">
        <f>Roster_Selection_Men!AJ252&amp;" " &amp; "JV2 "</f>
        <v xml:space="preserve">Thomas More University JV2 </v>
      </c>
      <c r="C158" s="57" t="str">
        <f>Roster_Selection_Men!AL252</f>
        <v>11-97991</v>
      </c>
      <c r="D158" s="57" t="str">
        <f>Roster_Selection_Men!AM252</f>
        <v>Michael Binkowski</v>
      </c>
      <c r="E158" s="58" t="s">
        <v>1022</v>
      </c>
      <c r="F158" s="1" t="str">
        <f>IF(ISERROR(Individual_Scores_Men_JV!E158), " ", IF(Individual_Scores_Men_JV!E158 = "Yes", "Yes", "  "))</f>
        <v>Yes</v>
      </c>
      <c r="G158" s="24" t="s">
        <v>29</v>
      </c>
      <c r="H158" s="24" t="s">
        <v>29</v>
      </c>
      <c r="I158" s="24" t="s">
        <v>29</v>
      </c>
      <c r="J158" s="24" t="s">
        <v>29</v>
      </c>
      <c r="K158" s="24" t="s">
        <v>29</v>
      </c>
      <c r="L158" s="24" t="s">
        <v>29</v>
      </c>
      <c r="M158" s="24" t="s">
        <v>29</v>
      </c>
      <c r="N158" s="24" t="s">
        <v>29</v>
      </c>
      <c r="O158" s="24" t="s">
        <v>29</v>
      </c>
      <c r="P158" s="24" t="s">
        <v>29</v>
      </c>
      <c r="Q158" s="24" t="s">
        <v>29</v>
      </c>
      <c r="R158" s="24" t="s">
        <v>29</v>
      </c>
      <c r="S158" s="24" t="s">
        <v>29</v>
      </c>
      <c r="T158" s="24" t="s">
        <v>29</v>
      </c>
      <c r="U158" s="24" t="s">
        <v>29</v>
      </c>
      <c r="V158" s="24" t="s">
        <v>29</v>
      </c>
      <c r="W158" s="24" t="s">
        <v>29</v>
      </c>
      <c r="X158" s="24" t="s">
        <v>29</v>
      </c>
      <c r="Y158" s="24" t="s">
        <v>29</v>
      </c>
      <c r="Z158" s="24" t="s">
        <v>29</v>
      </c>
      <c r="AA158" s="24" t="s">
        <v>29</v>
      </c>
      <c r="AB158" s="24" t="s">
        <v>29</v>
      </c>
      <c r="AC158" s="24" t="s">
        <v>29</v>
      </c>
      <c r="AD158" s="24" t="s">
        <v>29</v>
      </c>
      <c r="AE158" s="24" t="s">
        <v>29</v>
      </c>
      <c r="AF158" s="24" t="s">
        <v>29</v>
      </c>
      <c r="AG158" s="24" t="s">
        <v>29</v>
      </c>
      <c r="AH158" s="24" t="s">
        <v>29</v>
      </c>
      <c r="AI158" s="24" t="s">
        <v>29</v>
      </c>
      <c r="AJ158" s="24" t="s">
        <v>29</v>
      </c>
      <c r="AK158" s="24" t="s">
        <v>29</v>
      </c>
      <c r="AL158" s="24" t="s">
        <v>29</v>
      </c>
      <c r="AM158" s="24" t="s">
        <v>29</v>
      </c>
      <c r="AN158" s="24" t="s">
        <v>29</v>
      </c>
      <c r="AO158" s="24" t="s">
        <v>29</v>
      </c>
      <c r="AP158" s="24" t="s">
        <v>29</v>
      </c>
      <c r="AQ158" s="24" t="s">
        <v>29</v>
      </c>
      <c r="AR158" s="24" t="s">
        <v>29</v>
      </c>
      <c r="AS158" s="24" t="s">
        <v>29</v>
      </c>
      <c r="AT158" s="24" t="s">
        <v>29</v>
      </c>
      <c r="AU158" s="24" t="s">
        <v>29</v>
      </c>
      <c r="AV158" s="24" t="s">
        <v>29</v>
      </c>
      <c r="AW158" s="24" t="s">
        <v>29</v>
      </c>
      <c r="AX158" s="24" t="s">
        <v>29</v>
      </c>
      <c r="AY158" s="24" t="s">
        <v>29</v>
      </c>
      <c r="AZ158" s="24" t="s">
        <v>29</v>
      </c>
      <c r="BA158" s="24" t="s">
        <v>29</v>
      </c>
      <c r="BB158" s="24" t="s">
        <v>29</v>
      </c>
      <c r="BC158" s="24" t="s">
        <v>29</v>
      </c>
      <c r="BD158" s="24" t="s">
        <v>29</v>
      </c>
      <c r="BE158" s="24" t="s">
        <v>29</v>
      </c>
      <c r="BF158" s="24" t="s">
        <v>29</v>
      </c>
      <c r="BG158" s="24" t="s">
        <v>29</v>
      </c>
      <c r="BH158" s="24" t="s">
        <v>29</v>
      </c>
      <c r="BI158" s="24" t="s">
        <v>29</v>
      </c>
      <c r="BJ158" s="24" t="s">
        <v>29</v>
      </c>
      <c r="BK158" s="24" t="s">
        <v>29</v>
      </c>
      <c r="BL158" s="24" t="s">
        <v>29</v>
      </c>
      <c r="BM158" s="24" t="s">
        <v>29</v>
      </c>
      <c r="BN158" s="24" t="s">
        <v>29</v>
      </c>
      <c r="BO158" s="24" t="s">
        <v>29</v>
      </c>
      <c r="BP158" s="24" t="s">
        <v>29</v>
      </c>
      <c r="BQ158" s="24" t="s">
        <v>29</v>
      </c>
      <c r="BR158" s="24" t="s">
        <v>29</v>
      </c>
      <c r="BS158" s="24" t="s">
        <v>29</v>
      </c>
      <c r="BT158" s="24" t="s">
        <v>29</v>
      </c>
      <c r="BU158" s="24" t="s">
        <v>29</v>
      </c>
      <c r="BV158" s="24" t="s">
        <v>29</v>
      </c>
      <c r="BW158" s="24" t="s">
        <v>29</v>
      </c>
      <c r="BX158" s="24" t="s">
        <v>29</v>
      </c>
      <c r="BY158" s="24" t="s">
        <v>29</v>
      </c>
      <c r="BZ158" s="24" t="s">
        <v>29</v>
      </c>
      <c r="CA158" s="24" t="s">
        <v>29</v>
      </c>
      <c r="CB158" s="24" t="s">
        <v>29</v>
      </c>
    </row>
    <row r="159" spans="2:80" s="1" customFormat="1" ht="13.9" customHeight="1">
      <c r="B159" s="57" t="str">
        <f>Roster_Selection_Men!AJ253&amp;" " &amp; "JV2 "</f>
        <v xml:space="preserve">Thomas More University JV2 </v>
      </c>
      <c r="C159" s="57" t="str">
        <f>Roster_Selection_Men!AL253</f>
        <v>6450-7098</v>
      </c>
      <c r="D159" s="57" t="str">
        <f>Roster_Selection_Men!AM253</f>
        <v>Myles Anderson</v>
      </c>
      <c r="E159" s="58" t="s">
        <v>1022</v>
      </c>
      <c r="F159" s="1" t="str">
        <f>IF(ISERROR(Individual_Scores_Men_JV!E159), " ", IF(Individual_Scores_Men_JV!E159 = "Yes", "Yes", "  "))</f>
        <v>Yes</v>
      </c>
      <c r="G159" s="24" t="s">
        <v>29</v>
      </c>
      <c r="H159" s="24" t="s">
        <v>29</v>
      </c>
      <c r="I159" s="24" t="s">
        <v>29</v>
      </c>
      <c r="J159" s="24" t="s">
        <v>29</v>
      </c>
      <c r="K159" s="24" t="s">
        <v>29</v>
      </c>
      <c r="L159" s="24" t="s">
        <v>29</v>
      </c>
      <c r="M159" s="24" t="s">
        <v>29</v>
      </c>
      <c r="N159" s="24" t="s">
        <v>29</v>
      </c>
      <c r="O159" s="24" t="s">
        <v>29</v>
      </c>
      <c r="P159" s="24" t="s">
        <v>29</v>
      </c>
      <c r="Q159" s="24" t="s">
        <v>29</v>
      </c>
      <c r="R159" s="24" t="s">
        <v>29</v>
      </c>
      <c r="S159" s="24" t="s">
        <v>29</v>
      </c>
      <c r="T159" s="24" t="s">
        <v>29</v>
      </c>
      <c r="U159" s="24" t="s">
        <v>29</v>
      </c>
      <c r="V159" s="24" t="s">
        <v>29</v>
      </c>
      <c r="W159" s="24" t="s">
        <v>29</v>
      </c>
      <c r="X159" s="24" t="s">
        <v>29</v>
      </c>
      <c r="Y159" s="24" t="s">
        <v>29</v>
      </c>
      <c r="Z159" s="24" t="s">
        <v>29</v>
      </c>
      <c r="AA159" s="24" t="s">
        <v>29</v>
      </c>
      <c r="AB159" s="24" t="s">
        <v>29</v>
      </c>
      <c r="AC159" s="24" t="s">
        <v>29</v>
      </c>
      <c r="AD159" s="24" t="s">
        <v>29</v>
      </c>
      <c r="AE159" s="24" t="s">
        <v>29</v>
      </c>
      <c r="AF159" s="24" t="s">
        <v>29</v>
      </c>
      <c r="AG159" s="24" t="s">
        <v>29</v>
      </c>
      <c r="AH159" s="24" t="s">
        <v>29</v>
      </c>
      <c r="AI159" s="24" t="s">
        <v>29</v>
      </c>
      <c r="AJ159" s="24" t="s">
        <v>29</v>
      </c>
      <c r="AK159" s="24" t="s">
        <v>29</v>
      </c>
      <c r="AL159" s="24" t="s">
        <v>29</v>
      </c>
      <c r="AM159" s="24" t="s">
        <v>29</v>
      </c>
      <c r="AN159" s="24" t="s">
        <v>29</v>
      </c>
      <c r="AO159" s="24" t="s">
        <v>29</v>
      </c>
      <c r="AP159" s="24" t="s">
        <v>29</v>
      </c>
      <c r="AQ159" s="24" t="s">
        <v>29</v>
      </c>
      <c r="AR159" s="24" t="s">
        <v>29</v>
      </c>
      <c r="AS159" s="24" t="s">
        <v>29</v>
      </c>
      <c r="AT159" s="24" t="s">
        <v>29</v>
      </c>
      <c r="AU159" s="24" t="s">
        <v>29</v>
      </c>
      <c r="AV159" s="24" t="s">
        <v>29</v>
      </c>
      <c r="AW159" s="24" t="s">
        <v>29</v>
      </c>
      <c r="AX159" s="24" t="s">
        <v>29</v>
      </c>
      <c r="AY159" s="24" t="s">
        <v>29</v>
      </c>
      <c r="AZ159" s="24" t="s">
        <v>29</v>
      </c>
      <c r="BA159" s="24" t="s">
        <v>29</v>
      </c>
      <c r="BB159" s="24" t="s">
        <v>29</v>
      </c>
      <c r="BC159" s="24" t="s">
        <v>29</v>
      </c>
      <c r="BD159" s="24" t="s">
        <v>29</v>
      </c>
      <c r="BE159" s="24" t="s">
        <v>29</v>
      </c>
      <c r="BF159" s="24" t="s">
        <v>29</v>
      </c>
      <c r="BG159" s="24" t="s">
        <v>29</v>
      </c>
      <c r="BH159" s="24" t="s">
        <v>29</v>
      </c>
      <c r="BI159" s="24" t="s">
        <v>29</v>
      </c>
      <c r="BJ159" s="24" t="s">
        <v>29</v>
      </c>
      <c r="BK159" s="24" t="s">
        <v>29</v>
      </c>
      <c r="BL159" s="24" t="s">
        <v>29</v>
      </c>
      <c r="BM159" s="24" t="s">
        <v>29</v>
      </c>
      <c r="BN159" s="24" t="s">
        <v>29</v>
      </c>
      <c r="BO159" s="24" t="s">
        <v>29</v>
      </c>
      <c r="BP159" s="24" t="s">
        <v>29</v>
      </c>
      <c r="BQ159" s="24" t="s">
        <v>29</v>
      </c>
      <c r="BR159" s="24" t="s">
        <v>29</v>
      </c>
      <c r="BS159" s="24" t="s">
        <v>29</v>
      </c>
      <c r="BT159" s="24" t="s">
        <v>29</v>
      </c>
      <c r="BU159" s="24" t="s">
        <v>29</v>
      </c>
      <c r="BV159" s="24" t="s">
        <v>29</v>
      </c>
      <c r="BW159" s="24" t="s">
        <v>29</v>
      </c>
      <c r="BX159" s="24" t="s">
        <v>29</v>
      </c>
      <c r="BY159" s="24" t="s">
        <v>29</v>
      </c>
      <c r="BZ159" s="24" t="s">
        <v>29</v>
      </c>
      <c r="CA159" s="24" t="s">
        <v>29</v>
      </c>
      <c r="CB159" s="24" t="s">
        <v>29</v>
      </c>
    </row>
    <row r="160" spans="2:80" s="1" customFormat="1" ht="13.9" customHeight="1">
      <c r="B160" s="57" t="str">
        <f>Roster_Selection_Men!AJ254&amp;" " &amp; "JV2 "</f>
        <v xml:space="preserve">Thomas More University JV2 </v>
      </c>
      <c r="C160" s="57" t="str">
        <f>Roster_Selection_Men!AL254</f>
        <v>18-4759</v>
      </c>
      <c r="D160" s="57" t="str">
        <f>Roster_Selection_Men!AM254</f>
        <v>Ryan Meyer</v>
      </c>
      <c r="E160" s="58" t="s">
        <v>1022</v>
      </c>
      <c r="F160" s="1" t="str">
        <f>IF(ISERROR(Individual_Scores_Men_JV!E160), " ", IF(Individual_Scores_Men_JV!E160 = "Yes", "Yes", "  "))</f>
        <v>Yes</v>
      </c>
      <c r="G160" s="24" t="s">
        <v>29</v>
      </c>
      <c r="H160" s="24" t="s">
        <v>29</v>
      </c>
      <c r="I160" s="24" t="s">
        <v>29</v>
      </c>
      <c r="J160" s="24" t="s">
        <v>29</v>
      </c>
      <c r="K160" s="24" t="s">
        <v>29</v>
      </c>
      <c r="L160" s="24" t="s">
        <v>29</v>
      </c>
      <c r="M160" s="24" t="s">
        <v>29</v>
      </c>
      <c r="N160" s="24" t="s">
        <v>29</v>
      </c>
      <c r="O160" s="24" t="s">
        <v>29</v>
      </c>
      <c r="P160" s="24" t="s">
        <v>29</v>
      </c>
      <c r="Q160" s="24" t="s">
        <v>29</v>
      </c>
      <c r="R160" s="24" t="s">
        <v>29</v>
      </c>
      <c r="S160" s="24" t="s">
        <v>29</v>
      </c>
      <c r="T160" s="24" t="s">
        <v>29</v>
      </c>
      <c r="U160" s="24" t="s">
        <v>29</v>
      </c>
      <c r="V160" s="24" t="s">
        <v>29</v>
      </c>
      <c r="W160" s="24" t="s">
        <v>29</v>
      </c>
      <c r="X160" s="24" t="s">
        <v>29</v>
      </c>
      <c r="Y160" s="24" t="s">
        <v>29</v>
      </c>
      <c r="Z160" s="24" t="s">
        <v>29</v>
      </c>
      <c r="AA160" s="24" t="s">
        <v>29</v>
      </c>
      <c r="AB160" s="24" t="s">
        <v>29</v>
      </c>
      <c r="AC160" s="24" t="s">
        <v>29</v>
      </c>
      <c r="AD160" s="24" t="s">
        <v>29</v>
      </c>
      <c r="AE160" s="24" t="s">
        <v>29</v>
      </c>
      <c r="AF160" s="24" t="s">
        <v>29</v>
      </c>
      <c r="AG160" s="24" t="s">
        <v>29</v>
      </c>
      <c r="AH160" s="24" t="s">
        <v>29</v>
      </c>
      <c r="AI160" s="24" t="s">
        <v>29</v>
      </c>
      <c r="AJ160" s="24" t="s">
        <v>29</v>
      </c>
      <c r="AK160" s="24" t="s">
        <v>29</v>
      </c>
      <c r="AL160" s="24" t="s">
        <v>29</v>
      </c>
      <c r="AM160" s="24" t="s">
        <v>29</v>
      </c>
      <c r="AN160" s="24" t="s">
        <v>29</v>
      </c>
      <c r="AO160" s="24" t="s">
        <v>29</v>
      </c>
      <c r="AP160" s="24" t="s">
        <v>29</v>
      </c>
      <c r="AQ160" s="24" t="s">
        <v>29</v>
      </c>
      <c r="AR160" s="24" t="s">
        <v>29</v>
      </c>
      <c r="AS160" s="24" t="s">
        <v>29</v>
      </c>
      <c r="AT160" s="24" t="s">
        <v>29</v>
      </c>
      <c r="AU160" s="24" t="s">
        <v>29</v>
      </c>
      <c r="AV160" s="24" t="s">
        <v>29</v>
      </c>
      <c r="AW160" s="24" t="s">
        <v>29</v>
      </c>
      <c r="AX160" s="24" t="s">
        <v>29</v>
      </c>
      <c r="AY160" s="24" t="s">
        <v>29</v>
      </c>
      <c r="AZ160" s="24" t="s">
        <v>29</v>
      </c>
      <c r="BA160" s="24" t="s">
        <v>29</v>
      </c>
      <c r="BB160" s="24" t="s">
        <v>29</v>
      </c>
      <c r="BC160" s="24" t="s">
        <v>29</v>
      </c>
      <c r="BD160" s="24" t="s">
        <v>29</v>
      </c>
      <c r="BE160" s="24" t="s">
        <v>29</v>
      </c>
      <c r="BF160" s="24" t="s">
        <v>29</v>
      </c>
      <c r="BG160" s="24" t="s">
        <v>29</v>
      </c>
      <c r="BH160" s="24" t="s">
        <v>29</v>
      </c>
      <c r="BI160" s="24" t="s">
        <v>29</v>
      </c>
      <c r="BJ160" s="24" t="s">
        <v>29</v>
      </c>
      <c r="BK160" s="24" t="s">
        <v>29</v>
      </c>
      <c r="BL160" s="24" t="s">
        <v>29</v>
      </c>
      <c r="BM160" s="24" t="s">
        <v>29</v>
      </c>
      <c r="BN160" s="24" t="s">
        <v>29</v>
      </c>
      <c r="BO160" s="24" t="s">
        <v>29</v>
      </c>
      <c r="BP160" s="24" t="s">
        <v>29</v>
      </c>
      <c r="BQ160" s="24" t="s">
        <v>29</v>
      </c>
      <c r="BR160" s="24" t="s">
        <v>29</v>
      </c>
      <c r="BS160" s="24" t="s">
        <v>29</v>
      </c>
      <c r="BT160" s="24" t="s">
        <v>29</v>
      </c>
      <c r="BU160" s="24" t="s">
        <v>29</v>
      </c>
      <c r="BV160" s="24" t="s">
        <v>29</v>
      </c>
      <c r="BW160" s="24" t="s">
        <v>29</v>
      </c>
      <c r="BX160" s="24" t="s">
        <v>29</v>
      </c>
      <c r="BY160" s="24" t="s">
        <v>29</v>
      </c>
      <c r="BZ160" s="24" t="s">
        <v>29</v>
      </c>
      <c r="CA160" s="24" t="s">
        <v>29</v>
      </c>
      <c r="CB160" s="24" t="s">
        <v>29</v>
      </c>
    </row>
    <row r="161" spans="2:80" s="1" customFormat="1" ht="13.9" customHeight="1">
      <c r="B161" s="57" t="str">
        <f>Roster_Selection_Men!AJ255&amp;" " &amp; "JV2 "</f>
        <v xml:space="preserve"> JV2 </v>
      </c>
      <c r="C161" s="57" t="str">
        <f>Roster_Selection_Men!AL255</f>
        <v/>
      </c>
      <c r="D161" s="57" t="str">
        <f>Roster_Selection_Men!AM255</f>
        <v/>
      </c>
      <c r="E161" s="58"/>
      <c r="F161" s="1" t="str">
        <f>IF(ISERROR(Individual_Scores_Men_JV!E161), " ", IF(Individual_Scores_Men_JV!E161 = "Yes", "Yes", "  "))</f>
        <v xml:space="preserve">  </v>
      </c>
      <c r="G161" s="24" t="s">
        <v>29</v>
      </c>
      <c r="H161" s="24" t="s">
        <v>29</v>
      </c>
      <c r="I161" s="24" t="s">
        <v>29</v>
      </c>
      <c r="J161" s="24" t="s">
        <v>29</v>
      </c>
      <c r="K161" s="24" t="s">
        <v>29</v>
      </c>
      <c r="L161" s="24" t="s">
        <v>29</v>
      </c>
      <c r="M161" s="24" t="s">
        <v>29</v>
      </c>
      <c r="N161" s="24" t="s">
        <v>29</v>
      </c>
      <c r="O161" s="24" t="s">
        <v>29</v>
      </c>
      <c r="P161" s="24" t="s">
        <v>29</v>
      </c>
      <c r="Q161" s="24" t="s">
        <v>29</v>
      </c>
      <c r="R161" s="24" t="s">
        <v>29</v>
      </c>
      <c r="S161" s="24" t="s">
        <v>29</v>
      </c>
      <c r="T161" s="24" t="s">
        <v>29</v>
      </c>
      <c r="U161" s="24" t="s">
        <v>29</v>
      </c>
      <c r="V161" s="24" t="s">
        <v>29</v>
      </c>
      <c r="W161" s="24" t="s">
        <v>29</v>
      </c>
      <c r="X161" s="24" t="s">
        <v>29</v>
      </c>
      <c r="Y161" s="24" t="s">
        <v>29</v>
      </c>
      <c r="Z161" s="24" t="s">
        <v>29</v>
      </c>
      <c r="AA161" s="24" t="s">
        <v>29</v>
      </c>
      <c r="AB161" s="24" t="s">
        <v>29</v>
      </c>
      <c r="AC161" s="24" t="s">
        <v>29</v>
      </c>
      <c r="AD161" s="24" t="s">
        <v>29</v>
      </c>
      <c r="AE161" s="24" t="s">
        <v>29</v>
      </c>
      <c r="AF161" s="24" t="s">
        <v>29</v>
      </c>
      <c r="AG161" s="24" t="s">
        <v>29</v>
      </c>
      <c r="AH161" s="24" t="s">
        <v>29</v>
      </c>
      <c r="AI161" s="24" t="s">
        <v>29</v>
      </c>
      <c r="AJ161" s="24" t="s">
        <v>29</v>
      </c>
      <c r="AK161" s="24" t="s">
        <v>29</v>
      </c>
      <c r="AL161" s="24" t="s">
        <v>29</v>
      </c>
      <c r="AM161" s="24" t="s">
        <v>29</v>
      </c>
      <c r="AN161" s="24" t="s">
        <v>29</v>
      </c>
      <c r="AO161" s="24" t="s">
        <v>29</v>
      </c>
      <c r="AP161" s="24" t="s">
        <v>29</v>
      </c>
      <c r="AQ161" s="24" t="s">
        <v>29</v>
      </c>
      <c r="AR161" s="24" t="s">
        <v>29</v>
      </c>
      <c r="AS161" s="24" t="s">
        <v>29</v>
      </c>
      <c r="AT161" s="24" t="s">
        <v>29</v>
      </c>
      <c r="AU161" s="24" t="s">
        <v>29</v>
      </c>
      <c r="AV161" s="24" t="s">
        <v>29</v>
      </c>
      <c r="AW161" s="24" t="s">
        <v>29</v>
      </c>
      <c r="AX161" s="24" t="s">
        <v>29</v>
      </c>
      <c r="AY161" s="24" t="s">
        <v>29</v>
      </c>
      <c r="AZ161" s="24" t="s">
        <v>29</v>
      </c>
      <c r="BA161" s="24" t="s">
        <v>29</v>
      </c>
      <c r="BB161" s="24" t="s">
        <v>29</v>
      </c>
      <c r="BC161" s="24" t="s">
        <v>29</v>
      </c>
      <c r="BD161" s="24" t="s">
        <v>29</v>
      </c>
      <c r="BE161" s="24" t="s">
        <v>29</v>
      </c>
      <c r="BF161" s="24" t="s">
        <v>29</v>
      </c>
      <c r="BG161" s="24" t="s">
        <v>29</v>
      </c>
      <c r="BH161" s="24" t="s">
        <v>29</v>
      </c>
      <c r="BI161" s="24" t="s">
        <v>29</v>
      </c>
      <c r="BJ161" s="24" t="s">
        <v>29</v>
      </c>
      <c r="BK161" s="24" t="s">
        <v>29</v>
      </c>
      <c r="BL161" s="24" t="s">
        <v>29</v>
      </c>
      <c r="BM161" s="24" t="s">
        <v>29</v>
      </c>
      <c r="BN161" s="24" t="s">
        <v>29</v>
      </c>
      <c r="BO161" s="24" t="s">
        <v>29</v>
      </c>
      <c r="BP161" s="24" t="s">
        <v>29</v>
      </c>
      <c r="BQ161" s="24" t="s">
        <v>29</v>
      </c>
      <c r="BR161" s="24" t="s">
        <v>29</v>
      </c>
      <c r="BS161" s="24" t="s">
        <v>29</v>
      </c>
      <c r="BT161" s="24" t="s">
        <v>29</v>
      </c>
      <c r="BU161" s="24" t="s">
        <v>29</v>
      </c>
      <c r="BV161" s="24" t="s">
        <v>29</v>
      </c>
      <c r="BW161" s="24" t="s">
        <v>29</v>
      </c>
      <c r="BX161" s="24" t="s">
        <v>29</v>
      </c>
      <c r="BY161" s="24" t="s">
        <v>29</v>
      </c>
      <c r="BZ161" s="24" t="s">
        <v>29</v>
      </c>
      <c r="CA161" s="24" t="s">
        <v>29</v>
      </c>
      <c r="CB161" s="24" t="s">
        <v>29</v>
      </c>
    </row>
    <row r="162" spans="2:80" s="1" customFormat="1" ht="13.9" customHeight="1">
      <c r="B162" s="57" t="str">
        <f>Roster_Selection_Men!AJ256&amp;" " &amp; "JV2 "</f>
        <v xml:space="preserve"> JV2 </v>
      </c>
      <c r="C162" s="57" t="str">
        <f>Roster_Selection_Men!AL256</f>
        <v/>
      </c>
      <c r="D162" s="57" t="str">
        <f>Roster_Selection_Men!AM256</f>
        <v/>
      </c>
      <c r="E162" s="58"/>
      <c r="F162" s="1" t="str">
        <f>IF(ISERROR(Individual_Scores_Men_JV!E162), " ", IF(Individual_Scores_Men_JV!E162 = "Yes", "Yes", "  "))</f>
        <v xml:space="preserve">  </v>
      </c>
      <c r="G162" s="24" t="s">
        <v>29</v>
      </c>
      <c r="H162" s="24" t="s">
        <v>29</v>
      </c>
      <c r="I162" s="24" t="s">
        <v>29</v>
      </c>
      <c r="J162" s="24" t="s">
        <v>29</v>
      </c>
      <c r="K162" s="24" t="s">
        <v>29</v>
      </c>
      <c r="L162" s="24" t="s">
        <v>29</v>
      </c>
      <c r="M162" s="24" t="s">
        <v>29</v>
      </c>
      <c r="N162" s="24" t="s">
        <v>29</v>
      </c>
      <c r="O162" s="24" t="s">
        <v>29</v>
      </c>
      <c r="P162" s="24" t="s">
        <v>29</v>
      </c>
      <c r="Q162" s="24" t="s">
        <v>29</v>
      </c>
      <c r="R162" s="24" t="s">
        <v>29</v>
      </c>
      <c r="S162" s="24" t="s">
        <v>29</v>
      </c>
      <c r="T162" s="24" t="s">
        <v>29</v>
      </c>
      <c r="U162" s="24" t="s">
        <v>29</v>
      </c>
      <c r="V162" s="24" t="s">
        <v>29</v>
      </c>
      <c r="W162" s="24" t="s">
        <v>29</v>
      </c>
      <c r="X162" s="24" t="s">
        <v>29</v>
      </c>
      <c r="Y162" s="24" t="s">
        <v>29</v>
      </c>
      <c r="Z162" s="24" t="s">
        <v>29</v>
      </c>
      <c r="AA162" s="24" t="s">
        <v>29</v>
      </c>
      <c r="AB162" s="24" t="s">
        <v>29</v>
      </c>
      <c r="AC162" s="24" t="s">
        <v>29</v>
      </c>
      <c r="AD162" s="24" t="s">
        <v>29</v>
      </c>
      <c r="AE162" s="24" t="s">
        <v>29</v>
      </c>
      <c r="AF162" s="24" t="s">
        <v>29</v>
      </c>
      <c r="AG162" s="24" t="s">
        <v>29</v>
      </c>
      <c r="AH162" s="24" t="s">
        <v>29</v>
      </c>
      <c r="AI162" s="24" t="s">
        <v>29</v>
      </c>
      <c r="AJ162" s="24" t="s">
        <v>29</v>
      </c>
      <c r="AK162" s="24" t="s">
        <v>29</v>
      </c>
      <c r="AL162" s="24" t="s">
        <v>29</v>
      </c>
      <c r="AM162" s="24" t="s">
        <v>29</v>
      </c>
      <c r="AN162" s="24" t="s">
        <v>29</v>
      </c>
      <c r="AO162" s="24" t="s">
        <v>29</v>
      </c>
      <c r="AP162" s="24" t="s">
        <v>29</v>
      </c>
      <c r="AQ162" s="24" t="s">
        <v>29</v>
      </c>
      <c r="AR162" s="24" t="s">
        <v>29</v>
      </c>
      <c r="AS162" s="24" t="s">
        <v>29</v>
      </c>
      <c r="AT162" s="24" t="s">
        <v>29</v>
      </c>
      <c r="AU162" s="24" t="s">
        <v>29</v>
      </c>
      <c r="AV162" s="24" t="s">
        <v>29</v>
      </c>
      <c r="AW162" s="24" t="s">
        <v>29</v>
      </c>
      <c r="AX162" s="24" t="s">
        <v>29</v>
      </c>
      <c r="AY162" s="24" t="s">
        <v>29</v>
      </c>
      <c r="AZ162" s="24" t="s">
        <v>29</v>
      </c>
      <c r="BA162" s="24" t="s">
        <v>29</v>
      </c>
      <c r="BB162" s="24" t="s">
        <v>29</v>
      </c>
      <c r="BC162" s="24" t="s">
        <v>29</v>
      </c>
      <c r="BD162" s="24" t="s">
        <v>29</v>
      </c>
      <c r="BE162" s="24" t="s">
        <v>29</v>
      </c>
      <c r="BF162" s="24" t="s">
        <v>29</v>
      </c>
      <c r="BG162" s="24" t="s">
        <v>29</v>
      </c>
      <c r="BH162" s="24" t="s">
        <v>29</v>
      </c>
      <c r="BI162" s="24" t="s">
        <v>29</v>
      </c>
      <c r="BJ162" s="24" t="s">
        <v>29</v>
      </c>
      <c r="BK162" s="24" t="s">
        <v>29</v>
      </c>
      <c r="BL162" s="24" t="s">
        <v>29</v>
      </c>
      <c r="BM162" s="24" t="s">
        <v>29</v>
      </c>
      <c r="BN162" s="24" t="s">
        <v>29</v>
      </c>
      <c r="BO162" s="24" t="s">
        <v>29</v>
      </c>
      <c r="BP162" s="24" t="s">
        <v>29</v>
      </c>
      <c r="BQ162" s="24" t="s">
        <v>29</v>
      </c>
      <c r="BR162" s="24" t="s">
        <v>29</v>
      </c>
      <c r="BS162" s="24" t="s">
        <v>29</v>
      </c>
      <c r="BT162" s="24" t="s">
        <v>29</v>
      </c>
      <c r="BU162" s="24" t="s">
        <v>29</v>
      </c>
      <c r="BV162" s="24" t="s">
        <v>29</v>
      </c>
      <c r="BW162" s="24" t="s">
        <v>29</v>
      </c>
      <c r="BX162" s="24" t="s">
        <v>29</v>
      </c>
      <c r="BY162" s="24" t="s">
        <v>29</v>
      </c>
      <c r="BZ162" s="24" t="s">
        <v>29</v>
      </c>
      <c r="CA162" s="24" t="s">
        <v>29</v>
      </c>
      <c r="CB162" s="24" t="s">
        <v>29</v>
      </c>
    </row>
    <row r="163" spans="2:80" s="1" customFormat="1" ht="13.9" customHeight="1">
      <c r="B163" s="57" t="s">
        <v>728</v>
      </c>
      <c r="C163" s="59" t="str">
        <f>Individual_Scores_Men_JV!C163</f>
        <v/>
      </c>
      <c r="D163" s="60" t="str">
        <f>Individual_Scores_Men_JV!D163</f>
        <v/>
      </c>
      <c r="E163" s="58"/>
      <c r="F163" s="13"/>
      <c r="G163" s="24" t="s">
        <v>29</v>
      </c>
      <c r="H163" s="24" t="s">
        <v>29</v>
      </c>
      <c r="I163" s="24" t="s">
        <v>29</v>
      </c>
      <c r="J163" s="24" t="s">
        <v>29</v>
      </c>
      <c r="K163" s="24" t="s">
        <v>29</v>
      </c>
      <c r="L163" s="24" t="s">
        <v>29</v>
      </c>
      <c r="M163" s="24" t="s">
        <v>29</v>
      </c>
      <c r="N163" s="24" t="s">
        <v>29</v>
      </c>
      <c r="O163" s="24" t="s">
        <v>29</v>
      </c>
      <c r="P163" s="24" t="s">
        <v>29</v>
      </c>
      <c r="Q163" s="24" t="s">
        <v>29</v>
      </c>
      <c r="R163" s="24" t="s">
        <v>29</v>
      </c>
      <c r="S163" s="24" t="s">
        <v>29</v>
      </c>
      <c r="T163" s="24" t="s">
        <v>29</v>
      </c>
      <c r="U163" s="24" t="s">
        <v>29</v>
      </c>
      <c r="V163" s="24" t="s">
        <v>29</v>
      </c>
      <c r="W163" s="24" t="s">
        <v>29</v>
      </c>
      <c r="X163" s="24" t="s">
        <v>29</v>
      </c>
      <c r="Y163" s="24" t="s">
        <v>29</v>
      </c>
      <c r="Z163" s="24" t="s">
        <v>29</v>
      </c>
      <c r="AA163" s="24" t="s">
        <v>29</v>
      </c>
      <c r="AB163" s="24" t="s">
        <v>29</v>
      </c>
      <c r="AC163" s="24" t="s">
        <v>29</v>
      </c>
      <c r="AD163" s="24" t="s">
        <v>29</v>
      </c>
      <c r="AE163" s="24" t="s">
        <v>29</v>
      </c>
      <c r="AF163" s="24" t="s">
        <v>29</v>
      </c>
      <c r="AG163" s="24" t="s">
        <v>29</v>
      </c>
      <c r="AH163" s="24" t="s">
        <v>29</v>
      </c>
      <c r="AI163" s="24" t="s">
        <v>29</v>
      </c>
      <c r="AJ163" s="24" t="s">
        <v>29</v>
      </c>
      <c r="AK163" s="24" t="s">
        <v>29</v>
      </c>
      <c r="AL163" s="24" t="s">
        <v>29</v>
      </c>
      <c r="AM163" s="24" t="s">
        <v>29</v>
      </c>
      <c r="AN163" s="24" t="s">
        <v>29</v>
      </c>
      <c r="AO163" s="24" t="s">
        <v>29</v>
      </c>
      <c r="AP163" s="24" t="s">
        <v>29</v>
      </c>
      <c r="AQ163" s="24" t="s">
        <v>29</v>
      </c>
      <c r="AR163" s="24" t="s">
        <v>29</v>
      </c>
      <c r="AS163" s="24" t="s">
        <v>29</v>
      </c>
      <c r="AT163" s="24" t="s">
        <v>29</v>
      </c>
      <c r="AU163" s="24" t="s">
        <v>29</v>
      </c>
      <c r="AV163" s="24" t="s">
        <v>29</v>
      </c>
      <c r="AW163" s="24" t="s">
        <v>29</v>
      </c>
      <c r="AX163" s="24" t="s">
        <v>29</v>
      </c>
      <c r="AY163" s="24" t="s">
        <v>29</v>
      </c>
      <c r="AZ163" s="24" t="s">
        <v>29</v>
      </c>
      <c r="BA163" s="24" t="s">
        <v>29</v>
      </c>
      <c r="BB163" s="24" t="s">
        <v>29</v>
      </c>
      <c r="BC163" s="24" t="s">
        <v>29</v>
      </c>
      <c r="BD163" s="24" t="s">
        <v>29</v>
      </c>
      <c r="BE163" s="24" t="s">
        <v>29</v>
      </c>
      <c r="BF163" s="24" t="s">
        <v>29</v>
      </c>
      <c r="BG163" s="24" t="s">
        <v>29</v>
      </c>
      <c r="BH163" s="24" t="s">
        <v>29</v>
      </c>
      <c r="BI163" s="24" t="s">
        <v>29</v>
      </c>
      <c r="BJ163" s="24" t="s">
        <v>29</v>
      </c>
      <c r="BK163" s="24" t="s">
        <v>29</v>
      </c>
      <c r="BL163" s="24" t="s">
        <v>29</v>
      </c>
      <c r="BM163" s="24" t="s">
        <v>29</v>
      </c>
      <c r="BN163" s="24" t="s">
        <v>29</v>
      </c>
      <c r="BO163" s="24" t="s">
        <v>29</v>
      </c>
      <c r="BP163" s="24" t="s">
        <v>29</v>
      </c>
      <c r="BQ163" s="24" t="s">
        <v>29</v>
      </c>
      <c r="BR163" s="24" t="s">
        <v>29</v>
      </c>
      <c r="BS163" s="24" t="s">
        <v>29</v>
      </c>
      <c r="BT163" s="24" t="s">
        <v>29</v>
      </c>
      <c r="BU163" s="24" t="s">
        <v>29</v>
      </c>
      <c r="BV163" s="24" t="s">
        <v>29</v>
      </c>
      <c r="BW163" s="24" t="s">
        <v>29</v>
      </c>
      <c r="BX163" s="24" t="s">
        <v>29</v>
      </c>
      <c r="BY163" s="24" t="s">
        <v>29</v>
      </c>
      <c r="BZ163" s="24" t="s">
        <v>29</v>
      </c>
      <c r="CA163" s="24" t="s">
        <v>29</v>
      </c>
      <c r="CB163" s="24" t="s">
        <v>29</v>
      </c>
    </row>
    <row r="164" spans="2:80" s="1" customFormat="1" ht="13.9" customHeight="1">
      <c r="B164" s="57" t="s">
        <v>728</v>
      </c>
      <c r="C164" s="59" t="str">
        <f>Individual_Scores_Men_JV!C164</f>
        <v/>
      </c>
      <c r="D164" s="60" t="str">
        <f>Individual_Scores_Men_JV!D164</f>
        <v/>
      </c>
      <c r="E164" s="58"/>
      <c r="F164" s="13"/>
      <c r="G164" s="24" t="s">
        <v>29</v>
      </c>
      <c r="H164" s="24" t="s">
        <v>29</v>
      </c>
      <c r="I164" s="24" t="s">
        <v>29</v>
      </c>
      <c r="J164" s="24" t="s">
        <v>29</v>
      </c>
      <c r="K164" s="24" t="s">
        <v>29</v>
      </c>
      <c r="L164" s="24" t="s">
        <v>29</v>
      </c>
      <c r="M164" s="24" t="s">
        <v>29</v>
      </c>
      <c r="N164" s="24" t="s">
        <v>29</v>
      </c>
      <c r="O164" s="24" t="s">
        <v>29</v>
      </c>
      <c r="P164" s="24" t="s">
        <v>29</v>
      </c>
      <c r="Q164" s="24" t="s">
        <v>29</v>
      </c>
      <c r="R164" s="24" t="s">
        <v>29</v>
      </c>
      <c r="S164" s="24" t="s">
        <v>29</v>
      </c>
      <c r="T164" s="24" t="s">
        <v>29</v>
      </c>
      <c r="U164" s="24" t="s">
        <v>29</v>
      </c>
      <c r="V164" s="24" t="s">
        <v>29</v>
      </c>
      <c r="W164" s="24" t="s">
        <v>29</v>
      </c>
      <c r="X164" s="24" t="s">
        <v>29</v>
      </c>
      <c r="Y164" s="24" t="s">
        <v>29</v>
      </c>
      <c r="Z164" s="24" t="s">
        <v>29</v>
      </c>
      <c r="AA164" s="24" t="s">
        <v>29</v>
      </c>
      <c r="AB164" s="24" t="s">
        <v>29</v>
      </c>
      <c r="AC164" s="24" t="s">
        <v>29</v>
      </c>
      <c r="AD164" s="24" t="s">
        <v>29</v>
      </c>
      <c r="AE164" s="24" t="s">
        <v>29</v>
      </c>
      <c r="AF164" s="24" t="s">
        <v>29</v>
      </c>
      <c r="AG164" s="24" t="s">
        <v>29</v>
      </c>
      <c r="AH164" s="24" t="s">
        <v>29</v>
      </c>
      <c r="AI164" s="24" t="s">
        <v>29</v>
      </c>
      <c r="AJ164" s="24" t="s">
        <v>29</v>
      </c>
      <c r="AK164" s="24" t="s">
        <v>29</v>
      </c>
      <c r="AL164" s="24" t="s">
        <v>29</v>
      </c>
      <c r="AM164" s="24" t="s">
        <v>29</v>
      </c>
      <c r="AN164" s="24" t="s">
        <v>29</v>
      </c>
      <c r="AO164" s="24" t="s">
        <v>29</v>
      </c>
      <c r="AP164" s="24" t="s">
        <v>29</v>
      </c>
      <c r="AQ164" s="24" t="s">
        <v>29</v>
      </c>
      <c r="AR164" s="24" t="s">
        <v>29</v>
      </c>
      <c r="AS164" s="24" t="s">
        <v>29</v>
      </c>
      <c r="AT164" s="24" t="s">
        <v>29</v>
      </c>
      <c r="AU164" s="24" t="s">
        <v>29</v>
      </c>
      <c r="AV164" s="24" t="s">
        <v>29</v>
      </c>
      <c r="AW164" s="24" t="s">
        <v>29</v>
      </c>
      <c r="AX164" s="24" t="s">
        <v>29</v>
      </c>
      <c r="AY164" s="24" t="s">
        <v>29</v>
      </c>
      <c r="AZ164" s="24" t="s">
        <v>29</v>
      </c>
      <c r="BA164" s="24" t="s">
        <v>29</v>
      </c>
      <c r="BB164" s="24" t="s">
        <v>29</v>
      </c>
      <c r="BC164" s="24" t="s">
        <v>29</v>
      </c>
      <c r="BD164" s="24" t="s">
        <v>29</v>
      </c>
      <c r="BE164" s="24" t="s">
        <v>29</v>
      </c>
      <c r="BF164" s="24" t="s">
        <v>29</v>
      </c>
      <c r="BG164" s="24" t="s">
        <v>29</v>
      </c>
      <c r="BH164" s="24" t="s">
        <v>29</v>
      </c>
      <c r="BI164" s="24" t="s">
        <v>29</v>
      </c>
      <c r="BJ164" s="24" t="s">
        <v>29</v>
      </c>
      <c r="BK164" s="24" t="s">
        <v>29</v>
      </c>
      <c r="BL164" s="24" t="s">
        <v>29</v>
      </c>
      <c r="BM164" s="24" t="s">
        <v>29</v>
      </c>
      <c r="BN164" s="24" t="s">
        <v>29</v>
      </c>
      <c r="BO164" s="24" t="s">
        <v>29</v>
      </c>
      <c r="BP164" s="24" t="s">
        <v>29</v>
      </c>
      <c r="BQ164" s="24" t="s">
        <v>29</v>
      </c>
      <c r="BR164" s="24" t="s">
        <v>29</v>
      </c>
      <c r="BS164" s="24" t="s">
        <v>29</v>
      </c>
      <c r="BT164" s="24" t="s">
        <v>29</v>
      </c>
      <c r="BU164" s="24" t="s">
        <v>29</v>
      </c>
      <c r="BV164" s="24" t="s">
        <v>29</v>
      </c>
      <c r="BW164" s="24" t="s">
        <v>29</v>
      </c>
      <c r="BX164" s="24" t="s">
        <v>29</v>
      </c>
      <c r="BY164" s="24" t="s">
        <v>29</v>
      </c>
      <c r="BZ164" s="24" t="s">
        <v>29</v>
      </c>
      <c r="CA164" s="24" t="s">
        <v>29</v>
      </c>
      <c r="CB164" s="24" t="s">
        <v>29</v>
      </c>
    </row>
    <row r="165" spans="2:80" s="1" customFormat="1" ht="13.9" customHeight="1">
      <c r="B165" s="57" t="s">
        <v>728</v>
      </c>
      <c r="C165" s="59" t="str">
        <f>Individual_Scores_Men_JV!C165</f>
        <v/>
      </c>
      <c r="D165" s="60" t="str">
        <f>Individual_Scores_Men_JV!D165</f>
        <v/>
      </c>
      <c r="E165" s="58"/>
      <c r="F165" s="13"/>
      <c r="G165" s="24" t="s">
        <v>29</v>
      </c>
      <c r="H165" s="24" t="s">
        <v>29</v>
      </c>
      <c r="I165" s="24" t="s">
        <v>29</v>
      </c>
      <c r="J165" s="24" t="s">
        <v>29</v>
      </c>
      <c r="K165" s="24" t="s">
        <v>29</v>
      </c>
      <c r="L165" s="24" t="s">
        <v>29</v>
      </c>
      <c r="M165" s="24" t="s">
        <v>29</v>
      </c>
      <c r="N165" s="24" t="s">
        <v>29</v>
      </c>
      <c r="O165" s="24" t="s">
        <v>29</v>
      </c>
      <c r="P165" s="24" t="s">
        <v>29</v>
      </c>
      <c r="Q165" s="24" t="s">
        <v>29</v>
      </c>
      <c r="R165" s="24" t="s">
        <v>29</v>
      </c>
      <c r="S165" s="24" t="s">
        <v>29</v>
      </c>
      <c r="T165" s="24" t="s">
        <v>29</v>
      </c>
      <c r="U165" s="24" t="s">
        <v>29</v>
      </c>
      <c r="V165" s="24" t="s">
        <v>29</v>
      </c>
      <c r="W165" s="24" t="s">
        <v>29</v>
      </c>
      <c r="X165" s="24" t="s">
        <v>29</v>
      </c>
      <c r="Y165" s="24" t="s">
        <v>29</v>
      </c>
      <c r="Z165" s="24" t="s">
        <v>29</v>
      </c>
      <c r="AA165" s="24" t="s">
        <v>29</v>
      </c>
      <c r="AB165" s="24" t="s">
        <v>29</v>
      </c>
      <c r="AC165" s="24" t="s">
        <v>29</v>
      </c>
      <c r="AD165" s="24" t="s">
        <v>29</v>
      </c>
      <c r="AE165" s="24" t="s">
        <v>29</v>
      </c>
      <c r="AF165" s="24" t="s">
        <v>29</v>
      </c>
      <c r="AG165" s="24" t="s">
        <v>29</v>
      </c>
      <c r="AH165" s="24" t="s">
        <v>29</v>
      </c>
      <c r="AI165" s="24" t="s">
        <v>29</v>
      </c>
      <c r="AJ165" s="24" t="s">
        <v>29</v>
      </c>
      <c r="AK165" s="24" t="s">
        <v>29</v>
      </c>
      <c r="AL165" s="24" t="s">
        <v>29</v>
      </c>
      <c r="AM165" s="24" t="s">
        <v>29</v>
      </c>
      <c r="AN165" s="24" t="s">
        <v>29</v>
      </c>
      <c r="AO165" s="24" t="s">
        <v>29</v>
      </c>
      <c r="AP165" s="24" t="s">
        <v>29</v>
      </c>
      <c r="AQ165" s="24" t="s">
        <v>29</v>
      </c>
      <c r="AR165" s="24" t="s">
        <v>29</v>
      </c>
      <c r="AS165" s="24" t="s">
        <v>29</v>
      </c>
      <c r="AT165" s="24" t="s">
        <v>29</v>
      </c>
      <c r="AU165" s="24" t="s">
        <v>29</v>
      </c>
      <c r="AV165" s="24" t="s">
        <v>29</v>
      </c>
      <c r="AW165" s="24" t="s">
        <v>29</v>
      </c>
      <c r="AX165" s="24" t="s">
        <v>29</v>
      </c>
      <c r="AY165" s="24" t="s">
        <v>29</v>
      </c>
      <c r="AZ165" s="24" t="s">
        <v>29</v>
      </c>
      <c r="BA165" s="24" t="s">
        <v>29</v>
      </c>
      <c r="BB165" s="24" t="s">
        <v>29</v>
      </c>
      <c r="BC165" s="24" t="s">
        <v>29</v>
      </c>
      <c r="BD165" s="24" t="s">
        <v>29</v>
      </c>
      <c r="BE165" s="24" t="s">
        <v>29</v>
      </c>
      <c r="BF165" s="24" t="s">
        <v>29</v>
      </c>
      <c r="BG165" s="24" t="s">
        <v>29</v>
      </c>
      <c r="BH165" s="24" t="s">
        <v>29</v>
      </c>
      <c r="BI165" s="24" t="s">
        <v>29</v>
      </c>
      <c r="BJ165" s="24" t="s">
        <v>29</v>
      </c>
      <c r="BK165" s="24" t="s">
        <v>29</v>
      </c>
      <c r="BL165" s="24" t="s">
        <v>29</v>
      </c>
      <c r="BM165" s="24" t="s">
        <v>29</v>
      </c>
      <c r="BN165" s="24" t="s">
        <v>29</v>
      </c>
      <c r="BO165" s="24" t="s">
        <v>29</v>
      </c>
      <c r="BP165" s="24" t="s">
        <v>29</v>
      </c>
      <c r="BQ165" s="24" t="s">
        <v>29</v>
      </c>
      <c r="BR165" s="24" t="s">
        <v>29</v>
      </c>
      <c r="BS165" s="24" t="s">
        <v>29</v>
      </c>
      <c r="BT165" s="24" t="s">
        <v>29</v>
      </c>
      <c r="BU165" s="24" t="s">
        <v>29</v>
      </c>
      <c r="BV165" s="24" t="s">
        <v>29</v>
      </c>
      <c r="BW165" s="24" t="s">
        <v>29</v>
      </c>
      <c r="BX165" s="24" t="s">
        <v>29</v>
      </c>
      <c r="BY165" s="24" t="s">
        <v>29</v>
      </c>
      <c r="BZ165" s="24" t="s">
        <v>29</v>
      </c>
      <c r="CA165" s="24" t="s">
        <v>29</v>
      </c>
      <c r="CB165" s="24" t="s">
        <v>29</v>
      </c>
    </row>
    <row r="166" spans="2:80" s="1" customFormat="1" ht="13.9" customHeight="1">
      <c r="B166" s="57" t="s">
        <v>29</v>
      </c>
      <c r="C166" s="57" t="s">
        <v>29</v>
      </c>
      <c r="D166" s="57" t="s">
        <v>29</v>
      </c>
      <c r="E166" s="61"/>
      <c r="G166" s="24" t="s">
        <v>29</v>
      </c>
      <c r="H166" s="24" t="s">
        <v>29</v>
      </c>
      <c r="I166" s="24" t="s">
        <v>29</v>
      </c>
      <c r="J166" s="24" t="s">
        <v>29</v>
      </c>
      <c r="K166" s="24" t="s">
        <v>29</v>
      </c>
      <c r="L166" s="24" t="s">
        <v>29</v>
      </c>
      <c r="M166" s="24" t="s">
        <v>29</v>
      </c>
      <c r="N166" s="24" t="s">
        <v>29</v>
      </c>
      <c r="O166" s="24" t="s">
        <v>29</v>
      </c>
      <c r="P166" s="24" t="s">
        <v>29</v>
      </c>
      <c r="Q166" s="24" t="s">
        <v>29</v>
      </c>
      <c r="R166" s="24" t="s">
        <v>29</v>
      </c>
      <c r="S166" s="24" t="s">
        <v>29</v>
      </c>
      <c r="T166" s="24" t="s">
        <v>29</v>
      </c>
      <c r="U166" s="24" t="s">
        <v>29</v>
      </c>
      <c r="V166" s="24" t="s">
        <v>29</v>
      </c>
      <c r="W166" s="24" t="s">
        <v>29</v>
      </c>
      <c r="X166" s="24" t="s">
        <v>29</v>
      </c>
      <c r="Y166" s="24" t="s">
        <v>29</v>
      </c>
      <c r="Z166" s="24" t="s">
        <v>29</v>
      </c>
      <c r="AA166" s="24" t="s">
        <v>29</v>
      </c>
      <c r="AB166" s="24" t="s">
        <v>29</v>
      </c>
      <c r="AC166" s="24" t="s">
        <v>29</v>
      </c>
      <c r="AD166" s="24" t="s">
        <v>29</v>
      </c>
      <c r="AE166" s="24" t="s">
        <v>29</v>
      </c>
      <c r="AF166" s="24" t="s">
        <v>29</v>
      </c>
      <c r="AG166" s="24" t="s">
        <v>29</v>
      </c>
      <c r="AH166" s="24" t="s">
        <v>29</v>
      </c>
      <c r="AI166" s="24" t="s">
        <v>29</v>
      </c>
      <c r="AJ166" s="24" t="s">
        <v>29</v>
      </c>
      <c r="AK166" s="24" t="s">
        <v>29</v>
      </c>
      <c r="AL166" s="24" t="s">
        <v>29</v>
      </c>
      <c r="AM166" s="24" t="s">
        <v>29</v>
      </c>
      <c r="AN166" s="24" t="s">
        <v>29</v>
      </c>
      <c r="AO166" s="24" t="s">
        <v>29</v>
      </c>
      <c r="AP166" s="24" t="s">
        <v>29</v>
      </c>
      <c r="AQ166" s="24" t="s">
        <v>29</v>
      </c>
      <c r="AR166" s="24" t="s">
        <v>29</v>
      </c>
      <c r="AS166" s="24" t="s">
        <v>29</v>
      </c>
      <c r="AT166" s="24" t="s">
        <v>29</v>
      </c>
      <c r="AU166" s="24" t="s">
        <v>29</v>
      </c>
      <c r="AV166" s="24" t="s">
        <v>29</v>
      </c>
      <c r="AW166" s="24" t="s">
        <v>29</v>
      </c>
      <c r="AX166" s="24" t="s">
        <v>29</v>
      </c>
      <c r="AY166" s="24" t="s">
        <v>29</v>
      </c>
      <c r="AZ166" s="24" t="s">
        <v>29</v>
      </c>
      <c r="BA166" s="24" t="s">
        <v>29</v>
      </c>
      <c r="BB166" s="24" t="s">
        <v>29</v>
      </c>
      <c r="BC166" s="24" t="s">
        <v>29</v>
      </c>
      <c r="BD166" s="24" t="s">
        <v>29</v>
      </c>
      <c r="BE166" s="24" t="s">
        <v>29</v>
      </c>
      <c r="BF166" s="24" t="s">
        <v>29</v>
      </c>
      <c r="BG166" s="24" t="s">
        <v>29</v>
      </c>
      <c r="BH166" s="24" t="s">
        <v>29</v>
      </c>
      <c r="BI166" s="24" t="s">
        <v>29</v>
      </c>
      <c r="BJ166" s="24" t="s">
        <v>29</v>
      </c>
      <c r="BK166" s="24" t="s">
        <v>29</v>
      </c>
      <c r="BL166" s="24" t="s">
        <v>29</v>
      </c>
      <c r="BM166" s="24" t="s">
        <v>29</v>
      </c>
      <c r="BN166" s="24" t="s">
        <v>29</v>
      </c>
      <c r="BO166" s="24" t="s">
        <v>29</v>
      </c>
      <c r="BP166" s="24" t="s">
        <v>29</v>
      </c>
      <c r="BQ166" s="24" t="s">
        <v>29</v>
      </c>
      <c r="BR166" s="24" t="s">
        <v>29</v>
      </c>
      <c r="BS166" s="24" t="s">
        <v>29</v>
      </c>
      <c r="BT166" s="24" t="s">
        <v>29</v>
      </c>
      <c r="BU166" s="24" t="s">
        <v>29</v>
      </c>
      <c r="BV166" s="24" t="s">
        <v>29</v>
      </c>
      <c r="BW166" s="24" t="s">
        <v>29</v>
      </c>
      <c r="BX166" s="24" t="s">
        <v>29</v>
      </c>
      <c r="BY166" s="24" t="s">
        <v>29</v>
      </c>
      <c r="BZ166" s="24" t="s">
        <v>29</v>
      </c>
      <c r="CA166" s="24" t="s">
        <v>29</v>
      </c>
      <c r="CB166" s="24" t="s">
        <v>29</v>
      </c>
    </row>
    <row r="167" spans="2:80" s="1" customFormat="1" ht="13.9" customHeight="1">
      <c r="B167" s="57" t="s">
        <v>29</v>
      </c>
      <c r="C167" s="57" t="s">
        <v>29</v>
      </c>
      <c r="D167" s="57" t="s">
        <v>29</v>
      </c>
      <c r="E167" s="61"/>
      <c r="G167" s="24" t="s">
        <v>29</v>
      </c>
      <c r="H167" s="24" t="s">
        <v>29</v>
      </c>
      <c r="I167" s="24" t="s">
        <v>29</v>
      </c>
      <c r="J167" s="24" t="s">
        <v>29</v>
      </c>
      <c r="K167" s="24" t="s">
        <v>29</v>
      </c>
      <c r="L167" s="24" t="s">
        <v>29</v>
      </c>
      <c r="M167" s="24" t="s">
        <v>29</v>
      </c>
      <c r="N167" s="24" t="s">
        <v>29</v>
      </c>
      <c r="O167" s="24" t="s">
        <v>29</v>
      </c>
      <c r="P167" s="24" t="s">
        <v>29</v>
      </c>
      <c r="Q167" s="24" t="s">
        <v>29</v>
      </c>
      <c r="R167" s="24" t="s">
        <v>29</v>
      </c>
      <c r="S167" s="24" t="s">
        <v>29</v>
      </c>
      <c r="T167" s="24" t="s">
        <v>29</v>
      </c>
      <c r="U167" s="24" t="s">
        <v>29</v>
      </c>
      <c r="V167" s="24" t="s">
        <v>29</v>
      </c>
      <c r="W167" s="24" t="s">
        <v>29</v>
      </c>
      <c r="X167" s="24" t="s">
        <v>29</v>
      </c>
      <c r="Y167" s="24" t="s">
        <v>29</v>
      </c>
      <c r="Z167" s="24" t="s">
        <v>29</v>
      </c>
      <c r="AA167" s="24" t="s">
        <v>29</v>
      </c>
      <c r="AB167" s="24" t="s">
        <v>29</v>
      </c>
      <c r="AC167" s="24" t="s">
        <v>29</v>
      </c>
      <c r="AD167" s="24" t="s">
        <v>29</v>
      </c>
      <c r="AE167" s="24" t="s">
        <v>29</v>
      </c>
      <c r="AF167" s="24" t="s">
        <v>29</v>
      </c>
      <c r="AG167" s="24" t="s">
        <v>29</v>
      </c>
      <c r="AH167" s="24" t="s">
        <v>29</v>
      </c>
      <c r="AI167" s="24" t="s">
        <v>29</v>
      </c>
      <c r="AJ167" s="24" t="s">
        <v>29</v>
      </c>
      <c r="AK167" s="24" t="s">
        <v>29</v>
      </c>
      <c r="AL167" s="24" t="s">
        <v>29</v>
      </c>
      <c r="AM167" s="24" t="s">
        <v>29</v>
      </c>
      <c r="AN167" s="24" t="s">
        <v>29</v>
      </c>
      <c r="AO167" s="24" t="s">
        <v>29</v>
      </c>
      <c r="AP167" s="24" t="s">
        <v>29</v>
      </c>
      <c r="AQ167" s="24" t="s">
        <v>29</v>
      </c>
      <c r="AR167" s="24" t="s">
        <v>29</v>
      </c>
      <c r="AS167" s="24" t="s">
        <v>29</v>
      </c>
      <c r="AT167" s="24" t="s">
        <v>29</v>
      </c>
      <c r="AU167" s="24" t="s">
        <v>29</v>
      </c>
      <c r="AV167" s="24" t="s">
        <v>29</v>
      </c>
      <c r="AW167" s="24" t="s">
        <v>29</v>
      </c>
      <c r="AX167" s="24" t="s">
        <v>29</v>
      </c>
      <c r="AY167" s="24" t="s">
        <v>29</v>
      </c>
      <c r="AZ167" s="24" t="s">
        <v>29</v>
      </c>
      <c r="BA167" s="24" t="s">
        <v>29</v>
      </c>
      <c r="BB167" s="24" t="s">
        <v>29</v>
      </c>
      <c r="BC167" s="24" t="s">
        <v>29</v>
      </c>
      <c r="BD167" s="24" t="s">
        <v>29</v>
      </c>
      <c r="BE167" s="24" t="s">
        <v>29</v>
      </c>
      <c r="BF167" s="24" t="s">
        <v>29</v>
      </c>
      <c r="BG167" s="24" t="s">
        <v>29</v>
      </c>
      <c r="BH167" s="24" t="s">
        <v>29</v>
      </c>
      <c r="BI167" s="24" t="s">
        <v>29</v>
      </c>
      <c r="BJ167" s="24" t="s">
        <v>29</v>
      </c>
      <c r="BK167" s="24" t="s">
        <v>29</v>
      </c>
      <c r="BL167" s="24" t="s">
        <v>29</v>
      </c>
      <c r="BM167" s="24" t="s">
        <v>29</v>
      </c>
      <c r="BN167" s="24" t="s">
        <v>29</v>
      </c>
      <c r="BO167" s="24" t="s">
        <v>29</v>
      </c>
      <c r="BP167" s="24" t="s">
        <v>29</v>
      </c>
      <c r="BQ167" s="24" t="s">
        <v>29</v>
      </c>
      <c r="BR167" s="24" t="s">
        <v>29</v>
      </c>
      <c r="BS167" s="24" t="s">
        <v>29</v>
      </c>
      <c r="BT167" s="24" t="s">
        <v>29</v>
      </c>
      <c r="BU167" s="24" t="s">
        <v>29</v>
      </c>
      <c r="BV167" s="24" t="s">
        <v>29</v>
      </c>
      <c r="BW167" s="24" t="s">
        <v>29</v>
      </c>
      <c r="BX167" s="24" t="s">
        <v>29</v>
      </c>
      <c r="BY167" s="24" t="s">
        <v>29</v>
      </c>
      <c r="BZ167" s="24" t="s">
        <v>29</v>
      </c>
      <c r="CA167" s="24" t="s">
        <v>29</v>
      </c>
      <c r="CB167" s="24" t="s">
        <v>29</v>
      </c>
    </row>
    <row r="168" spans="2:80" s="1" customFormat="1" ht="13.9" customHeight="1">
      <c r="B168" s="57" t="str">
        <f>Roster_Selection_Men!AF274&amp;" " &amp; "JV1 "</f>
        <v xml:space="preserve">University of the Cumberlands JV1 </v>
      </c>
      <c r="C168" s="57" t="str">
        <f>Roster_Selection_Men!AH274</f>
        <v>20-20398</v>
      </c>
      <c r="D168" s="57" t="str">
        <f>Roster_Selection_Men!AI274</f>
        <v>Brandon Salazar</v>
      </c>
      <c r="E168" s="58" t="s">
        <v>1022</v>
      </c>
      <c r="F168" s="1" t="str">
        <f>IF(ISERROR(Individual_Scores_Men_JV!E168), " ", IF(Individual_Scores_Men_JV!E168 = "Yes", "Yes", "  "))</f>
        <v>Yes</v>
      </c>
      <c r="G168" s="24" t="s">
        <v>672</v>
      </c>
      <c r="H168" s="44">
        <v>181</v>
      </c>
      <c r="I168" s="44">
        <v>133</v>
      </c>
      <c r="J168" s="44">
        <v>122</v>
      </c>
      <c r="K168" s="44">
        <v>145</v>
      </c>
      <c r="L168" s="44">
        <v>127</v>
      </c>
      <c r="M168" s="44">
        <v>171</v>
      </c>
      <c r="N168" s="44">
        <v>148</v>
      </c>
      <c r="O168" s="44">
        <v>173</v>
      </c>
      <c r="P168" s="44">
        <v>209</v>
      </c>
      <c r="Q168" s="44">
        <v>179</v>
      </c>
      <c r="R168" s="44">
        <v>167</v>
      </c>
      <c r="S168" s="44">
        <v>159</v>
      </c>
      <c r="T168" s="19">
        <f>SUM(H168:S168)</f>
        <v>1914</v>
      </c>
      <c r="U168" s="19">
        <f>COUNTIF(H168:S168, "&gt;0" )</f>
        <v>12</v>
      </c>
      <c r="V168" s="19">
        <f>T168/U168</f>
        <v>159.5</v>
      </c>
      <c r="W168" s="24" t="s">
        <v>29</v>
      </c>
      <c r="X168" s="24" t="s">
        <v>29</v>
      </c>
      <c r="Y168" s="24" t="s">
        <v>29</v>
      </c>
      <c r="Z168" s="24" t="s">
        <v>29</v>
      </c>
      <c r="AA168" s="24" t="s">
        <v>29</v>
      </c>
      <c r="AB168" s="24" t="s">
        <v>29</v>
      </c>
      <c r="AC168" s="24" t="s">
        <v>29</v>
      </c>
      <c r="AD168" s="24" t="s">
        <v>29</v>
      </c>
      <c r="AE168" s="24" t="s">
        <v>29</v>
      </c>
      <c r="AF168" s="24" t="s">
        <v>29</v>
      </c>
      <c r="AG168" s="24" t="s">
        <v>29</v>
      </c>
      <c r="AH168" s="24" t="s">
        <v>29</v>
      </c>
      <c r="AI168" s="24" t="s">
        <v>29</v>
      </c>
      <c r="AJ168" s="24" t="s">
        <v>29</v>
      </c>
      <c r="AK168" s="24" t="s">
        <v>29</v>
      </c>
      <c r="AL168" s="24" t="s">
        <v>29</v>
      </c>
      <c r="AM168" s="24" t="s">
        <v>29</v>
      </c>
      <c r="AN168" s="24" t="s">
        <v>29</v>
      </c>
      <c r="AO168" s="24" t="s">
        <v>29</v>
      </c>
      <c r="AP168" s="24" t="s">
        <v>29</v>
      </c>
      <c r="AQ168" s="24" t="s">
        <v>29</v>
      </c>
      <c r="AR168" s="24" t="s">
        <v>29</v>
      </c>
      <c r="AS168" s="24" t="s">
        <v>29</v>
      </c>
      <c r="AT168" s="24" t="s">
        <v>29</v>
      </c>
      <c r="AU168" s="24" t="s">
        <v>29</v>
      </c>
      <c r="AV168" s="24" t="s">
        <v>29</v>
      </c>
      <c r="AW168" s="24" t="s">
        <v>29</v>
      </c>
      <c r="AX168" s="24" t="s">
        <v>29</v>
      </c>
      <c r="AY168" s="24" t="s">
        <v>29</v>
      </c>
      <c r="AZ168" s="24" t="s">
        <v>29</v>
      </c>
      <c r="BA168" s="24" t="s">
        <v>29</v>
      </c>
      <c r="BB168" s="24" t="s">
        <v>29</v>
      </c>
      <c r="BC168" s="24" t="s">
        <v>29</v>
      </c>
      <c r="BD168" s="24" t="s">
        <v>29</v>
      </c>
      <c r="BE168" s="24" t="s">
        <v>29</v>
      </c>
      <c r="BF168" s="24" t="s">
        <v>29</v>
      </c>
      <c r="BG168" s="24" t="s">
        <v>29</v>
      </c>
      <c r="BH168" s="24" t="s">
        <v>29</v>
      </c>
      <c r="BI168" s="24" t="s">
        <v>29</v>
      </c>
      <c r="BJ168" s="24" t="s">
        <v>29</v>
      </c>
      <c r="BK168" s="24" t="s">
        <v>29</v>
      </c>
      <c r="BL168" s="24" t="s">
        <v>29</v>
      </c>
      <c r="BM168" s="24" t="s">
        <v>29</v>
      </c>
      <c r="BN168" s="24" t="s">
        <v>29</v>
      </c>
      <c r="BO168" s="24" t="s">
        <v>29</v>
      </c>
      <c r="BP168" s="24" t="s">
        <v>29</v>
      </c>
      <c r="BQ168" s="24" t="s">
        <v>29</v>
      </c>
      <c r="BR168" s="24" t="s">
        <v>29</v>
      </c>
      <c r="BS168" s="24" t="s">
        <v>29</v>
      </c>
      <c r="BT168" s="24" t="s">
        <v>29</v>
      </c>
      <c r="BU168" s="24" t="s">
        <v>29</v>
      </c>
      <c r="BV168" s="24" t="s">
        <v>29</v>
      </c>
      <c r="BW168" s="24" t="s">
        <v>29</v>
      </c>
      <c r="BX168" s="24" t="s">
        <v>29</v>
      </c>
      <c r="BY168" s="24" t="s">
        <v>29</v>
      </c>
      <c r="BZ168" s="24" t="s">
        <v>29</v>
      </c>
      <c r="CA168" s="24" t="s">
        <v>29</v>
      </c>
      <c r="CB168" s="24" t="s">
        <v>29</v>
      </c>
    </row>
    <row r="169" spans="2:80" s="1" customFormat="1" ht="13.9" customHeight="1">
      <c r="B169" s="57" t="str">
        <f>Roster_Selection_Men!AF275&amp;" " &amp; "JV1 "</f>
        <v xml:space="preserve">University of the Cumberlands JV1 </v>
      </c>
      <c r="C169" s="57" t="str">
        <f>Roster_Selection_Men!AH275</f>
        <v>21-4216</v>
      </c>
      <c r="D169" s="57" t="str">
        <f>Roster_Selection_Men!AI275</f>
        <v>Donovan Steiner</v>
      </c>
      <c r="E169" s="58" t="s">
        <v>1022</v>
      </c>
      <c r="F169" s="1" t="str">
        <f>IF(ISERROR(Individual_Scores_Men_JV!E169), " ", IF(Individual_Scores_Men_JV!E169 = "Yes", "Yes", "  "))</f>
        <v>Yes</v>
      </c>
      <c r="G169" s="24" t="s">
        <v>29</v>
      </c>
      <c r="H169" s="24" t="s">
        <v>29</v>
      </c>
      <c r="I169" s="24" t="s">
        <v>29</v>
      </c>
      <c r="J169" s="24" t="s">
        <v>29</v>
      </c>
      <c r="K169" s="24" t="s">
        <v>29</v>
      </c>
      <c r="L169" s="24" t="s">
        <v>29</v>
      </c>
      <c r="M169" s="24" t="s">
        <v>29</v>
      </c>
      <c r="N169" s="24" t="s">
        <v>29</v>
      </c>
      <c r="O169" s="24" t="s">
        <v>29</v>
      </c>
      <c r="P169" s="24" t="s">
        <v>29</v>
      </c>
      <c r="Q169" s="24" t="s">
        <v>29</v>
      </c>
      <c r="R169" s="24" t="s">
        <v>29</v>
      </c>
      <c r="S169" s="24" t="s">
        <v>29</v>
      </c>
      <c r="T169" s="24" t="s">
        <v>29</v>
      </c>
      <c r="U169" s="24" t="s">
        <v>29</v>
      </c>
      <c r="V169" s="24" t="s">
        <v>29</v>
      </c>
      <c r="W169" s="24" t="s">
        <v>29</v>
      </c>
      <c r="X169" s="24" t="s">
        <v>29</v>
      </c>
      <c r="Y169" s="24" t="s">
        <v>29</v>
      </c>
      <c r="Z169" s="24" t="s">
        <v>29</v>
      </c>
      <c r="AA169" s="24" t="s">
        <v>29</v>
      </c>
      <c r="AB169" s="24" t="s">
        <v>29</v>
      </c>
      <c r="AC169" s="24" t="s">
        <v>29</v>
      </c>
      <c r="AD169" s="24" t="s">
        <v>29</v>
      </c>
      <c r="AE169" s="24" t="s">
        <v>29</v>
      </c>
      <c r="AF169" s="24" t="s">
        <v>29</v>
      </c>
      <c r="AG169" s="24" t="s">
        <v>29</v>
      </c>
      <c r="AH169" s="24" t="s">
        <v>29</v>
      </c>
      <c r="AI169" s="24" t="s">
        <v>29</v>
      </c>
      <c r="AJ169" s="24" t="s">
        <v>29</v>
      </c>
      <c r="AK169" s="24" t="s">
        <v>29</v>
      </c>
      <c r="AL169" s="24" t="s">
        <v>29</v>
      </c>
      <c r="AM169" s="24" t="s">
        <v>29</v>
      </c>
      <c r="AN169" s="24" t="s">
        <v>29</v>
      </c>
      <c r="AO169" s="24" t="s">
        <v>29</v>
      </c>
      <c r="AP169" s="24" t="s">
        <v>29</v>
      </c>
      <c r="AQ169" s="24" t="s">
        <v>29</v>
      </c>
      <c r="AR169" s="24" t="s">
        <v>29</v>
      </c>
      <c r="AS169" s="24" t="s">
        <v>29</v>
      </c>
      <c r="AT169" s="24" t="s">
        <v>29</v>
      </c>
      <c r="AU169" s="24" t="s">
        <v>29</v>
      </c>
      <c r="AV169" s="24" t="s">
        <v>29</v>
      </c>
      <c r="AW169" s="24" t="s">
        <v>29</v>
      </c>
      <c r="AX169" s="24" t="s">
        <v>29</v>
      </c>
      <c r="AY169" s="24" t="s">
        <v>29</v>
      </c>
      <c r="AZ169" s="24" t="s">
        <v>29</v>
      </c>
      <c r="BA169" s="24" t="s">
        <v>29</v>
      </c>
      <c r="BB169" s="24" t="s">
        <v>29</v>
      </c>
      <c r="BC169" s="24" t="s">
        <v>29</v>
      </c>
      <c r="BD169" s="24" t="s">
        <v>29</v>
      </c>
      <c r="BE169" s="24" t="s">
        <v>29</v>
      </c>
      <c r="BF169" s="24" t="s">
        <v>29</v>
      </c>
      <c r="BG169" s="24" t="s">
        <v>29</v>
      </c>
      <c r="BH169" s="24" t="s">
        <v>29</v>
      </c>
      <c r="BI169" s="24" t="s">
        <v>29</v>
      </c>
      <c r="BJ169" s="24" t="s">
        <v>29</v>
      </c>
      <c r="BK169" s="24" t="s">
        <v>29</v>
      </c>
      <c r="BL169" s="24" t="s">
        <v>29</v>
      </c>
      <c r="BM169" s="24" t="s">
        <v>29</v>
      </c>
      <c r="BN169" s="24" t="s">
        <v>29</v>
      </c>
      <c r="BO169" s="24" t="s">
        <v>29</v>
      </c>
      <c r="BP169" s="24" t="s">
        <v>29</v>
      </c>
      <c r="BQ169" s="24" t="s">
        <v>29</v>
      </c>
      <c r="BR169" s="24" t="s">
        <v>29</v>
      </c>
      <c r="BS169" s="24" t="s">
        <v>29</v>
      </c>
      <c r="BT169" s="24" t="s">
        <v>29</v>
      </c>
      <c r="BU169" s="24" t="s">
        <v>29</v>
      </c>
      <c r="BV169" s="24" t="s">
        <v>29</v>
      </c>
      <c r="BW169" s="24" t="s">
        <v>29</v>
      </c>
      <c r="BX169" s="24" t="s">
        <v>29</v>
      </c>
      <c r="BY169" s="24" t="s">
        <v>29</v>
      </c>
      <c r="BZ169" s="24" t="s">
        <v>29</v>
      </c>
      <c r="CA169" s="24" t="s">
        <v>29</v>
      </c>
      <c r="CB169" s="24" t="s">
        <v>29</v>
      </c>
    </row>
    <row r="170" spans="2:80" s="1" customFormat="1" ht="13.9" customHeight="1">
      <c r="B170" s="57" t="str">
        <f>Roster_Selection_Men!AF276&amp;" " &amp; "JV1 "</f>
        <v xml:space="preserve">University of the Cumberlands JV1 </v>
      </c>
      <c r="C170" s="57" t="str">
        <f>Roster_Selection_Men!AH276</f>
        <v>8358-5157</v>
      </c>
      <c r="D170" s="57" t="str">
        <f>Roster_Selection_Men!AI276</f>
        <v>Dustin Warmoth</v>
      </c>
      <c r="E170" s="58" t="s">
        <v>1022</v>
      </c>
      <c r="F170" s="1" t="str">
        <f>IF(ISERROR(Individual_Scores_Men_JV!E170), " ", IF(Individual_Scores_Men_JV!E170 = "Yes", "Yes", "  "))</f>
        <v>Yes</v>
      </c>
      <c r="G170" s="24" t="s">
        <v>29</v>
      </c>
      <c r="H170" s="24" t="s">
        <v>29</v>
      </c>
      <c r="I170" s="24" t="s">
        <v>29</v>
      </c>
      <c r="J170" s="24" t="s">
        <v>29</v>
      </c>
      <c r="K170" s="24" t="s">
        <v>29</v>
      </c>
      <c r="L170" s="24" t="s">
        <v>29</v>
      </c>
      <c r="M170" s="24" t="s">
        <v>29</v>
      </c>
      <c r="N170" s="24" t="s">
        <v>29</v>
      </c>
      <c r="O170" s="24" t="s">
        <v>29</v>
      </c>
      <c r="P170" s="24" t="s">
        <v>29</v>
      </c>
      <c r="Q170" s="24" t="s">
        <v>29</v>
      </c>
      <c r="R170" s="24" t="s">
        <v>29</v>
      </c>
      <c r="S170" s="24" t="s">
        <v>29</v>
      </c>
      <c r="T170" s="24" t="s">
        <v>29</v>
      </c>
      <c r="U170" s="24" t="s">
        <v>29</v>
      </c>
      <c r="V170" s="24" t="s">
        <v>29</v>
      </c>
      <c r="W170" s="24" t="s">
        <v>29</v>
      </c>
      <c r="X170" s="24" t="s">
        <v>29</v>
      </c>
      <c r="Y170" s="24" t="s">
        <v>29</v>
      </c>
      <c r="Z170" s="24" t="s">
        <v>29</v>
      </c>
      <c r="AA170" s="24" t="s">
        <v>29</v>
      </c>
      <c r="AB170" s="24" t="s">
        <v>29</v>
      </c>
      <c r="AC170" s="24" t="s">
        <v>29</v>
      </c>
      <c r="AD170" s="24" t="s">
        <v>29</v>
      </c>
      <c r="AE170" s="24" t="s">
        <v>29</v>
      </c>
      <c r="AF170" s="24" t="s">
        <v>29</v>
      </c>
      <c r="AG170" s="24" t="s">
        <v>29</v>
      </c>
      <c r="AH170" s="24" t="s">
        <v>29</v>
      </c>
      <c r="AI170" s="24" t="s">
        <v>29</v>
      </c>
      <c r="AJ170" s="24" t="s">
        <v>29</v>
      </c>
      <c r="AK170" s="24" t="s">
        <v>29</v>
      </c>
      <c r="AL170" s="24" t="s">
        <v>29</v>
      </c>
      <c r="AM170" s="24" t="s">
        <v>29</v>
      </c>
      <c r="AN170" s="24" t="s">
        <v>29</v>
      </c>
      <c r="AO170" s="24" t="s">
        <v>29</v>
      </c>
      <c r="AP170" s="24" t="s">
        <v>29</v>
      </c>
      <c r="AQ170" s="24" t="s">
        <v>29</v>
      </c>
      <c r="AR170" s="24" t="s">
        <v>29</v>
      </c>
      <c r="AS170" s="24" t="s">
        <v>29</v>
      </c>
      <c r="AT170" s="24" t="s">
        <v>29</v>
      </c>
      <c r="AU170" s="24" t="s">
        <v>29</v>
      </c>
      <c r="AV170" s="24" t="s">
        <v>29</v>
      </c>
      <c r="AW170" s="24" t="s">
        <v>29</v>
      </c>
      <c r="AX170" s="24" t="s">
        <v>29</v>
      </c>
      <c r="AY170" s="24" t="s">
        <v>29</v>
      </c>
      <c r="AZ170" s="24" t="s">
        <v>29</v>
      </c>
      <c r="BA170" s="24" t="s">
        <v>29</v>
      </c>
      <c r="BB170" s="24" t="s">
        <v>29</v>
      </c>
      <c r="BC170" s="24" t="s">
        <v>29</v>
      </c>
      <c r="BD170" s="24" t="s">
        <v>29</v>
      </c>
      <c r="BE170" s="24" t="s">
        <v>29</v>
      </c>
      <c r="BF170" s="24" t="s">
        <v>29</v>
      </c>
      <c r="BG170" s="24" t="s">
        <v>29</v>
      </c>
      <c r="BH170" s="24" t="s">
        <v>29</v>
      </c>
      <c r="BI170" s="24" t="s">
        <v>29</v>
      </c>
      <c r="BJ170" s="24" t="s">
        <v>29</v>
      </c>
      <c r="BK170" s="24" t="s">
        <v>29</v>
      </c>
      <c r="BL170" s="24" t="s">
        <v>29</v>
      </c>
      <c r="BM170" s="24" t="s">
        <v>29</v>
      </c>
      <c r="BN170" s="24" t="s">
        <v>29</v>
      </c>
      <c r="BO170" s="24" t="s">
        <v>29</v>
      </c>
      <c r="BP170" s="24" t="s">
        <v>29</v>
      </c>
      <c r="BQ170" s="24" t="s">
        <v>29</v>
      </c>
      <c r="BR170" s="24" t="s">
        <v>29</v>
      </c>
      <c r="BS170" s="24" t="s">
        <v>29</v>
      </c>
      <c r="BT170" s="24" t="s">
        <v>29</v>
      </c>
      <c r="BU170" s="24" t="s">
        <v>29</v>
      </c>
      <c r="BV170" s="24" t="s">
        <v>29</v>
      </c>
      <c r="BW170" s="24" t="s">
        <v>29</v>
      </c>
      <c r="BX170" s="24" t="s">
        <v>29</v>
      </c>
      <c r="BY170" s="24" t="s">
        <v>29</v>
      </c>
      <c r="BZ170" s="24" t="s">
        <v>29</v>
      </c>
      <c r="CA170" s="24" t="s">
        <v>29</v>
      </c>
      <c r="CB170" s="24" t="s">
        <v>29</v>
      </c>
    </row>
    <row r="171" spans="2:80" s="1" customFormat="1" ht="13.9" customHeight="1">
      <c r="B171" s="57" t="str">
        <f>Roster_Selection_Men!AF277&amp;" " &amp; "JV1 "</f>
        <v xml:space="preserve">University of the Cumberlands JV1 </v>
      </c>
      <c r="C171" s="57" t="str">
        <f>Roster_Selection_Men!AH277</f>
        <v>19-80458</v>
      </c>
      <c r="D171" s="57" t="str">
        <f>Roster_Selection_Men!AI277</f>
        <v>Samuel Belew</v>
      </c>
      <c r="E171" s="58" t="s">
        <v>1022</v>
      </c>
      <c r="F171" s="1" t="str">
        <f>IF(ISERROR(Individual_Scores_Men_JV!E171), " ", IF(Individual_Scores_Men_JV!E171 = "Yes", "Yes", "  "))</f>
        <v>Yes</v>
      </c>
      <c r="G171" s="24" t="s">
        <v>29</v>
      </c>
      <c r="H171" s="24" t="s">
        <v>29</v>
      </c>
      <c r="I171" s="24" t="s">
        <v>29</v>
      </c>
      <c r="J171" s="24" t="s">
        <v>29</v>
      </c>
      <c r="K171" s="24" t="s">
        <v>29</v>
      </c>
      <c r="L171" s="24" t="s">
        <v>29</v>
      </c>
      <c r="M171" s="24" t="s">
        <v>29</v>
      </c>
      <c r="N171" s="24" t="s">
        <v>29</v>
      </c>
      <c r="O171" s="24" t="s">
        <v>29</v>
      </c>
      <c r="P171" s="24" t="s">
        <v>29</v>
      </c>
      <c r="Q171" s="24" t="s">
        <v>29</v>
      </c>
      <c r="R171" s="24" t="s">
        <v>29</v>
      </c>
      <c r="S171" s="24" t="s">
        <v>29</v>
      </c>
      <c r="T171" s="24" t="s">
        <v>29</v>
      </c>
      <c r="U171" s="24" t="s">
        <v>29</v>
      </c>
      <c r="V171" s="24" t="s">
        <v>29</v>
      </c>
      <c r="W171" s="24" t="s">
        <v>29</v>
      </c>
      <c r="X171" s="24" t="s">
        <v>29</v>
      </c>
      <c r="Y171" s="24" t="s">
        <v>29</v>
      </c>
      <c r="Z171" s="24" t="s">
        <v>29</v>
      </c>
      <c r="AA171" s="24" t="s">
        <v>29</v>
      </c>
      <c r="AB171" s="24" t="s">
        <v>29</v>
      </c>
      <c r="AC171" s="24" t="s">
        <v>29</v>
      </c>
      <c r="AD171" s="24" t="s">
        <v>29</v>
      </c>
      <c r="AE171" s="24" t="s">
        <v>29</v>
      </c>
      <c r="AF171" s="24" t="s">
        <v>29</v>
      </c>
      <c r="AG171" s="24" t="s">
        <v>29</v>
      </c>
      <c r="AH171" s="24" t="s">
        <v>29</v>
      </c>
      <c r="AI171" s="24" t="s">
        <v>29</v>
      </c>
      <c r="AJ171" s="24" t="s">
        <v>29</v>
      </c>
      <c r="AK171" s="24" t="s">
        <v>29</v>
      </c>
      <c r="AL171" s="24" t="s">
        <v>29</v>
      </c>
      <c r="AM171" s="24" t="s">
        <v>29</v>
      </c>
      <c r="AN171" s="24" t="s">
        <v>29</v>
      </c>
      <c r="AO171" s="24" t="s">
        <v>29</v>
      </c>
      <c r="AP171" s="24" t="s">
        <v>29</v>
      </c>
      <c r="AQ171" s="24" t="s">
        <v>29</v>
      </c>
      <c r="AR171" s="24" t="s">
        <v>29</v>
      </c>
      <c r="AS171" s="24" t="s">
        <v>29</v>
      </c>
      <c r="AT171" s="24" t="s">
        <v>29</v>
      </c>
      <c r="AU171" s="24" t="s">
        <v>29</v>
      </c>
      <c r="AV171" s="24" t="s">
        <v>29</v>
      </c>
      <c r="AW171" s="24" t="s">
        <v>29</v>
      </c>
      <c r="AX171" s="24" t="s">
        <v>29</v>
      </c>
      <c r="AY171" s="24" t="s">
        <v>29</v>
      </c>
      <c r="AZ171" s="24" t="s">
        <v>29</v>
      </c>
      <c r="BA171" s="24" t="s">
        <v>29</v>
      </c>
      <c r="BB171" s="24" t="s">
        <v>29</v>
      </c>
      <c r="BC171" s="24" t="s">
        <v>29</v>
      </c>
      <c r="BD171" s="24" t="s">
        <v>29</v>
      </c>
      <c r="BE171" s="24" t="s">
        <v>29</v>
      </c>
      <c r="BF171" s="24" t="s">
        <v>29</v>
      </c>
      <c r="BG171" s="24" t="s">
        <v>29</v>
      </c>
      <c r="BH171" s="24" t="s">
        <v>29</v>
      </c>
      <c r="BI171" s="24" t="s">
        <v>29</v>
      </c>
      <c r="BJ171" s="24" t="s">
        <v>29</v>
      </c>
      <c r="BK171" s="24" t="s">
        <v>29</v>
      </c>
      <c r="BL171" s="24" t="s">
        <v>29</v>
      </c>
      <c r="BM171" s="24" t="s">
        <v>29</v>
      </c>
      <c r="BN171" s="24" t="s">
        <v>29</v>
      </c>
      <c r="BO171" s="24" t="s">
        <v>29</v>
      </c>
      <c r="BP171" s="24" t="s">
        <v>29</v>
      </c>
      <c r="BQ171" s="24" t="s">
        <v>29</v>
      </c>
      <c r="BR171" s="24" t="s">
        <v>29</v>
      </c>
      <c r="BS171" s="24" t="s">
        <v>29</v>
      </c>
      <c r="BT171" s="24" t="s">
        <v>29</v>
      </c>
      <c r="BU171" s="24" t="s">
        <v>29</v>
      </c>
      <c r="BV171" s="24" t="s">
        <v>29</v>
      </c>
      <c r="BW171" s="24" t="s">
        <v>29</v>
      </c>
      <c r="BX171" s="24" t="s">
        <v>29</v>
      </c>
      <c r="BY171" s="24" t="s">
        <v>29</v>
      </c>
      <c r="BZ171" s="24" t="s">
        <v>29</v>
      </c>
      <c r="CA171" s="24" t="s">
        <v>29</v>
      </c>
      <c r="CB171" s="24" t="s">
        <v>29</v>
      </c>
    </row>
    <row r="172" spans="2:80" s="1" customFormat="1" ht="13.9" customHeight="1">
      <c r="B172" s="57" t="str">
        <f>Roster_Selection_Men!AF278&amp;" " &amp; "JV1 "</f>
        <v xml:space="preserve">University of the Cumberlands JV1 </v>
      </c>
      <c r="C172" s="57" t="str">
        <f>Roster_Selection_Men!AH278</f>
        <v>21-4213</v>
      </c>
      <c r="D172" s="57" t="str">
        <f>Roster_Selection_Men!AI278</f>
        <v>Thomas Bemiss</v>
      </c>
      <c r="E172" s="58" t="s">
        <v>1022</v>
      </c>
      <c r="F172" s="1" t="str">
        <f>IF(ISERROR(Individual_Scores_Men_JV!E172), " ", IF(Individual_Scores_Men_JV!E172 = "Yes", "Yes", "  "))</f>
        <v xml:space="preserve">  </v>
      </c>
      <c r="G172" s="24" t="s">
        <v>29</v>
      </c>
      <c r="H172" s="24" t="s">
        <v>29</v>
      </c>
      <c r="I172" s="24" t="s">
        <v>29</v>
      </c>
      <c r="J172" s="24" t="s">
        <v>29</v>
      </c>
      <c r="K172" s="24" t="s">
        <v>29</v>
      </c>
      <c r="L172" s="24" t="s">
        <v>29</v>
      </c>
      <c r="M172" s="24" t="s">
        <v>29</v>
      </c>
      <c r="N172" s="24" t="s">
        <v>29</v>
      </c>
      <c r="O172" s="24" t="s">
        <v>29</v>
      </c>
      <c r="P172" s="24" t="s">
        <v>29</v>
      </c>
      <c r="Q172" s="24" t="s">
        <v>29</v>
      </c>
      <c r="R172" s="24" t="s">
        <v>29</v>
      </c>
      <c r="S172" s="24" t="s">
        <v>29</v>
      </c>
      <c r="T172" s="24" t="s">
        <v>29</v>
      </c>
      <c r="U172" s="24" t="s">
        <v>29</v>
      </c>
      <c r="V172" s="24" t="s">
        <v>29</v>
      </c>
      <c r="W172" s="24" t="s">
        <v>29</v>
      </c>
      <c r="X172" s="24" t="s">
        <v>29</v>
      </c>
      <c r="Y172" s="24" t="s">
        <v>29</v>
      </c>
      <c r="Z172" s="24" t="s">
        <v>29</v>
      </c>
      <c r="AA172" s="24" t="s">
        <v>29</v>
      </c>
      <c r="AB172" s="24" t="s">
        <v>29</v>
      </c>
      <c r="AC172" s="24" t="s">
        <v>29</v>
      </c>
      <c r="AD172" s="24" t="s">
        <v>29</v>
      </c>
      <c r="AE172" s="24" t="s">
        <v>29</v>
      </c>
      <c r="AF172" s="24" t="s">
        <v>29</v>
      </c>
      <c r="AG172" s="24" t="s">
        <v>29</v>
      </c>
      <c r="AH172" s="24" t="s">
        <v>29</v>
      </c>
      <c r="AI172" s="24" t="s">
        <v>29</v>
      </c>
      <c r="AJ172" s="24" t="s">
        <v>29</v>
      </c>
      <c r="AK172" s="24" t="s">
        <v>29</v>
      </c>
      <c r="AL172" s="24" t="s">
        <v>29</v>
      </c>
      <c r="AM172" s="24" t="s">
        <v>29</v>
      </c>
      <c r="AN172" s="24" t="s">
        <v>29</v>
      </c>
      <c r="AO172" s="24" t="s">
        <v>29</v>
      </c>
      <c r="AP172" s="24" t="s">
        <v>29</v>
      </c>
      <c r="AQ172" s="24" t="s">
        <v>29</v>
      </c>
      <c r="AR172" s="24" t="s">
        <v>29</v>
      </c>
      <c r="AS172" s="24" t="s">
        <v>29</v>
      </c>
      <c r="AT172" s="24" t="s">
        <v>29</v>
      </c>
      <c r="AU172" s="24" t="s">
        <v>29</v>
      </c>
      <c r="AV172" s="24" t="s">
        <v>29</v>
      </c>
      <c r="AW172" s="24" t="s">
        <v>29</v>
      </c>
      <c r="AX172" s="24" t="s">
        <v>29</v>
      </c>
      <c r="AY172" s="24" t="s">
        <v>29</v>
      </c>
      <c r="AZ172" s="24" t="s">
        <v>29</v>
      </c>
      <c r="BA172" s="24" t="s">
        <v>29</v>
      </c>
      <c r="BB172" s="24" t="s">
        <v>29</v>
      </c>
      <c r="BC172" s="24" t="s">
        <v>29</v>
      </c>
      <c r="BD172" s="24" t="s">
        <v>29</v>
      </c>
      <c r="BE172" s="24" t="s">
        <v>29</v>
      </c>
      <c r="BF172" s="24" t="s">
        <v>29</v>
      </c>
      <c r="BG172" s="24" t="s">
        <v>29</v>
      </c>
      <c r="BH172" s="24" t="s">
        <v>29</v>
      </c>
      <c r="BI172" s="24" t="s">
        <v>29</v>
      </c>
      <c r="BJ172" s="24" t="s">
        <v>29</v>
      </c>
      <c r="BK172" s="24" t="s">
        <v>29</v>
      </c>
      <c r="BL172" s="24" t="s">
        <v>29</v>
      </c>
      <c r="BM172" s="24" t="s">
        <v>29</v>
      </c>
      <c r="BN172" s="24" t="s">
        <v>29</v>
      </c>
      <c r="BO172" s="24" t="s">
        <v>29</v>
      </c>
      <c r="BP172" s="24" t="s">
        <v>29</v>
      </c>
      <c r="BQ172" s="24" t="s">
        <v>29</v>
      </c>
      <c r="BR172" s="24" t="s">
        <v>29</v>
      </c>
      <c r="BS172" s="24" t="s">
        <v>29</v>
      </c>
      <c r="BT172" s="24" t="s">
        <v>29</v>
      </c>
      <c r="BU172" s="24" t="s">
        <v>29</v>
      </c>
      <c r="BV172" s="24" t="s">
        <v>29</v>
      </c>
      <c r="BW172" s="24" t="s">
        <v>29</v>
      </c>
      <c r="BX172" s="24" t="s">
        <v>29</v>
      </c>
      <c r="BY172" s="24" t="s">
        <v>29</v>
      </c>
      <c r="BZ172" s="24" t="s">
        <v>29</v>
      </c>
      <c r="CA172" s="24" t="s">
        <v>29</v>
      </c>
      <c r="CB172" s="24" t="s">
        <v>29</v>
      </c>
    </row>
    <row r="173" spans="2:80" s="1" customFormat="1" ht="13.9" customHeight="1">
      <c r="B173" s="57" t="str">
        <f>Roster_Selection_Men!AF279&amp;" " &amp; "JV1 "</f>
        <v xml:space="preserve">University of the Cumberlands JV1 </v>
      </c>
      <c r="C173" s="57" t="str">
        <f>Roster_Selection_Men!AH279</f>
        <v>18-1760</v>
      </c>
      <c r="D173" s="57" t="str">
        <f>Roster_Selection_Men!AI279</f>
        <v>Zach Strickland</v>
      </c>
      <c r="E173" s="58" t="s">
        <v>1022</v>
      </c>
      <c r="F173" s="1" t="str">
        <f>IF(ISERROR(Individual_Scores_Men_JV!E173), " ", IF(Individual_Scores_Men_JV!E173 = "Yes", "Yes", "  "))</f>
        <v>Yes</v>
      </c>
      <c r="G173" s="24" t="s">
        <v>29</v>
      </c>
      <c r="H173" s="24" t="s">
        <v>29</v>
      </c>
      <c r="I173" s="24" t="s">
        <v>29</v>
      </c>
      <c r="J173" s="24" t="s">
        <v>29</v>
      </c>
      <c r="K173" s="24" t="s">
        <v>29</v>
      </c>
      <c r="L173" s="24" t="s">
        <v>29</v>
      </c>
      <c r="M173" s="24" t="s">
        <v>29</v>
      </c>
      <c r="N173" s="24" t="s">
        <v>29</v>
      </c>
      <c r="O173" s="24" t="s">
        <v>29</v>
      </c>
      <c r="P173" s="24" t="s">
        <v>29</v>
      </c>
      <c r="Q173" s="24" t="s">
        <v>29</v>
      </c>
      <c r="R173" s="24" t="s">
        <v>29</v>
      </c>
      <c r="S173" s="24" t="s">
        <v>29</v>
      </c>
      <c r="T173" s="24" t="s">
        <v>29</v>
      </c>
      <c r="U173" s="24" t="s">
        <v>29</v>
      </c>
      <c r="V173" s="24" t="s">
        <v>29</v>
      </c>
      <c r="W173" s="24" t="s">
        <v>29</v>
      </c>
      <c r="X173" s="24" t="s">
        <v>29</v>
      </c>
      <c r="Y173" s="24" t="s">
        <v>29</v>
      </c>
      <c r="Z173" s="24" t="s">
        <v>29</v>
      </c>
      <c r="AA173" s="24" t="s">
        <v>29</v>
      </c>
      <c r="AB173" s="24" t="s">
        <v>29</v>
      </c>
      <c r="AC173" s="24" t="s">
        <v>29</v>
      </c>
      <c r="AD173" s="24" t="s">
        <v>29</v>
      </c>
      <c r="AE173" s="24" t="s">
        <v>29</v>
      </c>
      <c r="AF173" s="24" t="s">
        <v>29</v>
      </c>
      <c r="AG173" s="24" t="s">
        <v>29</v>
      </c>
      <c r="AH173" s="24" t="s">
        <v>29</v>
      </c>
      <c r="AI173" s="24" t="s">
        <v>29</v>
      </c>
      <c r="AJ173" s="24" t="s">
        <v>29</v>
      </c>
      <c r="AK173" s="24" t="s">
        <v>29</v>
      </c>
      <c r="AL173" s="24" t="s">
        <v>29</v>
      </c>
      <c r="AM173" s="24" t="s">
        <v>29</v>
      </c>
      <c r="AN173" s="24" t="s">
        <v>29</v>
      </c>
      <c r="AO173" s="24" t="s">
        <v>29</v>
      </c>
      <c r="AP173" s="24" t="s">
        <v>29</v>
      </c>
      <c r="AQ173" s="24" t="s">
        <v>29</v>
      </c>
      <c r="AR173" s="24" t="s">
        <v>29</v>
      </c>
      <c r="AS173" s="24" t="s">
        <v>29</v>
      </c>
      <c r="AT173" s="24" t="s">
        <v>29</v>
      </c>
      <c r="AU173" s="24" t="s">
        <v>29</v>
      </c>
      <c r="AV173" s="24" t="s">
        <v>29</v>
      </c>
      <c r="AW173" s="24" t="s">
        <v>29</v>
      </c>
      <c r="AX173" s="24" t="s">
        <v>29</v>
      </c>
      <c r="AY173" s="24" t="s">
        <v>29</v>
      </c>
      <c r="AZ173" s="24" t="s">
        <v>29</v>
      </c>
      <c r="BA173" s="24" t="s">
        <v>29</v>
      </c>
      <c r="BB173" s="24" t="s">
        <v>29</v>
      </c>
      <c r="BC173" s="24" t="s">
        <v>29</v>
      </c>
      <c r="BD173" s="24" t="s">
        <v>29</v>
      </c>
      <c r="BE173" s="24" t="s">
        <v>29</v>
      </c>
      <c r="BF173" s="24" t="s">
        <v>29</v>
      </c>
      <c r="BG173" s="24" t="s">
        <v>29</v>
      </c>
      <c r="BH173" s="24" t="s">
        <v>29</v>
      </c>
      <c r="BI173" s="24" t="s">
        <v>29</v>
      </c>
      <c r="BJ173" s="24" t="s">
        <v>29</v>
      </c>
      <c r="BK173" s="24" t="s">
        <v>29</v>
      </c>
      <c r="BL173" s="24" t="s">
        <v>29</v>
      </c>
      <c r="BM173" s="24" t="s">
        <v>29</v>
      </c>
      <c r="BN173" s="24" t="s">
        <v>29</v>
      </c>
      <c r="BO173" s="24" t="s">
        <v>29</v>
      </c>
      <c r="BP173" s="24" t="s">
        <v>29</v>
      </c>
      <c r="BQ173" s="24" t="s">
        <v>29</v>
      </c>
      <c r="BR173" s="24" t="s">
        <v>29</v>
      </c>
      <c r="BS173" s="24" t="s">
        <v>29</v>
      </c>
      <c r="BT173" s="24" t="s">
        <v>29</v>
      </c>
      <c r="BU173" s="24" t="s">
        <v>29</v>
      </c>
      <c r="BV173" s="24" t="s">
        <v>29</v>
      </c>
      <c r="BW173" s="24" t="s">
        <v>29</v>
      </c>
      <c r="BX173" s="24" t="s">
        <v>29</v>
      </c>
      <c r="BY173" s="24" t="s">
        <v>29</v>
      </c>
      <c r="BZ173" s="24" t="s">
        <v>29</v>
      </c>
      <c r="CA173" s="24" t="s">
        <v>29</v>
      </c>
      <c r="CB173" s="24" t="s">
        <v>29</v>
      </c>
    </row>
    <row r="174" spans="2:80" s="1" customFormat="1" ht="13.9" customHeight="1">
      <c r="B174" s="57" t="str">
        <f>Roster_Selection_Men!AF280&amp;" " &amp; "JV1 "</f>
        <v xml:space="preserve"> JV1 </v>
      </c>
      <c r="C174" s="57" t="str">
        <f>Roster_Selection_Men!AH280</f>
        <v/>
      </c>
      <c r="D174" s="57" t="str">
        <f>Roster_Selection_Men!AI280</f>
        <v/>
      </c>
      <c r="E174" s="58"/>
      <c r="F174" s="1" t="str">
        <f>IF(ISERROR(Individual_Scores_Men_JV!E174), " ", IF(Individual_Scores_Men_JV!E174 = "Yes", "Yes", "  "))</f>
        <v xml:space="preserve">  </v>
      </c>
      <c r="G174" s="24" t="s">
        <v>29</v>
      </c>
      <c r="H174" s="24" t="s">
        <v>29</v>
      </c>
      <c r="I174" s="24" t="s">
        <v>29</v>
      </c>
      <c r="J174" s="24" t="s">
        <v>29</v>
      </c>
      <c r="K174" s="24" t="s">
        <v>29</v>
      </c>
      <c r="L174" s="24" t="s">
        <v>29</v>
      </c>
      <c r="M174" s="24" t="s">
        <v>29</v>
      </c>
      <c r="N174" s="24" t="s">
        <v>29</v>
      </c>
      <c r="O174" s="24" t="s">
        <v>29</v>
      </c>
      <c r="P174" s="24" t="s">
        <v>29</v>
      </c>
      <c r="Q174" s="24" t="s">
        <v>29</v>
      </c>
      <c r="R174" s="24" t="s">
        <v>29</v>
      </c>
      <c r="S174" s="24" t="s">
        <v>29</v>
      </c>
      <c r="T174" s="24" t="s">
        <v>29</v>
      </c>
      <c r="U174" s="24" t="s">
        <v>29</v>
      </c>
      <c r="V174" s="24" t="s">
        <v>29</v>
      </c>
      <c r="W174" s="24" t="s">
        <v>29</v>
      </c>
      <c r="X174" s="24" t="s">
        <v>29</v>
      </c>
      <c r="Y174" s="24" t="s">
        <v>29</v>
      </c>
      <c r="Z174" s="24" t="s">
        <v>29</v>
      </c>
      <c r="AA174" s="24" t="s">
        <v>29</v>
      </c>
      <c r="AB174" s="24" t="s">
        <v>29</v>
      </c>
      <c r="AC174" s="24" t="s">
        <v>29</v>
      </c>
      <c r="AD174" s="24" t="s">
        <v>29</v>
      </c>
      <c r="AE174" s="24" t="s">
        <v>29</v>
      </c>
      <c r="AF174" s="24" t="s">
        <v>29</v>
      </c>
      <c r="AG174" s="24" t="s">
        <v>29</v>
      </c>
      <c r="AH174" s="24" t="s">
        <v>29</v>
      </c>
      <c r="AI174" s="24" t="s">
        <v>29</v>
      </c>
      <c r="AJ174" s="24" t="s">
        <v>29</v>
      </c>
      <c r="AK174" s="24" t="s">
        <v>29</v>
      </c>
      <c r="AL174" s="24" t="s">
        <v>29</v>
      </c>
      <c r="AM174" s="24" t="s">
        <v>29</v>
      </c>
      <c r="AN174" s="24" t="s">
        <v>29</v>
      </c>
      <c r="AO174" s="24" t="s">
        <v>29</v>
      </c>
      <c r="AP174" s="24" t="s">
        <v>29</v>
      </c>
      <c r="AQ174" s="24" t="s">
        <v>29</v>
      </c>
      <c r="AR174" s="24" t="s">
        <v>29</v>
      </c>
      <c r="AS174" s="24" t="s">
        <v>29</v>
      </c>
      <c r="AT174" s="24" t="s">
        <v>29</v>
      </c>
      <c r="AU174" s="24" t="s">
        <v>29</v>
      </c>
      <c r="AV174" s="24" t="s">
        <v>29</v>
      </c>
      <c r="AW174" s="24" t="s">
        <v>29</v>
      </c>
      <c r="AX174" s="24" t="s">
        <v>29</v>
      </c>
      <c r="AY174" s="24" t="s">
        <v>29</v>
      </c>
      <c r="AZ174" s="24" t="s">
        <v>29</v>
      </c>
      <c r="BA174" s="24" t="s">
        <v>29</v>
      </c>
      <c r="BB174" s="24" t="s">
        <v>29</v>
      </c>
      <c r="BC174" s="24" t="s">
        <v>29</v>
      </c>
      <c r="BD174" s="24" t="s">
        <v>29</v>
      </c>
      <c r="BE174" s="24" t="s">
        <v>29</v>
      </c>
      <c r="BF174" s="24" t="s">
        <v>29</v>
      </c>
      <c r="BG174" s="24" t="s">
        <v>29</v>
      </c>
      <c r="BH174" s="24" t="s">
        <v>29</v>
      </c>
      <c r="BI174" s="24" t="s">
        <v>29</v>
      </c>
      <c r="BJ174" s="24" t="s">
        <v>29</v>
      </c>
      <c r="BK174" s="24" t="s">
        <v>29</v>
      </c>
      <c r="BL174" s="24" t="s">
        <v>29</v>
      </c>
      <c r="BM174" s="24" t="s">
        <v>29</v>
      </c>
      <c r="BN174" s="24" t="s">
        <v>29</v>
      </c>
      <c r="BO174" s="24" t="s">
        <v>29</v>
      </c>
      <c r="BP174" s="24" t="s">
        <v>29</v>
      </c>
      <c r="BQ174" s="24" t="s">
        <v>29</v>
      </c>
      <c r="BR174" s="24" t="s">
        <v>29</v>
      </c>
      <c r="BS174" s="24" t="s">
        <v>29</v>
      </c>
      <c r="BT174" s="24" t="s">
        <v>29</v>
      </c>
      <c r="BU174" s="24" t="s">
        <v>29</v>
      </c>
      <c r="BV174" s="24" t="s">
        <v>29</v>
      </c>
      <c r="BW174" s="24" t="s">
        <v>29</v>
      </c>
      <c r="BX174" s="24" t="s">
        <v>29</v>
      </c>
      <c r="BY174" s="24" t="s">
        <v>29</v>
      </c>
      <c r="BZ174" s="24" t="s">
        <v>29</v>
      </c>
      <c r="CA174" s="24" t="s">
        <v>29</v>
      </c>
      <c r="CB174" s="24" t="s">
        <v>29</v>
      </c>
    </row>
    <row r="175" spans="2:80" s="1" customFormat="1" ht="13.9" customHeight="1">
      <c r="B175" s="57" t="str">
        <f>Roster_Selection_Men!AF281&amp;" " &amp; "JV1 "</f>
        <v xml:space="preserve"> JV1 </v>
      </c>
      <c r="C175" s="57" t="str">
        <f>Roster_Selection_Men!AH281</f>
        <v/>
      </c>
      <c r="D175" s="57" t="str">
        <f>Roster_Selection_Men!AI281</f>
        <v/>
      </c>
      <c r="E175" s="58"/>
      <c r="F175" s="1" t="str">
        <f>IF(ISERROR(Individual_Scores_Men_JV!E175), " ", IF(Individual_Scores_Men_JV!E175 = "Yes", "Yes", "  "))</f>
        <v xml:space="preserve">  </v>
      </c>
      <c r="G175" s="24" t="s">
        <v>29</v>
      </c>
      <c r="H175" s="24" t="s">
        <v>29</v>
      </c>
      <c r="I175" s="24" t="s">
        <v>29</v>
      </c>
      <c r="J175" s="24" t="s">
        <v>29</v>
      </c>
      <c r="K175" s="24" t="s">
        <v>29</v>
      </c>
      <c r="L175" s="24" t="s">
        <v>29</v>
      </c>
      <c r="M175" s="24" t="s">
        <v>29</v>
      </c>
      <c r="N175" s="24" t="s">
        <v>29</v>
      </c>
      <c r="O175" s="24" t="s">
        <v>29</v>
      </c>
      <c r="P175" s="24" t="s">
        <v>29</v>
      </c>
      <c r="Q175" s="24" t="s">
        <v>29</v>
      </c>
      <c r="R175" s="24" t="s">
        <v>29</v>
      </c>
      <c r="S175" s="24" t="s">
        <v>29</v>
      </c>
      <c r="T175" s="24" t="s">
        <v>29</v>
      </c>
      <c r="U175" s="24" t="s">
        <v>29</v>
      </c>
      <c r="V175" s="24" t="s">
        <v>29</v>
      </c>
      <c r="W175" s="24" t="s">
        <v>29</v>
      </c>
      <c r="X175" s="24" t="s">
        <v>29</v>
      </c>
      <c r="Y175" s="24" t="s">
        <v>29</v>
      </c>
      <c r="Z175" s="24" t="s">
        <v>29</v>
      </c>
      <c r="AA175" s="24" t="s">
        <v>29</v>
      </c>
      <c r="AB175" s="24" t="s">
        <v>29</v>
      </c>
      <c r="AC175" s="24" t="s">
        <v>29</v>
      </c>
      <c r="AD175" s="24" t="s">
        <v>29</v>
      </c>
      <c r="AE175" s="24" t="s">
        <v>29</v>
      </c>
      <c r="AF175" s="24" t="s">
        <v>29</v>
      </c>
      <c r="AG175" s="24" t="s">
        <v>29</v>
      </c>
      <c r="AH175" s="24" t="s">
        <v>29</v>
      </c>
      <c r="AI175" s="24" t="s">
        <v>29</v>
      </c>
      <c r="AJ175" s="24" t="s">
        <v>29</v>
      </c>
      <c r="AK175" s="24" t="s">
        <v>29</v>
      </c>
      <c r="AL175" s="24" t="s">
        <v>29</v>
      </c>
      <c r="AM175" s="24" t="s">
        <v>29</v>
      </c>
      <c r="AN175" s="24" t="s">
        <v>29</v>
      </c>
      <c r="AO175" s="24" t="s">
        <v>29</v>
      </c>
      <c r="AP175" s="24" t="s">
        <v>29</v>
      </c>
      <c r="AQ175" s="24" t="s">
        <v>29</v>
      </c>
      <c r="AR175" s="24" t="s">
        <v>29</v>
      </c>
      <c r="AS175" s="24" t="s">
        <v>29</v>
      </c>
      <c r="AT175" s="24" t="s">
        <v>29</v>
      </c>
      <c r="AU175" s="24" t="s">
        <v>29</v>
      </c>
      <c r="AV175" s="24" t="s">
        <v>29</v>
      </c>
      <c r="AW175" s="24" t="s">
        <v>29</v>
      </c>
      <c r="AX175" s="24" t="s">
        <v>29</v>
      </c>
      <c r="AY175" s="24" t="s">
        <v>29</v>
      </c>
      <c r="AZ175" s="24" t="s">
        <v>29</v>
      </c>
      <c r="BA175" s="24" t="s">
        <v>29</v>
      </c>
      <c r="BB175" s="24" t="s">
        <v>29</v>
      </c>
      <c r="BC175" s="24" t="s">
        <v>29</v>
      </c>
      <c r="BD175" s="24" t="s">
        <v>29</v>
      </c>
      <c r="BE175" s="24" t="s">
        <v>29</v>
      </c>
      <c r="BF175" s="24" t="s">
        <v>29</v>
      </c>
      <c r="BG175" s="24" t="s">
        <v>29</v>
      </c>
      <c r="BH175" s="24" t="s">
        <v>29</v>
      </c>
      <c r="BI175" s="24" t="s">
        <v>29</v>
      </c>
      <c r="BJ175" s="24" t="s">
        <v>29</v>
      </c>
      <c r="BK175" s="24" t="s">
        <v>29</v>
      </c>
      <c r="BL175" s="24" t="s">
        <v>29</v>
      </c>
      <c r="BM175" s="24" t="s">
        <v>29</v>
      </c>
      <c r="BN175" s="24" t="s">
        <v>29</v>
      </c>
      <c r="BO175" s="24" t="s">
        <v>29</v>
      </c>
      <c r="BP175" s="24" t="s">
        <v>29</v>
      </c>
      <c r="BQ175" s="24" t="s">
        <v>29</v>
      </c>
      <c r="BR175" s="24" t="s">
        <v>29</v>
      </c>
      <c r="BS175" s="24" t="s">
        <v>29</v>
      </c>
      <c r="BT175" s="24" t="s">
        <v>29</v>
      </c>
      <c r="BU175" s="24" t="s">
        <v>29</v>
      </c>
      <c r="BV175" s="24" t="s">
        <v>29</v>
      </c>
      <c r="BW175" s="24" t="s">
        <v>29</v>
      </c>
      <c r="BX175" s="24" t="s">
        <v>29</v>
      </c>
      <c r="BY175" s="24" t="s">
        <v>29</v>
      </c>
      <c r="BZ175" s="24" t="s">
        <v>29</v>
      </c>
      <c r="CA175" s="24" t="s">
        <v>29</v>
      </c>
      <c r="CB175" s="24" t="s">
        <v>29</v>
      </c>
    </row>
    <row r="176" spans="2:80" s="1" customFormat="1" ht="13.9" customHeight="1">
      <c r="B176" s="57" t="s">
        <v>729</v>
      </c>
      <c r="C176" s="59" t="str">
        <f>Individual_Scores_Men_JV!C176</f>
        <v/>
      </c>
      <c r="D176" s="60" t="str">
        <f>Individual_Scores_Men_JV!D176</f>
        <v/>
      </c>
      <c r="E176" s="58"/>
      <c r="F176" s="13"/>
      <c r="G176" s="24" t="s">
        <v>29</v>
      </c>
      <c r="H176" s="24" t="s">
        <v>29</v>
      </c>
      <c r="I176" s="24" t="s">
        <v>29</v>
      </c>
      <c r="J176" s="24" t="s">
        <v>29</v>
      </c>
      <c r="K176" s="24" t="s">
        <v>29</v>
      </c>
      <c r="L176" s="24" t="s">
        <v>29</v>
      </c>
      <c r="M176" s="24" t="s">
        <v>29</v>
      </c>
      <c r="N176" s="24" t="s">
        <v>29</v>
      </c>
      <c r="O176" s="24" t="s">
        <v>29</v>
      </c>
      <c r="P176" s="24" t="s">
        <v>29</v>
      </c>
      <c r="Q176" s="24" t="s">
        <v>29</v>
      </c>
      <c r="R176" s="24" t="s">
        <v>29</v>
      </c>
      <c r="S176" s="24" t="s">
        <v>29</v>
      </c>
      <c r="T176" s="24" t="s">
        <v>29</v>
      </c>
      <c r="U176" s="24" t="s">
        <v>29</v>
      </c>
      <c r="V176" s="24" t="s">
        <v>29</v>
      </c>
      <c r="W176" s="24" t="s">
        <v>29</v>
      </c>
      <c r="X176" s="24" t="s">
        <v>29</v>
      </c>
      <c r="Y176" s="24" t="s">
        <v>29</v>
      </c>
      <c r="Z176" s="24" t="s">
        <v>29</v>
      </c>
      <c r="AA176" s="24" t="s">
        <v>29</v>
      </c>
      <c r="AB176" s="24" t="s">
        <v>29</v>
      </c>
      <c r="AC176" s="24" t="s">
        <v>29</v>
      </c>
      <c r="AD176" s="24" t="s">
        <v>29</v>
      </c>
      <c r="AE176" s="24" t="s">
        <v>29</v>
      </c>
      <c r="AF176" s="24" t="s">
        <v>29</v>
      </c>
      <c r="AG176" s="24" t="s">
        <v>29</v>
      </c>
      <c r="AH176" s="24" t="s">
        <v>29</v>
      </c>
      <c r="AI176" s="24" t="s">
        <v>29</v>
      </c>
      <c r="AJ176" s="24" t="s">
        <v>29</v>
      </c>
      <c r="AK176" s="24" t="s">
        <v>29</v>
      </c>
      <c r="AL176" s="24" t="s">
        <v>29</v>
      </c>
      <c r="AM176" s="24" t="s">
        <v>29</v>
      </c>
      <c r="AN176" s="24" t="s">
        <v>29</v>
      </c>
      <c r="AO176" s="24" t="s">
        <v>29</v>
      </c>
      <c r="AP176" s="24" t="s">
        <v>29</v>
      </c>
      <c r="AQ176" s="24" t="s">
        <v>29</v>
      </c>
      <c r="AR176" s="24" t="s">
        <v>29</v>
      </c>
      <c r="AS176" s="24" t="s">
        <v>29</v>
      </c>
      <c r="AT176" s="24" t="s">
        <v>29</v>
      </c>
      <c r="AU176" s="24" t="s">
        <v>29</v>
      </c>
      <c r="AV176" s="24" t="s">
        <v>29</v>
      </c>
      <c r="AW176" s="24" t="s">
        <v>29</v>
      </c>
      <c r="AX176" s="24" t="s">
        <v>29</v>
      </c>
      <c r="AY176" s="24" t="s">
        <v>29</v>
      </c>
      <c r="AZ176" s="24" t="s">
        <v>29</v>
      </c>
      <c r="BA176" s="24" t="s">
        <v>29</v>
      </c>
      <c r="BB176" s="24" t="s">
        <v>29</v>
      </c>
      <c r="BC176" s="24" t="s">
        <v>29</v>
      </c>
      <c r="BD176" s="24" t="s">
        <v>29</v>
      </c>
      <c r="BE176" s="24" t="s">
        <v>29</v>
      </c>
      <c r="BF176" s="24" t="s">
        <v>29</v>
      </c>
      <c r="BG176" s="24" t="s">
        <v>29</v>
      </c>
      <c r="BH176" s="24" t="s">
        <v>29</v>
      </c>
      <c r="BI176" s="24" t="s">
        <v>29</v>
      </c>
      <c r="BJ176" s="24" t="s">
        <v>29</v>
      </c>
      <c r="BK176" s="24" t="s">
        <v>29</v>
      </c>
      <c r="BL176" s="24" t="s">
        <v>29</v>
      </c>
      <c r="BM176" s="24" t="s">
        <v>29</v>
      </c>
      <c r="BN176" s="24" t="s">
        <v>29</v>
      </c>
      <c r="BO176" s="24" t="s">
        <v>29</v>
      </c>
      <c r="BP176" s="24" t="s">
        <v>29</v>
      </c>
      <c r="BQ176" s="24" t="s">
        <v>29</v>
      </c>
      <c r="BR176" s="24" t="s">
        <v>29</v>
      </c>
      <c r="BS176" s="24" t="s">
        <v>29</v>
      </c>
      <c r="BT176" s="24" t="s">
        <v>29</v>
      </c>
      <c r="BU176" s="24" t="s">
        <v>29</v>
      </c>
      <c r="BV176" s="24" t="s">
        <v>29</v>
      </c>
      <c r="BW176" s="24" t="s">
        <v>29</v>
      </c>
      <c r="BX176" s="24" t="s">
        <v>29</v>
      </c>
      <c r="BY176" s="24" t="s">
        <v>29</v>
      </c>
      <c r="BZ176" s="24" t="s">
        <v>29</v>
      </c>
      <c r="CA176" s="24" t="s">
        <v>29</v>
      </c>
      <c r="CB176" s="24" t="s">
        <v>29</v>
      </c>
    </row>
    <row r="177" spans="2:80" s="1" customFormat="1" ht="13.9" customHeight="1">
      <c r="B177" s="57" t="s">
        <v>729</v>
      </c>
      <c r="C177" s="59" t="str">
        <f>Individual_Scores_Men_JV!C177</f>
        <v/>
      </c>
      <c r="D177" s="60" t="str">
        <f>Individual_Scores_Men_JV!D177</f>
        <v/>
      </c>
      <c r="E177" s="58"/>
      <c r="F177" s="13"/>
      <c r="G177" s="24" t="s">
        <v>29</v>
      </c>
      <c r="H177" s="24" t="s">
        <v>29</v>
      </c>
      <c r="I177" s="24" t="s">
        <v>29</v>
      </c>
      <c r="J177" s="24" t="s">
        <v>29</v>
      </c>
      <c r="K177" s="24" t="s">
        <v>29</v>
      </c>
      <c r="L177" s="24" t="s">
        <v>29</v>
      </c>
      <c r="M177" s="24" t="s">
        <v>29</v>
      </c>
      <c r="N177" s="24" t="s">
        <v>29</v>
      </c>
      <c r="O177" s="24" t="s">
        <v>29</v>
      </c>
      <c r="P177" s="24" t="s">
        <v>29</v>
      </c>
      <c r="Q177" s="24" t="s">
        <v>29</v>
      </c>
      <c r="R177" s="24" t="s">
        <v>29</v>
      </c>
      <c r="S177" s="24" t="s">
        <v>29</v>
      </c>
      <c r="T177" s="24" t="s">
        <v>29</v>
      </c>
      <c r="U177" s="24" t="s">
        <v>29</v>
      </c>
      <c r="V177" s="24" t="s">
        <v>29</v>
      </c>
      <c r="W177" s="24" t="s">
        <v>29</v>
      </c>
      <c r="X177" s="24" t="s">
        <v>29</v>
      </c>
      <c r="Y177" s="24" t="s">
        <v>29</v>
      </c>
      <c r="Z177" s="24" t="s">
        <v>29</v>
      </c>
      <c r="AA177" s="24" t="s">
        <v>29</v>
      </c>
      <c r="AB177" s="24" t="s">
        <v>29</v>
      </c>
      <c r="AC177" s="24" t="s">
        <v>29</v>
      </c>
      <c r="AD177" s="24" t="s">
        <v>29</v>
      </c>
      <c r="AE177" s="24" t="s">
        <v>29</v>
      </c>
      <c r="AF177" s="24" t="s">
        <v>29</v>
      </c>
      <c r="AG177" s="24" t="s">
        <v>29</v>
      </c>
      <c r="AH177" s="24" t="s">
        <v>29</v>
      </c>
      <c r="AI177" s="24" t="s">
        <v>29</v>
      </c>
      <c r="AJ177" s="24" t="s">
        <v>29</v>
      </c>
      <c r="AK177" s="24" t="s">
        <v>29</v>
      </c>
      <c r="AL177" s="24" t="s">
        <v>29</v>
      </c>
      <c r="AM177" s="24" t="s">
        <v>29</v>
      </c>
      <c r="AN177" s="24" t="s">
        <v>29</v>
      </c>
      <c r="AO177" s="24" t="s">
        <v>29</v>
      </c>
      <c r="AP177" s="24" t="s">
        <v>29</v>
      </c>
      <c r="AQ177" s="24" t="s">
        <v>29</v>
      </c>
      <c r="AR177" s="24" t="s">
        <v>29</v>
      </c>
      <c r="AS177" s="24" t="s">
        <v>29</v>
      </c>
      <c r="AT177" s="24" t="s">
        <v>29</v>
      </c>
      <c r="AU177" s="24" t="s">
        <v>29</v>
      </c>
      <c r="AV177" s="24" t="s">
        <v>29</v>
      </c>
      <c r="AW177" s="24" t="s">
        <v>29</v>
      </c>
      <c r="AX177" s="24" t="s">
        <v>29</v>
      </c>
      <c r="AY177" s="24" t="s">
        <v>29</v>
      </c>
      <c r="AZ177" s="24" t="s">
        <v>29</v>
      </c>
      <c r="BA177" s="24" t="s">
        <v>29</v>
      </c>
      <c r="BB177" s="24" t="s">
        <v>29</v>
      </c>
      <c r="BC177" s="24" t="s">
        <v>29</v>
      </c>
      <c r="BD177" s="24" t="s">
        <v>29</v>
      </c>
      <c r="BE177" s="24" t="s">
        <v>29</v>
      </c>
      <c r="BF177" s="24" t="s">
        <v>29</v>
      </c>
      <c r="BG177" s="24" t="s">
        <v>29</v>
      </c>
      <c r="BH177" s="24" t="s">
        <v>29</v>
      </c>
      <c r="BI177" s="24" t="s">
        <v>29</v>
      </c>
      <c r="BJ177" s="24" t="s">
        <v>29</v>
      </c>
      <c r="BK177" s="24" t="s">
        <v>29</v>
      </c>
      <c r="BL177" s="24" t="s">
        <v>29</v>
      </c>
      <c r="BM177" s="24" t="s">
        <v>29</v>
      </c>
      <c r="BN177" s="24" t="s">
        <v>29</v>
      </c>
      <c r="BO177" s="24" t="s">
        <v>29</v>
      </c>
      <c r="BP177" s="24" t="s">
        <v>29</v>
      </c>
      <c r="BQ177" s="24" t="s">
        <v>29</v>
      </c>
      <c r="BR177" s="24" t="s">
        <v>29</v>
      </c>
      <c r="BS177" s="24" t="s">
        <v>29</v>
      </c>
      <c r="BT177" s="24" t="s">
        <v>29</v>
      </c>
      <c r="BU177" s="24" t="s">
        <v>29</v>
      </c>
      <c r="BV177" s="24" t="s">
        <v>29</v>
      </c>
      <c r="BW177" s="24" t="s">
        <v>29</v>
      </c>
      <c r="BX177" s="24" t="s">
        <v>29</v>
      </c>
      <c r="BY177" s="24" t="s">
        <v>29</v>
      </c>
      <c r="BZ177" s="24" t="s">
        <v>29</v>
      </c>
      <c r="CA177" s="24" t="s">
        <v>29</v>
      </c>
      <c r="CB177" s="24" t="s">
        <v>29</v>
      </c>
    </row>
    <row r="178" spans="2:80" s="1" customFormat="1" ht="13.9" customHeight="1">
      <c r="B178" s="57" t="s">
        <v>729</v>
      </c>
      <c r="C178" s="59" t="str">
        <f>Individual_Scores_Men_JV!C178</f>
        <v/>
      </c>
      <c r="D178" s="60" t="str">
        <f>Individual_Scores_Men_JV!D178</f>
        <v/>
      </c>
      <c r="E178" s="58"/>
      <c r="F178" s="13"/>
      <c r="G178" s="24" t="s">
        <v>29</v>
      </c>
      <c r="H178" s="24" t="s">
        <v>29</v>
      </c>
      <c r="I178" s="24" t="s">
        <v>29</v>
      </c>
      <c r="J178" s="24" t="s">
        <v>29</v>
      </c>
      <c r="K178" s="24" t="s">
        <v>29</v>
      </c>
      <c r="L178" s="24" t="s">
        <v>29</v>
      </c>
      <c r="M178" s="24" t="s">
        <v>29</v>
      </c>
      <c r="N178" s="24" t="s">
        <v>29</v>
      </c>
      <c r="O178" s="24" t="s">
        <v>29</v>
      </c>
      <c r="P178" s="24" t="s">
        <v>29</v>
      </c>
      <c r="Q178" s="24" t="s">
        <v>29</v>
      </c>
      <c r="R178" s="24" t="s">
        <v>29</v>
      </c>
      <c r="S178" s="24" t="s">
        <v>29</v>
      </c>
      <c r="T178" s="24" t="s">
        <v>29</v>
      </c>
      <c r="U178" s="24" t="s">
        <v>29</v>
      </c>
      <c r="V178" s="24" t="s">
        <v>29</v>
      </c>
      <c r="W178" s="24" t="s">
        <v>29</v>
      </c>
      <c r="X178" s="24" t="s">
        <v>29</v>
      </c>
      <c r="Y178" s="24" t="s">
        <v>29</v>
      </c>
      <c r="Z178" s="24" t="s">
        <v>29</v>
      </c>
      <c r="AA178" s="24" t="s">
        <v>29</v>
      </c>
      <c r="AB178" s="24" t="s">
        <v>29</v>
      </c>
      <c r="AC178" s="24" t="s">
        <v>29</v>
      </c>
      <c r="AD178" s="24" t="s">
        <v>29</v>
      </c>
      <c r="AE178" s="24" t="s">
        <v>29</v>
      </c>
      <c r="AF178" s="24" t="s">
        <v>29</v>
      </c>
      <c r="AG178" s="24" t="s">
        <v>29</v>
      </c>
      <c r="AH178" s="24" t="s">
        <v>29</v>
      </c>
      <c r="AI178" s="24" t="s">
        <v>29</v>
      </c>
      <c r="AJ178" s="24" t="s">
        <v>29</v>
      </c>
      <c r="AK178" s="24" t="s">
        <v>29</v>
      </c>
      <c r="AL178" s="24" t="s">
        <v>29</v>
      </c>
      <c r="AM178" s="24" t="s">
        <v>29</v>
      </c>
      <c r="AN178" s="24" t="s">
        <v>29</v>
      </c>
      <c r="AO178" s="24" t="s">
        <v>29</v>
      </c>
      <c r="AP178" s="24" t="s">
        <v>29</v>
      </c>
      <c r="AQ178" s="24" t="s">
        <v>29</v>
      </c>
      <c r="AR178" s="24" t="s">
        <v>29</v>
      </c>
      <c r="AS178" s="24" t="s">
        <v>29</v>
      </c>
      <c r="AT178" s="24" t="s">
        <v>29</v>
      </c>
      <c r="AU178" s="24" t="s">
        <v>29</v>
      </c>
      <c r="AV178" s="24" t="s">
        <v>29</v>
      </c>
      <c r="AW178" s="24" t="s">
        <v>29</v>
      </c>
      <c r="AX178" s="24" t="s">
        <v>29</v>
      </c>
      <c r="AY178" s="24" t="s">
        <v>29</v>
      </c>
      <c r="AZ178" s="24" t="s">
        <v>29</v>
      </c>
      <c r="BA178" s="24" t="s">
        <v>29</v>
      </c>
      <c r="BB178" s="24" t="s">
        <v>29</v>
      </c>
      <c r="BC178" s="24" t="s">
        <v>29</v>
      </c>
      <c r="BD178" s="24" t="s">
        <v>29</v>
      </c>
      <c r="BE178" s="24" t="s">
        <v>29</v>
      </c>
      <c r="BF178" s="24" t="s">
        <v>29</v>
      </c>
      <c r="BG178" s="24" t="s">
        <v>29</v>
      </c>
      <c r="BH178" s="24" t="s">
        <v>29</v>
      </c>
      <c r="BI178" s="24" t="s">
        <v>29</v>
      </c>
      <c r="BJ178" s="24" t="s">
        <v>29</v>
      </c>
      <c r="BK178" s="24" t="s">
        <v>29</v>
      </c>
      <c r="BL178" s="24" t="s">
        <v>29</v>
      </c>
      <c r="BM178" s="24" t="s">
        <v>29</v>
      </c>
      <c r="BN178" s="24" t="s">
        <v>29</v>
      </c>
      <c r="BO178" s="24" t="s">
        <v>29</v>
      </c>
      <c r="BP178" s="24" t="s">
        <v>29</v>
      </c>
      <c r="BQ178" s="24" t="s">
        <v>29</v>
      </c>
      <c r="BR178" s="24" t="s">
        <v>29</v>
      </c>
      <c r="BS178" s="24" t="s">
        <v>29</v>
      </c>
      <c r="BT178" s="24" t="s">
        <v>29</v>
      </c>
      <c r="BU178" s="24" t="s">
        <v>29</v>
      </c>
      <c r="BV178" s="24" t="s">
        <v>29</v>
      </c>
      <c r="BW178" s="24" t="s">
        <v>29</v>
      </c>
      <c r="BX178" s="24" t="s">
        <v>29</v>
      </c>
      <c r="BY178" s="24" t="s">
        <v>29</v>
      </c>
      <c r="BZ178" s="24" t="s">
        <v>29</v>
      </c>
      <c r="CA178" s="24" t="s">
        <v>29</v>
      </c>
      <c r="CB178" s="24" t="s">
        <v>29</v>
      </c>
    </row>
    <row r="179" spans="2:80" s="1" customFormat="1" ht="13.9" customHeight="1">
      <c r="B179" s="57" t="s">
        <v>29</v>
      </c>
      <c r="C179" s="57" t="s">
        <v>29</v>
      </c>
      <c r="D179" s="57" t="s">
        <v>29</v>
      </c>
      <c r="E179" s="61"/>
      <c r="G179" s="24" t="s">
        <v>29</v>
      </c>
      <c r="H179" s="24" t="s">
        <v>29</v>
      </c>
      <c r="I179" s="24" t="s">
        <v>29</v>
      </c>
      <c r="J179" s="24" t="s">
        <v>29</v>
      </c>
      <c r="K179" s="24" t="s">
        <v>29</v>
      </c>
      <c r="L179" s="24" t="s">
        <v>29</v>
      </c>
      <c r="M179" s="24" t="s">
        <v>29</v>
      </c>
      <c r="N179" s="24" t="s">
        <v>29</v>
      </c>
      <c r="O179" s="24" t="s">
        <v>29</v>
      </c>
      <c r="P179" s="24" t="s">
        <v>29</v>
      </c>
      <c r="Q179" s="24" t="s">
        <v>29</v>
      </c>
      <c r="R179" s="24" t="s">
        <v>29</v>
      </c>
      <c r="S179" s="24" t="s">
        <v>29</v>
      </c>
      <c r="T179" s="24" t="s">
        <v>29</v>
      </c>
      <c r="U179" s="24" t="s">
        <v>29</v>
      </c>
      <c r="V179" s="24" t="s">
        <v>29</v>
      </c>
      <c r="W179" s="24" t="s">
        <v>29</v>
      </c>
      <c r="X179" s="24" t="s">
        <v>29</v>
      </c>
      <c r="Y179" s="24" t="s">
        <v>29</v>
      </c>
      <c r="Z179" s="24" t="s">
        <v>29</v>
      </c>
      <c r="AA179" s="24" t="s">
        <v>29</v>
      </c>
      <c r="AB179" s="24" t="s">
        <v>29</v>
      </c>
      <c r="AC179" s="24" t="s">
        <v>29</v>
      </c>
      <c r="AD179" s="24" t="s">
        <v>29</v>
      </c>
      <c r="AE179" s="24" t="s">
        <v>29</v>
      </c>
      <c r="AF179" s="24" t="s">
        <v>29</v>
      </c>
      <c r="AG179" s="24" t="s">
        <v>29</v>
      </c>
      <c r="AH179" s="24" t="s">
        <v>29</v>
      </c>
      <c r="AI179" s="24" t="s">
        <v>29</v>
      </c>
      <c r="AJ179" s="24" t="s">
        <v>29</v>
      </c>
      <c r="AK179" s="24" t="s">
        <v>29</v>
      </c>
      <c r="AL179" s="24" t="s">
        <v>29</v>
      </c>
      <c r="AM179" s="24" t="s">
        <v>29</v>
      </c>
      <c r="AN179" s="24" t="s">
        <v>29</v>
      </c>
      <c r="AO179" s="24" t="s">
        <v>29</v>
      </c>
      <c r="AP179" s="24" t="s">
        <v>29</v>
      </c>
      <c r="AQ179" s="24" t="s">
        <v>29</v>
      </c>
      <c r="AR179" s="24" t="s">
        <v>29</v>
      </c>
      <c r="AS179" s="24" t="s">
        <v>29</v>
      </c>
      <c r="AT179" s="24" t="s">
        <v>29</v>
      </c>
      <c r="AU179" s="24" t="s">
        <v>29</v>
      </c>
      <c r="AV179" s="24" t="s">
        <v>29</v>
      </c>
      <c r="AW179" s="24" t="s">
        <v>29</v>
      </c>
      <c r="AX179" s="24" t="s">
        <v>29</v>
      </c>
      <c r="AY179" s="24" t="s">
        <v>29</v>
      </c>
      <c r="AZ179" s="24" t="s">
        <v>29</v>
      </c>
      <c r="BA179" s="24" t="s">
        <v>29</v>
      </c>
      <c r="BB179" s="24" t="s">
        <v>29</v>
      </c>
      <c r="BC179" s="24" t="s">
        <v>29</v>
      </c>
      <c r="BD179" s="24" t="s">
        <v>29</v>
      </c>
      <c r="BE179" s="24" t="s">
        <v>29</v>
      </c>
      <c r="BF179" s="24" t="s">
        <v>29</v>
      </c>
      <c r="BG179" s="24" t="s">
        <v>29</v>
      </c>
      <c r="BH179" s="24" t="s">
        <v>29</v>
      </c>
      <c r="BI179" s="24" t="s">
        <v>29</v>
      </c>
      <c r="BJ179" s="24" t="s">
        <v>29</v>
      </c>
      <c r="BK179" s="24" t="s">
        <v>29</v>
      </c>
      <c r="BL179" s="24" t="s">
        <v>29</v>
      </c>
      <c r="BM179" s="24" t="s">
        <v>29</v>
      </c>
      <c r="BN179" s="24" t="s">
        <v>29</v>
      </c>
      <c r="BO179" s="24" t="s">
        <v>29</v>
      </c>
      <c r="BP179" s="24" t="s">
        <v>29</v>
      </c>
      <c r="BQ179" s="24" t="s">
        <v>29</v>
      </c>
      <c r="BR179" s="24" t="s">
        <v>29</v>
      </c>
      <c r="BS179" s="24" t="s">
        <v>29</v>
      </c>
      <c r="BT179" s="24" t="s">
        <v>29</v>
      </c>
      <c r="BU179" s="24" t="s">
        <v>29</v>
      </c>
      <c r="BV179" s="24" t="s">
        <v>29</v>
      </c>
      <c r="BW179" s="24" t="s">
        <v>29</v>
      </c>
      <c r="BX179" s="24" t="s">
        <v>29</v>
      </c>
      <c r="BY179" s="24" t="s">
        <v>29</v>
      </c>
      <c r="BZ179" s="24" t="s">
        <v>29</v>
      </c>
      <c r="CA179" s="24" t="s">
        <v>29</v>
      </c>
      <c r="CB179" s="24" t="s">
        <v>29</v>
      </c>
    </row>
    <row r="180" spans="2:80" s="1" customFormat="1" ht="13.9" customHeight="1">
      <c r="B180" s="57" t="s">
        <v>29</v>
      </c>
      <c r="C180" s="57" t="s">
        <v>29</v>
      </c>
      <c r="D180" s="57" t="s">
        <v>29</v>
      </c>
      <c r="E180" s="61"/>
      <c r="G180" s="24" t="s">
        <v>29</v>
      </c>
      <c r="H180" s="24" t="s">
        <v>29</v>
      </c>
      <c r="I180" s="24" t="s">
        <v>29</v>
      </c>
      <c r="J180" s="24" t="s">
        <v>29</v>
      </c>
      <c r="K180" s="24" t="s">
        <v>29</v>
      </c>
      <c r="L180" s="24" t="s">
        <v>29</v>
      </c>
      <c r="M180" s="24" t="s">
        <v>29</v>
      </c>
      <c r="N180" s="24" t="s">
        <v>29</v>
      </c>
      <c r="O180" s="24" t="s">
        <v>29</v>
      </c>
      <c r="P180" s="24" t="s">
        <v>29</v>
      </c>
      <c r="Q180" s="24" t="s">
        <v>29</v>
      </c>
      <c r="R180" s="24" t="s">
        <v>29</v>
      </c>
      <c r="S180" s="24" t="s">
        <v>29</v>
      </c>
      <c r="T180" s="24" t="s">
        <v>29</v>
      </c>
      <c r="U180" s="24" t="s">
        <v>29</v>
      </c>
      <c r="V180" s="24" t="s">
        <v>29</v>
      </c>
      <c r="W180" s="24" t="s">
        <v>29</v>
      </c>
      <c r="X180" s="24" t="s">
        <v>29</v>
      </c>
      <c r="Y180" s="24" t="s">
        <v>29</v>
      </c>
      <c r="Z180" s="24" t="s">
        <v>29</v>
      </c>
      <c r="AA180" s="24" t="s">
        <v>29</v>
      </c>
      <c r="AB180" s="24" t="s">
        <v>29</v>
      </c>
      <c r="AC180" s="24" t="s">
        <v>29</v>
      </c>
      <c r="AD180" s="24" t="s">
        <v>29</v>
      </c>
      <c r="AE180" s="24" t="s">
        <v>29</v>
      </c>
      <c r="AF180" s="24" t="s">
        <v>29</v>
      </c>
      <c r="AG180" s="24" t="s">
        <v>29</v>
      </c>
      <c r="AH180" s="24" t="s">
        <v>29</v>
      </c>
      <c r="AI180" s="24" t="s">
        <v>29</v>
      </c>
      <c r="AJ180" s="24" t="s">
        <v>29</v>
      </c>
      <c r="AK180" s="24" t="s">
        <v>29</v>
      </c>
      <c r="AL180" s="24" t="s">
        <v>29</v>
      </c>
      <c r="AM180" s="24" t="s">
        <v>29</v>
      </c>
      <c r="AN180" s="24" t="s">
        <v>29</v>
      </c>
      <c r="AO180" s="24" t="s">
        <v>29</v>
      </c>
      <c r="AP180" s="24" t="s">
        <v>29</v>
      </c>
      <c r="AQ180" s="24" t="s">
        <v>29</v>
      </c>
      <c r="AR180" s="24" t="s">
        <v>29</v>
      </c>
      <c r="AS180" s="24" t="s">
        <v>29</v>
      </c>
      <c r="AT180" s="24" t="s">
        <v>29</v>
      </c>
      <c r="AU180" s="24" t="s">
        <v>29</v>
      </c>
      <c r="AV180" s="24" t="s">
        <v>29</v>
      </c>
      <c r="AW180" s="24" t="s">
        <v>29</v>
      </c>
      <c r="AX180" s="24" t="s">
        <v>29</v>
      </c>
      <c r="AY180" s="24" t="s">
        <v>29</v>
      </c>
      <c r="AZ180" s="24" t="s">
        <v>29</v>
      </c>
      <c r="BA180" s="24" t="s">
        <v>29</v>
      </c>
      <c r="BB180" s="24" t="s">
        <v>29</v>
      </c>
      <c r="BC180" s="24" t="s">
        <v>29</v>
      </c>
      <c r="BD180" s="24" t="s">
        <v>29</v>
      </c>
      <c r="BE180" s="24" t="s">
        <v>29</v>
      </c>
      <c r="BF180" s="24" t="s">
        <v>29</v>
      </c>
      <c r="BG180" s="24" t="s">
        <v>29</v>
      </c>
      <c r="BH180" s="24" t="s">
        <v>29</v>
      </c>
      <c r="BI180" s="24" t="s">
        <v>29</v>
      </c>
      <c r="BJ180" s="24" t="s">
        <v>29</v>
      </c>
      <c r="BK180" s="24" t="s">
        <v>29</v>
      </c>
      <c r="BL180" s="24" t="s">
        <v>29</v>
      </c>
      <c r="BM180" s="24" t="s">
        <v>29</v>
      </c>
      <c r="BN180" s="24" t="s">
        <v>29</v>
      </c>
      <c r="BO180" s="24" t="s">
        <v>29</v>
      </c>
      <c r="BP180" s="24" t="s">
        <v>29</v>
      </c>
      <c r="BQ180" s="24" t="s">
        <v>29</v>
      </c>
      <c r="BR180" s="24" t="s">
        <v>29</v>
      </c>
      <c r="BS180" s="24" t="s">
        <v>29</v>
      </c>
      <c r="BT180" s="24" t="s">
        <v>29</v>
      </c>
      <c r="BU180" s="24" t="s">
        <v>29</v>
      </c>
      <c r="BV180" s="24" t="s">
        <v>29</v>
      </c>
      <c r="BW180" s="24" t="s">
        <v>29</v>
      </c>
      <c r="BX180" s="24" t="s">
        <v>29</v>
      </c>
      <c r="BY180" s="24" t="s">
        <v>29</v>
      </c>
      <c r="BZ180" s="24" t="s">
        <v>29</v>
      </c>
      <c r="CA180" s="24" t="s">
        <v>29</v>
      </c>
      <c r="CB180" s="24" t="s">
        <v>29</v>
      </c>
    </row>
    <row r="181" spans="2:80" s="1" customFormat="1" ht="13.9" customHeight="1">
      <c r="B181" s="57" t="s">
        <v>29</v>
      </c>
      <c r="C181" s="57" t="s">
        <v>29</v>
      </c>
      <c r="D181" s="57" t="s">
        <v>29</v>
      </c>
      <c r="E181" s="61"/>
      <c r="G181" s="24" t="s">
        <v>29</v>
      </c>
      <c r="H181" s="24" t="s">
        <v>29</v>
      </c>
      <c r="I181" s="24" t="s">
        <v>29</v>
      </c>
      <c r="J181" s="24" t="s">
        <v>29</v>
      </c>
      <c r="K181" s="24" t="s">
        <v>29</v>
      </c>
      <c r="L181" s="24" t="s">
        <v>29</v>
      </c>
      <c r="M181" s="24" t="s">
        <v>29</v>
      </c>
      <c r="N181" s="24" t="s">
        <v>29</v>
      </c>
      <c r="O181" s="24" t="s">
        <v>29</v>
      </c>
      <c r="P181" s="24" t="s">
        <v>29</v>
      </c>
      <c r="Q181" s="24" t="s">
        <v>29</v>
      </c>
      <c r="R181" s="24" t="s">
        <v>29</v>
      </c>
      <c r="S181" s="24" t="s">
        <v>29</v>
      </c>
      <c r="T181" s="24" t="s">
        <v>29</v>
      </c>
      <c r="U181" s="24" t="s">
        <v>29</v>
      </c>
      <c r="V181" s="24" t="s">
        <v>29</v>
      </c>
      <c r="W181" s="24" t="s">
        <v>29</v>
      </c>
      <c r="X181" s="24" t="s">
        <v>29</v>
      </c>
      <c r="Y181" s="24" t="s">
        <v>29</v>
      </c>
      <c r="Z181" s="24" t="s">
        <v>29</v>
      </c>
      <c r="AA181" s="24" t="s">
        <v>29</v>
      </c>
      <c r="AB181" s="24" t="s">
        <v>29</v>
      </c>
      <c r="AC181" s="24" t="s">
        <v>29</v>
      </c>
      <c r="AD181" s="24" t="s">
        <v>29</v>
      </c>
      <c r="AE181" s="24" t="s">
        <v>29</v>
      </c>
      <c r="AF181" s="24" t="s">
        <v>29</v>
      </c>
      <c r="AG181" s="24" t="s">
        <v>29</v>
      </c>
      <c r="AH181" s="24" t="s">
        <v>29</v>
      </c>
      <c r="AI181" s="24" t="s">
        <v>29</v>
      </c>
      <c r="AJ181" s="24" t="s">
        <v>29</v>
      </c>
      <c r="AK181" s="24" t="s">
        <v>29</v>
      </c>
      <c r="AL181" s="24" t="s">
        <v>29</v>
      </c>
      <c r="AM181" s="24" t="s">
        <v>29</v>
      </c>
      <c r="AN181" s="24" t="s">
        <v>29</v>
      </c>
      <c r="AO181" s="24" t="s">
        <v>29</v>
      </c>
      <c r="AP181" s="24" t="s">
        <v>29</v>
      </c>
      <c r="AQ181" s="24" t="s">
        <v>29</v>
      </c>
      <c r="AR181" s="24" t="s">
        <v>29</v>
      </c>
      <c r="AS181" s="24" t="s">
        <v>29</v>
      </c>
      <c r="AT181" s="24" t="s">
        <v>29</v>
      </c>
      <c r="AU181" s="24" t="s">
        <v>29</v>
      </c>
      <c r="AV181" s="24" t="s">
        <v>29</v>
      </c>
      <c r="AW181" s="24" t="s">
        <v>29</v>
      </c>
      <c r="AX181" s="24" t="s">
        <v>29</v>
      </c>
      <c r="AY181" s="24" t="s">
        <v>29</v>
      </c>
      <c r="AZ181" s="24" t="s">
        <v>703</v>
      </c>
      <c r="BA181" s="24" t="s">
        <v>29</v>
      </c>
      <c r="BB181" s="24" t="s">
        <v>29</v>
      </c>
      <c r="BC181" s="24" t="s">
        <v>29</v>
      </c>
      <c r="BD181" s="24" t="s">
        <v>29</v>
      </c>
      <c r="BE181" s="24" t="s">
        <v>29</v>
      </c>
      <c r="BF181" s="24" t="s">
        <v>29</v>
      </c>
      <c r="BG181" s="24" t="s">
        <v>29</v>
      </c>
      <c r="BH181" s="24" t="s">
        <v>29</v>
      </c>
      <c r="BI181" s="24" t="s">
        <v>29</v>
      </c>
      <c r="BJ181" s="24" t="s">
        <v>29</v>
      </c>
      <c r="BK181" s="24" t="s">
        <v>29</v>
      </c>
      <c r="BL181" s="24" t="s">
        <v>29</v>
      </c>
      <c r="BM181" s="24" t="s">
        <v>29</v>
      </c>
      <c r="BN181" s="24" t="s">
        <v>29</v>
      </c>
      <c r="BO181" s="24" t="s">
        <v>29</v>
      </c>
      <c r="BP181" s="24" t="s">
        <v>29</v>
      </c>
      <c r="BQ181" s="24" t="s">
        <v>29</v>
      </c>
      <c r="BR181" s="24" t="s">
        <v>29</v>
      </c>
      <c r="BS181" s="24" t="s">
        <v>29</v>
      </c>
      <c r="BT181" s="24" t="s">
        <v>29</v>
      </c>
      <c r="BU181" s="24" t="s">
        <v>29</v>
      </c>
      <c r="BV181" s="24" t="s">
        <v>29</v>
      </c>
      <c r="BW181" s="24" t="s">
        <v>29</v>
      </c>
      <c r="BX181" s="24" t="s">
        <v>29</v>
      </c>
      <c r="BY181" s="24" t="s">
        <v>29</v>
      </c>
      <c r="BZ181" s="24" t="s">
        <v>29</v>
      </c>
      <c r="CA181" s="24" t="s">
        <v>29</v>
      </c>
      <c r="CB181" s="24" t="s">
        <v>29</v>
      </c>
    </row>
    <row r="182" spans="2:80" s="1" customFormat="1" ht="13.9" customHeight="1">
      <c r="B182" s="57" t="s">
        <v>29</v>
      </c>
      <c r="C182" s="57" t="s">
        <v>29</v>
      </c>
      <c r="D182" s="57" t="s">
        <v>29</v>
      </c>
      <c r="E182" s="61"/>
      <c r="G182" s="24" t="s">
        <v>29</v>
      </c>
      <c r="H182" s="24" t="s">
        <v>29</v>
      </c>
      <c r="I182" s="24" t="s">
        <v>29</v>
      </c>
      <c r="J182" s="24" t="s">
        <v>29</v>
      </c>
      <c r="K182" s="24" t="s">
        <v>29</v>
      </c>
      <c r="L182" s="24" t="s">
        <v>29</v>
      </c>
      <c r="M182" s="24" t="s">
        <v>29</v>
      </c>
      <c r="N182" s="24" t="s">
        <v>29</v>
      </c>
      <c r="O182" s="24" t="s">
        <v>29</v>
      </c>
      <c r="P182" s="24" t="s">
        <v>29</v>
      </c>
      <c r="Q182" s="24" t="s">
        <v>29</v>
      </c>
      <c r="R182" s="24" t="s">
        <v>29</v>
      </c>
      <c r="S182" s="24" t="s">
        <v>29</v>
      </c>
      <c r="T182" s="24" t="s">
        <v>29</v>
      </c>
      <c r="U182" s="24" t="s">
        <v>29</v>
      </c>
      <c r="V182" s="24" t="s">
        <v>29</v>
      </c>
      <c r="W182" s="24" t="s">
        <v>29</v>
      </c>
      <c r="X182" s="24" t="s">
        <v>29</v>
      </c>
      <c r="Y182" s="24" t="s">
        <v>29</v>
      </c>
      <c r="Z182" s="24" t="s">
        <v>29</v>
      </c>
      <c r="AA182" s="24" t="s">
        <v>29</v>
      </c>
      <c r="AB182" s="24" t="s">
        <v>29</v>
      </c>
      <c r="AC182" s="24" t="s">
        <v>29</v>
      </c>
      <c r="AD182" s="24" t="s">
        <v>29</v>
      </c>
      <c r="AE182" s="24" t="s">
        <v>29</v>
      </c>
      <c r="AF182" s="24" t="s">
        <v>29</v>
      </c>
      <c r="AG182" s="24" t="s">
        <v>29</v>
      </c>
      <c r="AH182" s="24" t="s">
        <v>29</v>
      </c>
      <c r="AI182" s="24" t="s">
        <v>29</v>
      </c>
      <c r="AJ182" s="24" t="s">
        <v>29</v>
      </c>
      <c r="AK182" s="24" t="s">
        <v>29</v>
      </c>
      <c r="AL182" s="24" t="s">
        <v>29</v>
      </c>
      <c r="AM182" s="24" t="s">
        <v>29</v>
      </c>
      <c r="AN182" s="24" t="s">
        <v>29</v>
      </c>
      <c r="AO182" s="24" t="s">
        <v>29</v>
      </c>
      <c r="AP182" s="24" t="s">
        <v>29</v>
      </c>
      <c r="AQ182" s="24" t="s">
        <v>29</v>
      </c>
      <c r="AR182" s="24" t="s">
        <v>29</v>
      </c>
      <c r="AS182" s="24" t="s">
        <v>29</v>
      </c>
      <c r="AT182" s="24" t="s">
        <v>29</v>
      </c>
      <c r="AU182" s="24" t="s">
        <v>29</v>
      </c>
      <c r="AV182" s="24" t="s">
        <v>29</v>
      </c>
      <c r="AW182" s="24" t="s">
        <v>29</v>
      </c>
      <c r="AX182" s="24" t="s">
        <v>29</v>
      </c>
      <c r="AY182" s="24" t="s">
        <v>29</v>
      </c>
      <c r="AZ182" s="24" t="s">
        <v>29</v>
      </c>
      <c r="BA182" s="24" t="s">
        <v>29</v>
      </c>
      <c r="BB182" s="24" t="s">
        <v>29</v>
      </c>
      <c r="BC182" s="24" t="s">
        <v>29</v>
      </c>
      <c r="BD182" s="24" t="s">
        <v>29</v>
      </c>
      <c r="BE182" s="24" t="s">
        <v>29</v>
      </c>
      <c r="BF182" s="24" t="s">
        <v>29</v>
      </c>
      <c r="BG182" s="24" t="s">
        <v>29</v>
      </c>
      <c r="BH182" s="24" t="s">
        <v>29</v>
      </c>
      <c r="BI182" s="24" t="s">
        <v>29</v>
      </c>
      <c r="BJ182" s="24" t="s">
        <v>29</v>
      </c>
      <c r="BK182" s="24" t="s">
        <v>29</v>
      </c>
      <c r="BL182" s="24" t="s">
        <v>29</v>
      </c>
      <c r="BM182" s="24" t="s">
        <v>29</v>
      </c>
      <c r="BN182" s="24" t="s">
        <v>29</v>
      </c>
      <c r="BO182" s="24" t="s">
        <v>29</v>
      </c>
      <c r="BP182" s="24" t="s">
        <v>29</v>
      </c>
      <c r="BQ182" s="24" t="s">
        <v>29</v>
      </c>
      <c r="BR182" s="24" t="s">
        <v>29</v>
      </c>
      <c r="BS182" s="24" t="s">
        <v>29</v>
      </c>
      <c r="BT182" s="24" t="s">
        <v>29</v>
      </c>
      <c r="BU182" s="24" t="s">
        <v>29</v>
      </c>
      <c r="BV182" s="24" t="s">
        <v>29</v>
      </c>
      <c r="BW182" s="24" t="s">
        <v>29</v>
      </c>
      <c r="BX182" s="24" t="s">
        <v>29</v>
      </c>
      <c r="BY182" s="24" t="s">
        <v>29</v>
      </c>
      <c r="BZ182" s="24" t="s">
        <v>29</v>
      </c>
      <c r="CA182" s="24" t="s">
        <v>29</v>
      </c>
      <c r="CB182" s="24" t="s">
        <v>29</v>
      </c>
    </row>
    <row r="183" spans="2:80" s="1" customFormat="1" ht="13.9" customHeight="1">
      <c r="B183" s="57" t="s">
        <v>29</v>
      </c>
      <c r="C183" s="57" t="s">
        <v>29</v>
      </c>
      <c r="D183" s="57" t="s">
        <v>29</v>
      </c>
      <c r="E183" s="61"/>
      <c r="G183" s="24" t="s">
        <v>29</v>
      </c>
      <c r="H183" s="24" t="s">
        <v>29</v>
      </c>
      <c r="I183" s="24" t="s">
        <v>29</v>
      </c>
      <c r="J183" s="24" t="s">
        <v>29</v>
      </c>
      <c r="K183" s="24" t="s">
        <v>29</v>
      </c>
      <c r="L183" s="24" t="s">
        <v>29</v>
      </c>
      <c r="M183" s="24" t="s">
        <v>29</v>
      </c>
      <c r="N183" s="24" t="s">
        <v>29</v>
      </c>
      <c r="O183" s="24" t="s">
        <v>29</v>
      </c>
      <c r="P183" s="24" t="s">
        <v>29</v>
      </c>
      <c r="Q183" s="24" t="s">
        <v>29</v>
      </c>
      <c r="R183" s="24" t="s">
        <v>29</v>
      </c>
      <c r="S183" s="24" t="s">
        <v>29</v>
      </c>
      <c r="T183" s="24" t="s">
        <v>29</v>
      </c>
      <c r="U183" s="24" t="s">
        <v>29</v>
      </c>
      <c r="V183" s="24" t="s">
        <v>29</v>
      </c>
      <c r="W183" s="24" t="s">
        <v>29</v>
      </c>
      <c r="X183" s="24" t="s">
        <v>29</v>
      </c>
      <c r="Y183" s="24" t="s">
        <v>29</v>
      </c>
      <c r="Z183" s="24" t="s">
        <v>29</v>
      </c>
      <c r="AA183" s="24" t="s">
        <v>29</v>
      </c>
      <c r="AB183" s="24" t="s">
        <v>29</v>
      </c>
      <c r="AC183" s="24" t="s">
        <v>29</v>
      </c>
      <c r="AD183" s="24" t="s">
        <v>29</v>
      </c>
      <c r="AE183" s="24" t="s">
        <v>29</v>
      </c>
      <c r="AF183" s="24" t="s">
        <v>29</v>
      </c>
      <c r="AG183" s="24" t="s">
        <v>29</v>
      </c>
      <c r="AH183" s="24" t="s">
        <v>29</v>
      </c>
      <c r="AI183" s="24" t="s">
        <v>29</v>
      </c>
      <c r="AJ183" s="24" t="s">
        <v>29</v>
      </c>
      <c r="AK183" s="24" t="s">
        <v>29</v>
      </c>
      <c r="AL183" s="24" t="s">
        <v>29</v>
      </c>
      <c r="AM183" s="24" t="s">
        <v>29</v>
      </c>
      <c r="AN183" s="24" t="s">
        <v>29</v>
      </c>
      <c r="AO183" s="24" t="s">
        <v>29</v>
      </c>
      <c r="AP183" s="24" t="s">
        <v>29</v>
      </c>
      <c r="AQ183" s="24" t="s">
        <v>29</v>
      </c>
      <c r="AR183" s="24" t="s">
        <v>29</v>
      </c>
      <c r="AS183" s="24" t="s">
        <v>29</v>
      </c>
      <c r="AT183" s="24" t="s">
        <v>29</v>
      </c>
      <c r="AU183" s="24" t="s">
        <v>29</v>
      </c>
      <c r="AV183" s="24" t="s">
        <v>29</v>
      </c>
      <c r="AW183" s="24" t="s">
        <v>29</v>
      </c>
      <c r="AX183" s="24" t="s">
        <v>29</v>
      </c>
      <c r="AY183" s="24" t="s">
        <v>29</v>
      </c>
      <c r="AZ183" s="24" t="s">
        <v>29</v>
      </c>
      <c r="BA183" s="24" t="s">
        <v>29</v>
      </c>
      <c r="BB183" s="24" t="s">
        <v>29</v>
      </c>
      <c r="BC183" s="24" t="s">
        <v>29</v>
      </c>
      <c r="BD183" s="24" t="s">
        <v>29</v>
      </c>
      <c r="BE183" s="24" t="s">
        <v>29</v>
      </c>
      <c r="BF183" s="24" t="s">
        <v>29</v>
      </c>
      <c r="BG183" s="24" t="s">
        <v>29</v>
      </c>
      <c r="BH183" s="24" t="s">
        <v>29</v>
      </c>
      <c r="BI183" s="24" t="s">
        <v>29</v>
      </c>
      <c r="BJ183" s="24" t="s">
        <v>29</v>
      </c>
      <c r="BK183" s="24" t="s">
        <v>29</v>
      </c>
      <c r="BL183" s="24" t="s">
        <v>29</v>
      </c>
      <c r="BM183" s="24" t="s">
        <v>29</v>
      </c>
      <c r="BN183" s="24" t="s">
        <v>29</v>
      </c>
      <c r="BO183" s="24" t="s">
        <v>29</v>
      </c>
      <c r="BP183" s="24" t="s">
        <v>29</v>
      </c>
      <c r="BQ183" s="24" t="s">
        <v>29</v>
      </c>
      <c r="BR183" s="24" t="s">
        <v>29</v>
      </c>
      <c r="BS183" s="24" t="s">
        <v>29</v>
      </c>
      <c r="BT183" s="24" t="s">
        <v>29</v>
      </c>
      <c r="BU183" s="24" t="s">
        <v>29</v>
      </c>
      <c r="BV183" s="24" t="s">
        <v>29</v>
      </c>
      <c r="BW183" s="24" t="s">
        <v>29</v>
      </c>
      <c r="BX183" s="24" t="s">
        <v>29</v>
      </c>
      <c r="BY183" s="24" t="s">
        <v>29</v>
      </c>
      <c r="BZ183" s="24" t="s">
        <v>29</v>
      </c>
      <c r="CA183" s="24" t="s">
        <v>29</v>
      </c>
      <c r="CB183" s="24" t="s">
        <v>29</v>
      </c>
    </row>
    <row r="184" spans="2:80" s="1" customFormat="1" ht="13.9" customHeight="1">
      <c r="B184" s="57" t="s">
        <v>29</v>
      </c>
      <c r="C184" s="57" t="s">
        <v>29</v>
      </c>
      <c r="D184" s="57" t="s">
        <v>29</v>
      </c>
      <c r="E184" s="61"/>
      <c r="G184" s="24" t="s">
        <v>29</v>
      </c>
      <c r="H184" s="24" t="s">
        <v>29</v>
      </c>
      <c r="I184" s="24" t="s">
        <v>29</v>
      </c>
      <c r="J184" s="24" t="s">
        <v>29</v>
      </c>
      <c r="K184" s="24" t="s">
        <v>29</v>
      </c>
      <c r="L184" s="24" t="s">
        <v>29</v>
      </c>
      <c r="M184" s="24" t="s">
        <v>29</v>
      </c>
      <c r="N184" s="24" t="s">
        <v>29</v>
      </c>
      <c r="O184" s="24" t="s">
        <v>29</v>
      </c>
      <c r="P184" s="24" t="s">
        <v>29</v>
      </c>
      <c r="Q184" s="24" t="s">
        <v>29</v>
      </c>
      <c r="R184" s="24" t="s">
        <v>29</v>
      </c>
      <c r="S184" s="24" t="s">
        <v>29</v>
      </c>
      <c r="T184" s="24" t="s">
        <v>29</v>
      </c>
      <c r="U184" s="24" t="s">
        <v>29</v>
      </c>
      <c r="V184" s="24" t="s">
        <v>29</v>
      </c>
      <c r="W184" s="24" t="s">
        <v>29</v>
      </c>
      <c r="X184" s="24" t="s">
        <v>29</v>
      </c>
      <c r="Y184" s="24" t="s">
        <v>29</v>
      </c>
      <c r="Z184" s="24" t="s">
        <v>29</v>
      </c>
      <c r="AA184" s="24" t="s">
        <v>29</v>
      </c>
      <c r="AB184" s="24" t="s">
        <v>29</v>
      </c>
      <c r="AC184" s="24" t="s">
        <v>29</v>
      </c>
      <c r="AD184" s="24" t="s">
        <v>29</v>
      </c>
      <c r="AE184" s="24" t="s">
        <v>29</v>
      </c>
      <c r="AF184" s="24" t="s">
        <v>29</v>
      </c>
      <c r="AG184" s="24" t="s">
        <v>29</v>
      </c>
      <c r="AH184" s="24" t="s">
        <v>29</v>
      </c>
      <c r="AI184" s="24" t="s">
        <v>29</v>
      </c>
      <c r="AJ184" s="24" t="s">
        <v>29</v>
      </c>
      <c r="AK184" s="24" t="s">
        <v>29</v>
      </c>
      <c r="AL184" s="24" t="s">
        <v>29</v>
      </c>
      <c r="AM184" s="24" t="s">
        <v>29</v>
      </c>
      <c r="AN184" s="24" t="s">
        <v>29</v>
      </c>
      <c r="AO184" s="24" t="s">
        <v>29</v>
      </c>
      <c r="AP184" s="24" t="s">
        <v>29</v>
      </c>
      <c r="AQ184" s="24" t="s">
        <v>29</v>
      </c>
      <c r="AR184" s="24" t="s">
        <v>29</v>
      </c>
      <c r="AS184" s="24" t="s">
        <v>29</v>
      </c>
      <c r="AT184" s="24" t="s">
        <v>29</v>
      </c>
      <c r="AU184" s="24" t="s">
        <v>29</v>
      </c>
      <c r="AV184" s="24" t="s">
        <v>29</v>
      </c>
      <c r="AW184" s="24" t="s">
        <v>29</v>
      </c>
      <c r="AX184" s="24" t="s">
        <v>29</v>
      </c>
      <c r="AY184" s="24" t="s">
        <v>29</v>
      </c>
      <c r="AZ184" s="24" t="s">
        <v>29</v>
      </c>
      <c r="BA184" s="24" t="s">
        <v>29</v>
      </c>
      <c r="BB184" s="24" t="s">
        <v>29</v>
      </c>
      <c r="BC184" s="24" t="s">
        <v>29</v>
      </c>
      <c r="BD184" s="24" t="s">
        <v>29</v>
      </c>
      <c r="BE184" s="24" t="s">
        <v>29</v>
      </c>
      <c r="BF184" s="24" t="s">
        <v>29</v>
      </c>
      <c r="BG184" s="24" t="s">
        <v>29</v>
      </c>
      <c r="BH184" s="24" t="s">
        <v>29</v>
      </c>
      <c r="BI184" s="24" t="s">
        <v>29</v>
      </c>
      <c r="BJ184" s="24" t="s">
        <v>29</v>
      </c>
      <c r="BK184" s="24" t="s">
        <v>29</v>
      </c>
      <c r="BL184" s="24" t="s">
        <v>29</v>
      </c>
      <c r="BM184" s="24" t="s">
        <v>29</v>
      </c>
      <c r="BN184" s="24" t="s">
        <v>29</v>
      </c>
      <c r="BO184" s="24" t="s">
        <v>29</v>
      </c>
      <c r="BP184" s="24" t="s">
        <v>29</v>
      </c>
      <c r="BQ184" s="24" t="s">
        <v>29</v>
      </c>
      <c r="BR184" s="24" t="s">
        <v>29</v>
      </c>
      <c r="BS184" s="24" t="s">
        <v>29</v>
      </c>
      <c r="BT184" s="24" t="s">
        <v>29</v>
      </c>
      <c r="BU184" s="24" t="s">
        <v>29</v>
      </c>
      <c r="BV184" s="24" t="s">
        <v>29</v>
      </c>
      <c r="BW184" s="24" t="s">
        <v>29</v>
      </c>
      <c r="BX184" s="24" t="s">
        <v>29</v>
      </c>
      <c r="BY184" s="24" t="s">
        <v>29</v>
      </c>
      <c r="BZ184" s="24" t="s">
        <v>29</v>
      </c>
      <c r="CA184" s="24" t="s">
        <v>29</v>
      </c>
      <c r="CB184" s="24" t="s">
        <v>29</v>
      </c>
    </row>
    <row r="185" spans="2:80" s="1" customFormat="1" ht="13.9" customHeight="1">
      <c r="B185" s="57" t="s">
        <v>29</v>
      </c>
      <c r="C185" s="57" t="s">
        <v>29</v>
      </c>
      <c r="D185" s="57" t="s">
        <v>29</v>
      </c>
      <c r="E185" s="61"/>
      <c r="G185" s="24" t="s">
        <v>29</v>
      </c>
      <c r="H185" s="24" t="s">
        <v>29</v>
      </c>
      <c r="I185" s="24" t="s">
        <v>29</v>
      </c>
      <c r="J185" s="24" t="s">
        <v>29</v>
      </c>
      <c r="K185" s="24" t="s">
        <v>29</v>
      </c>
      <c r="L185" s="24" t="s">
        <v>29</v>
      </c>
      <c r="M185" s="24" t="s">
        <v>29</v>
      </c>
      <c r="N185" s="24" t="s">
        <v>29</v>
      </c>
      <c r="O185" s="24" t="s">
        <v>29</v>
      </c>
      <c r="P185" s="24" t="s">
        <v>29</v>
      </c>
      <c r="Q185" s="24" t="s">
        <v>29</v>
      </c>
      <c r="R185" s="24" t="s">
        <v>29</v>
      </c>
      <c r="S185" s="24" t="s">
        <v>29</v>
      </c>
      <c r="T185" s="24" t="s">
        <v>29</v>
      </c>
      <c r="U185" s="24" t="s">
        <v>29</v>
      </c>
      <c r="V185" s="24" t="s">
        <v>29</v>
      </c>
      <c r="W185" s="24" t="s">
        <v>29</v>
      </c>
      <c r="X185" s="24" t="s">
        <v>29</v>
      </c>
      <c r="Y185" s="24" t="s">
        <v>29</v>
      </c>
      <c r="Z185" s="24" t="s">
        <v>29</v>
      </c>
      <c r="AA185" s="24" t="s">
        <v>29</v>
      </c>
      <c r="AB185" s="24" t="s">
        <v>29</v>
      </c>
      <c r="AC185" s="24" t="s">
        <v>29</v>
      </c>
      <c r="AD185" s="24" t="s">
        <v>29</v>
      </c>
      <c r="AE185" s="24" t="s">
        <v>29</v>
      </c>
      <c r="AF185" s="24" t="s">
        <v>29</v>
      </c>
      <c r="AG185" s="24" t="s">
        <v>29</v>
      </c>
      <c r="AH185" s="24" t="s">
        <v>29</v>
      </c>
      <c r="AI185" s="24" t="s">
        <v>29</v>
      </c>
      <c r="AJ185" s="24" t="s">
        <v>29</v>
      </c>
      <c r="AK185" s="24" t="s">
        <v>29</v>
      </c>
      <c r="AL185" s="24" t="s">
        <v>29</v>
      </c>
      <c r="AM185" s="24" t="s">
        <v>29</v>
      </c>
      <c r="AN185" s="24" t="s">
        <v>29</v>
      </c>
      <c r="AO185" s="24" t="s">
        <v>29</v>
      </c>
      <c r="AP185" s="24" t="s">
        <v>29</v>
      </c>
      <c r="AQ185" s="24" t="s">
        <v>29</v>
      </c>
      <c r="AR185" s="24" t="s">
        <v>29</v>
      </c>
      <c r="AS185" s="24" t="s">
        <v>29</v>
      </c>
      <c r="AT185" s="24" t="s">
        <v>29</v>
      </c>
      <c r="AU185" s="24" t="s">
        <v>29</v>
      </c>
      <c r="AV185" s="24" t="s">
        <v>29</v>
      </c>
      <c r="AW185" s="24" t="s">
        <v>29</v>
      </c>
      <c r="AX185" s="24" t="s">
        <v>29</v>
      </c>
      <c r="AY185" s="24" t="s">
        <v>29</v>
      </c>
      <c r="AZ185" s="24" t="s">
        <v>29</v>
      </c>
      <c r="BA185" s="24" t="s">
        <v>29</v>
      </c>
      <c r="BB185" s="24" t="s">
        <v>29</v>
      </c>
      <c r="BC185" s="24" t="s">
        <v>29</v>
      </c>
      <c r="BD185" s="24" t="s">
        <v>29</v>
      </c>
      <c r="BE185" s="24" t="s">
        <v>29</v>
      </c>
      <c r="BF185" s="24" t="s">
        <v>29</v>
      </c>
      <c r="BG185" s="24" t="s">
        <v>29</v>
      </c>
      <c r="BH185" s="24" t="s">
        <v>29</v>
      </c>
      <c r="BI185" s="24" t="s">
        <v>29</v>
      </c>
      <c r="BJ185" s="24" t="s">
        <v>29</v>
      </c>
      <c r="BK185" s="24" t="s">
        <v>29</v>
      </c>
      <c r="BL185" s="24" t="s">
        <v>29</v>
      </c>
      <c r="BM185" s="24" t="s">
        <v>29</v>
      </c>
      <c r="BN185" s="24" t="s">
        <v>29</v>
      </c>
      <c r="BO185" s="24" t="s">
        <v>29</v>
      </c>
      <c r="BP185" s="24" t="s">
        <v>29</v>
      </c>
      <c r="BQ185" s="24" t="s">
        <v>29</v>
      </c>
      <c r="BR185" s="24" t="s">
        <v>29</v>
      </c>
      <c r="BS185" s="24" t="s">
        <v>29</v>
      </c>
      <c r="BT185" s="24" t="s">
        <v>29</v>
      </c>
      <c r="BU185" s="24" t="s">
        <v>29</v>
      </c>
      <c r="BV185" s="24" t="s">
        <v>29</v>
      </c>
      <c r="BW185" s="24" t="s">
        <v>29</v>
      </c>
      <c r="BX185" s="24" t="s">
        <v>29</v>
      </c>
      <c r="BY185" s="24" t="s">
        <v>29</v>
      </c>
      <c r="BZ185" s="24" t="s">
        <v>29</v>
      </c>
      <c r="CA185" s="24" t="s">
        <v>29</v>
      </c>
      <c r="CB185" s="24" t="s">
        <v>29</v>
      </c>
    </row>
    <row r="186" spans="2:80" s="1" customFormat="1" ht="13.9" customHeight="1">
      <c r="B186" s="57" t="s">
        <v>29</v>
      </c>
      <c r="C186" s="57" t="s">
        <v>29</v>
      </c>
      <c r="D186" s="57" t="s">
        <v>29</v>
      </c>
      <c r="E186" s="61"/>
      <c r="G186" s="24" t="s">
        <v>29</v>
      </c>
      <c r="H186" s="24" t="s">
        <v>29</v>
      </c>
      <c r="I186" s="24" t="s">
        <v>29</v>
      </c>
      <c r="J186" s="24" t="s">
        <v>29</v>
      </c>
      <c r="K186" s="24" t="s">
        <v>29</v>
      </c>
      <c r="L186" s="24" t="s">
        <v>29</v>
      </c>
      <c r="M186" s="24" t="s">
        <v>29</v>
      </c>
      <c r="N186" s="24" t="s">
        <v>29</v>
      </c>
      <c r="O186" s="24" t="s">
        <v>29</v>
      </c>
      <c r="P186" s="24" t="s">
        <v>29</v>
      </c>
      <c r="Q186" s="24" t="s">
        <v>29</v>
      </c>
      <c r="R186" s="24" t="s">
        <v>29</v>
      </c>
      <c r="S186" s="24" t="s">
        <v>29</v>
      </c>
      <c r="T186" s="24" t="s">
        <v>29</v>
      </c>
      <c r="U186" s="24" t="s">
        <v>29</v>
      </c>
      <c r="V186" s="24" t="s">
        <v>29</v>
      </c>
      <c r="W186" s="24" t="s">
        <v>29</v>
      </c>
      <c r="X186" s="24" t="s">
        <v>29</v>
      </c>
      <c r="Y186" s="24" t="s">
        <v>29</v>
      </c>
      <c r="Z186" s="24" t="s">
        <v>29</v>
      </c>
      <c r="AA186" s="24" t="s">
        <v>29</v>
      </c>
      <c r="AB186" s="24" t="s">
        <v>29</v>
      </c>
      <c r="AC186" s="24" t="s">
        <v>29</v>
      </c>
      <c r="AD186" s="24" t="s">
        <v>29</v>
      </c>
      <c r="AE186" s="24" t="s">
        <v>29</v>
      </c>
      <c r="AF186" s="24" t="s">
        <v>29</v>
      </c>
      <c r="AG186" s="24" t="s">
        <v>29</v>
      </c>
      <c r="AH186" s="24" t="s">
        <v>29</v>
      </c>
      <c r="AI186" s="24" t="s">
        <v>29</v>
      </c>
      <c r="AJ186" s="24" t="s">
        <v>29</v>
      </c>
      <c r="AK186" s="24" t="s">
        <v>29</v>
      </c>
      <c r="AL186" s="24" t="s">
        <v>29</v>
      </c>
      <c r="AM186" s="24" t="s">
        <v>29</v>
      </c>
      <c r="AN186" s="24" t="s">
        <v>29</v>
      </c>
      <c r="AO186" s="24" t="s">
        <v>29</v>
      </c>
      <c r="AP186" s="24" t="s">
        <v>29</v>
      </c>
      <c r="AQ186" s="24" t="s">
        <v>29</v>
      </c>
      <c r="AR186" s="24" t="s">
        <v>29</v>
      </c>
      <c r="AS186" s="24" t="s">
        <v>29</v>
      </c>
      <c r="AT186" s="24" t="s">
        <v>29</v>
      </c>
      <c r="AU186" s="24" t="s">
        <v>29</v>
      </c>
      <c r="AV186" s="24" t="s">
        <v>29</v>
      </c>
      <c r="AW186" s="24" t="s">
        <v>29</v>
      </c>
      <c r="AX186" s="24" t="s">
        <v>29</v>
      </c>
      <c r="AY186" s="24" t="s">
        <v>29</v>
      </c>
      <c r="AZ186" s="24" t="s">
        <v>29</v>
      </c>
      <c r="BA186" s="24" t="s">
        <v>29</v>
      </c>
      <c r="BB186" s="24" t="s">
        <v>29</v>
      </c>
      <c r="BC186" s="24" t="s">
        <v>29</v>
      </c>
      <c r="BD186" s="24" t="s">
        <v>29</v>
      </c>
      <c r="BE186" s="24" t="s">
        <v>29</v>
      </c>
      <c r="BF186" s="24" t="s">
        <v>29</v>
      </c>
      <c r="BG186" s="24" t="s">
        <v>29</v>
      </c>
      <c r="BH186" s="24" t="s">
        <v>29</v>
      </c>
      <c r="BI186" s="24" t="s">
        <v>29</v>
      </c>
      <c r="BJ186" s="24" t="s">
        <v>29</v>
      </c>
      <c r="BK186" s="24" t="s">
        <v>29</v>
      </c>
      <c r="BL186" s="24" t="s">
        <v>29</v>
      </c>
      <c r="BM186" s="24" t="s">
        <v>29</v>
      </c>
      <c r="BN186" s="24" t="s">
        <v>29</v>
      </c>
      <c r="BO186" s="24" t="s">
        <v>29</v>
      </c>
      <c r="BP186" s="24" t="s">
        <v>29</v>
      </c>
      <c r="BQ186" s="24" t="s">
        <v>29</v>
      </c>
      <c r="BR186" s="24" t="s">
        <v>29</v>
      </c>
      <c r="BS186" s="24" t="s">
        <v>29</v>
      </c>
      <c r="BT186" s="24" t="s">
        <v>29</v>
      </c>
      <c r="BU186" s="24" t="s">
        <v>29</v>
      </c>
      <c r="BV186" s="24" t="s">
        <v>29</v>
      </c>
      <c r="BW186" s="24" t="s">
        <v>29</v>
      </c>
      <c r="BX186" s="24" t="s">
        <v>29</v>
      </c>
      <c r="BY186" s="24" t="s">
        <v>29</v>
      </c>
      <c r="BZ186" s="24" t="s">
        <v>29</v>
      </c>
      <c r="CA186" s="24" t="s">
        <v>29</v>
      </c>
      <c r="CB186" s="24" t="s">
        <v>29</v>
      </c>
    </row>
    <row r="187" spans="2:80" s="1" customFormat="1" ht="13.9" customHeight="1">
      <c r="B187" s="57" t="s">
        <v>29</v>
      </c>
      <c r="C187" s="57" t="s">
        <v>29</v>
      </c>
      <c r="D187" s="57" t="s">
        <v>29</v>
      </c>
      <c r="E187" s="61"/>
      <c r="G187" s="24" t="s">
        <v>29</v>
      </c>
      <c r="H187" s="24" t="s">
        <v>29</v>
      </c>
      <c r="I187" s="24" t="s">
        <v>29</v>
      </c>
      <c r="J187" s="24" t="s">
        <v>29</v>
      </c>
      <c r="K187" s="24" t="s">
        <v>29</v>
      </c>
      <c r="L187" s="24" t="s">
        <v>29</v>
      </c>
      <c r="M187" s="24" t="s">
        <v>29</v>
      </c>
      <c r="N187" s="24" t="s">
        <v>29</v>
      </c>
      <c r="O187" s="24" t="s">
        <v>29</v>
      </c>
      <c r="P187" s="24" t="s">
        <v>29</v>
      </c>
      <c r="Q187" s="24" t="s">
        <v>29</v>
      </c>
      <c r="R187" s="24" t="s">
        <v>29</v>
      </c>
      <c r="S187" s="24" t="s">
        <v>29</v>
      </c>
      <c r="T187" s="24" t="s">
        <v>29</v>
      </c>
      <c r="U187" s="24" t="s">
        <v>29</v>
      </c>
      <c r="V187" s="24" t="s">
        <v>29</v>
      </c>
      <c r="W187" s="24" t="s">
        <v>29</v>
      </c>
      <c r="X187" s="24" t="s">
        <v>29</v>
      </c>
      <c r="Y187" s="24" t="s">
        <v>29</v>
      </c>
      <c r="Z187" s="24" t="s">
        <v>29</v>
      </c>
      <c r="AA187" s="24" t="s">
        <v>29</v>
      </c>
      <c r="AB187" s="24" t="s">
        <v>29</v>
      </c>
      <c r="AC187" s="24" t="s">
        <v>29</v>
      </c>
      <c r="AD187" s="24" t="s">
        <v>29</v>
      </c>
      <c r="AE187" s="24" t="s">
        <v>29</v>
      </c>
      <c r="AF187" s="24" t="s">
        <v>29</v>
      </c>
      <c r="AG187" s="24" t="s">
        <v>29</v>
      </c>
      <c r="AH187" s="24" t="s">
        <v>29</v>
      </c>
      <c r="AI187" s="24" t="s">
        <v>29</v>
      </c>
      <c r="AJ187" s="24" t="s">
        <v>29</v>
      </c>
      <c r="AK187" s="24" t="s">
        <v>29</v>
      </c>
      <c r="AL187" s="24" t="s">
        <v>29</v>
      </c>
      <c r="AM187" s="24" t="s">
        <v>29</v>
      </c>
      <c r="AN187" s="24" t="s">
        <v>29</v>
      </c>
      <c r="AO187" s="24" t="s">
        <v>29</v>
      </c>
      <c r="AP187" s="24" t="s">
        <v>29</v>
      </c>
      <c r="AQ187" s="24" t="s">
        <v>29</v>
      </c>
      <c r="AR187" s="24" t="s">
        <v>29</v>
      </c>
      <c r="AS187" s="24" t="s">
        <v>29</v>
      </c>
      <c r="AT187" s="24" t="s">
        <v>29</v>
      </c>
      <c r="AU187" s="24" t="s">
        <v>29</v>
      </c>
      <c r="AV187" s="24" t="s">
        <v>29</v>
      </c>
      <c r="AW187" s="24" t="s">
        <v>29</v>
      </c>
      <c r="AX187" s="24" t="s">
        <v>29</v>
      </c>
      <c r="AY187" s="24" t="s">
        <v>29</v>
      </c>
      <c r="AZ187" s="24" t="s">
        <v>29</v>
      </c>
      <c r="BA187" s="24" t="s">
        <v>29</v>
      </c>
      <c r="BB187" s="24" t="s">
        <v>29</v>
      </c>
      <c r="BC187" s="24" t="s">
        <v>29</v>
      </c>
      <c r="BD187" s="24" t="s">
        <v>29</v>
      </c>
      <c r="BE187" s="24" t="s">
        <v>29</v>
      </c>
      <c r="BF187" s="24" t="s">
        <v>29</v>
      </c>
      <c r="BG187" s="24" t="s">
        <v>29</v>
      </c>
      <c r="BH187" s="24" t="s">
        <v>29</v>
      </c>
      <c r="BI187" s="24" t="s">
        <v>29</v>
      </c>
      <c r="BJ187" s="24" t="s">
        <v>29</v>
      </c>
      <c r="BK187" s="24" t="s">
        <v>29</v>
      </c>
      <c r="BL187" s="24" t="s">
        <v>29</v>
      </c>
      <c r="BM187" s="24" t="s">
        <v>29</v>
      </c>
      <c r="BN187" s="24" t="s">
        <v>29</v>
      </c>
      <c r="BO187" s="24" t="s">
        <v>29</v>
      </c>
      <c r="BP187" s="24" t="s">
        <v>29</v>
      </c>
      <c r="BQ187" s="24" t="s">
        <v>29</v>
      </c>
      <c r="BR187" s="24" t="s">
        <v>29</v>
      </c>
      <c r="BS187" s="24" t="s">
        <v>29</v>
      </c>
      <c r="BT187" s="24" t="s">
        <v>29</v>
      </c>
      <c r="BU187" s="24" t="s">
        <v>29</v>
      </c>
      <c r="BV187" s="24" t="s">
        <v>29</v>
      </c>
      <c r="BW187" s="24" t="s">
        <v>29</v>
      </c>
      <c r="BX187" s="24" t="s">
        <v>29</v>
      </c>
      <c r="BY187" s="24" t="s">
        <v>29</v>
      </c>
      <c r="BZ187" s="24" t="s">
        <v>29</v>
      </c>
      <c r="CA187" s="24" t="s">
        <v>29</v>
      </c>
      <c r="CB187" s="24" t="s">
        <v>29</v>
      </c>
    </row>
    <row r="188" spans="2:80" s="1" customFormat="1" ht="13.9" customHeight="1">
      <c r="B188" s="57" t="s">
        <v>29</v>
      </c>
      <c r="C188" s="57" t="s">
        <v>29</v>
      </c>
      <c r="D188" s="57" t="s">
        <v>29</v>
      </c>
      <c r="E188" s="61"/>
      <c r="G188" s="24" t="s">
        <v>29</v>
      </c>
      <c r="H188" s="24" t="s">
        <v>29</v>
      </c>
      <c r="I188" s="24" t="s">
        <v>29</v>
      </c>
      <c r="J188" s="24" t="s">
        <v>29</v>
      </c>
      <c r="K188" s="24" t="s">
        <v>29</v>
      </c>
      <c r="L188" s="24" t="s">
        <v>29</v>
      </c>
      <c r="M188" s="24" t="s">
        <v>29</v>
      </c>
      <c r="N188" s="24" t="s">
        <v>29</v>
      </c>
      <c r="O188" s="24" t="s">
        <v>29</v>
      </c>
      <c r="P188" s="24" t="s">
        <v>29</v>
      </c>
      <c r="Q188" s="24" t="s">
        <v>29</v>
      </c>
      <c r="R188" s="24" t="s">
        <v>29</v>
      </c>
      <c r="S188" s="24" t="s">
        <v>29</v>
      </c>
      <c r="T188" s="24" t="s">
        <v>29</v>
      </c>
      <c r="U188" s="24" t="s">
        <v>29</v>
      </c>
      <c r="V188" s="24" t="s">
        <v>29</v>
      </c>
      <c r="W188" s="24" t="s">
        <v>29</v>
      </c>
      <c r="X188" s="24" t="s">
        <v>29</v>
      </c>
      <c r="Y188" s="24" t="s">
        <v>29</v>
      </c>
      <c r="Z188" s="24" t="s">
        <v>29</v>
      </c>
      <c r="AA188" s="24" t="s">
        <v>29</v>
      </c>
      <c r="AB188" s="24" t="s">
        <v>29</v>
      </c>
      <c r="AC188" s="24" t="s">
        <v>29</v>
      </c>
      <c r="AD188" s="24" t="s">
        <v>29</v>
      </c>
      <c r="AE188" s="24" t="s">
        <v>29</v>
      </c>
      <c r="AF188" s="24" t="s">
        <v>29</v>
      </c>
      <c r="AG188" s="24" t="s">
        <v>29</v>
      </c>
      <c r="AH188" s="24" t="s">
        <v>29</v>
      </c>
      <c r="AI188" s="24" t="s">
        <v>29</v>
      </c>
      <c r="AJ188" s="24" t="s">
        <v>29</v>
      </c>
      <c r="AK188" s="24" t="s">
        <v>29</v>
      </c>
      <c r="AL188" s="24" t="s">
        <v>29</v>
      </c>
      <c r="AM188" s="24" t="s">
        <v>29</v>
      </c>
      <c r="AN188" s="24" t="s">
        <v>29</v>
      </c>
      <c r="AO188" s="24" t="s">
        <v>29</v>
      </c>
      <c r="AP188" s="24" t="s">
        <v>29</v>
      </c>
      <c r="AQ188" s="24" t="s">
        <v>29</v>
      </c>
      <c r="AR188" s="24" t="s">
        <v>29</v>
      </c>
      <c r="AS188" s="24" t="s">
        <v>29</v>
      </c>
      <c r="AT188" s="24" t="s">
        <v>29</v>
      </c>
      <c r="AU188" s="24" t="s">
        <v>29</v>
      </c>
      <c r="AV188" s="24" t="s">
        <v>29</v>
      </c>
      <c r="AW188" s="24" t="s">
        <v>29</v>
      </c>
      <c r="AX188" s="24" t="s">
        <v>29</v>
      </c>
      <c r="AY188" s="24" t="s">
        <v>29</v>
      </c>
      <c r="AZ188" s="24" t="s">
        <v>29</v>
      </c>
      <c r="BA188" s="24" t="s">
        <v>29</v>
      </c>
      <c r="BB188" s="24" t="s">
        <v>29</v>
      </c>
      <c r="BC188" s="24" t="s">
        <v>29</v>
      </c>
      <c r="BD188" s="24" t="s">
        <v>29</v>
      </c>
      <c r="BE188" s="24" t="s">
        <v>29</v>
      </c>
      <c r="BF188" s="24" t="s">
        <v>29</v>
      </c>
      <c r="BG188" s="24" t="s">
        <v>29</v>
      </c>
      <c r="BH188" s="24" t="s">
        <v>29</v>
      </c>
      <c r="BI188" s="24" t="s">
        <v>29</v>
      </c>
      <c r="BJ188" s="24" t="s">
        <v>29</v>
      </c>
      <c r="BK188" s="24" t="s">
        <v>29</v>
      </c>
      <c r="BL188" s="24" t="s">
        <v>29</v>
      </c>
      <c r="BM188" s="24" t="s">
        <v>29</v>
      </c>
      <c r="BN188" s="24" t="s">
        <v>29</v>
      </c>
      <c r="BO188" s="24" t="s">
        <v>29</v>
      </c>
      <c r="BP188" s="24" t="s">
        <v>29</v>
      </c>
      <c r="BQ188" s="24" t="s">
        <v>29</v>
      </c>
      <c r="BR188" s="24" t="s">
        <v>29</v>
      </c>
      <c r="BS188" s="24" t="s">
        <v>29</v>
      </c>
      <c r="BT188" s="24" t="s">
        <v>29</v>
      </c>
      <c r="BU188" s="24" t="s">
        <v>29</v>
      </c>
      <c r="BV188" s="24" t="s">
        <v>29</v>
      </c>
      <c r="BW188" s="24" t="s">
        <v>29</v>
      </c>
      <c r="BX188" s="24" t="s">
        <v>29</v>
      </c>
      <c r="BY188" s="24" t="s">
        <v>29</v>
      </c>
      <c r="BZ188" s="24" t="s">
        <v>29</v>
      </c>
      <c r="CA188" s="24" t="s">
        <v>29</v>
      </c>
      <c r="CB188" s="24" t="s">
        <v>29</v>
      </c>
    </row>
    <row r="189" spans="2:80" s="1" customFormat="1" ht="13.9" customHeight="1">
      <c r="B189" s="57" t="s">
        <v>29</v>
      </c>
      <c r="C189" s="57" t="s">
        <v>29</v>
      </c>
      <c r="D189" s="57" t="s">
        <v>29</v>
      </c>
      <c r="E189" s="61"/>
      <c r="G189" s="24" t="s">
        <v>29</v>
      </c>
      <c r="H189" s="24" t="s">
        <v>29</v>
      </c>
      <c r="I189" s="24" t="s">
        <v>29</v>
      </c>
      <c r="J189" s="24" t="s">
        <v>29</v>
      </c>
      <c r="K189" s="24" t="s">
        <v>29</v>
      </c>
      <c r="L189" s="24" t="s">
        <v>29</v>
      </c>
      <c r="M189" s="24" t="s">
        <v>29</v>
      </c>
      <c r="N189" s="24" t="s">
        <v>29</v>
      </c>
      <c r="O189" s="24" t="s">
        <v>29</v>
      </c>
      <c r="P189" s="24" t="s">
        <v>29</v>
      </c>
      <c r="Q189" s="24" t="s">
        <v>29</v>
      </c>
      <c r="R189" s="24" t="s">
        <v>29</v>
      </c>
      <c r="S189" s="24" t="s">
        <v>29</v>
      </c>
      <c r="T189" s="24" t="s">
        <v>29</v>
      </c>
      <c r="U189" s="24" t="s">
        <v>29</v>
      </c>
      <c r="V189" s="24" t="s">
        <v>29</v>
      </c>
      <c r="W189" s="24" t="s">
        <v>29</v>
      </c>
      <c r="X189" s="24" t="s">
        <v>29</v>
      </c>
      <c r="Y189" s="24" t="s">
        <v>29</v>
      </c>
      <c r="Z189" s="24" t="s">
        <v>29</v>
      </c>
      <c r="AA189" s="24" t="s">
        <v>29</v>
      </c>
      <c r="AB189" s="24" t="s">
        <v>29</v>
      </c>
      <c r="AC189" s="24" t="s">
        <v>29</v>
      </c>
      <c r="AD189" s="24" t="s">
        <v>29</v>
      </c>
      <c r="AE189" s="24" t="s">
        <v>29</v>
      </c>
      <c r="AF189" s="24" t="s">
        <v>29</v>
      </c>
      <c r="AG189" s="24" t="s">
        <v>29</v>
      </c>
      <c r="AH189" s="24" t="s">
        <v>29</v>
      </c>
      <c r="AI189" s="24" t="s">
        <v>29</v>
      </c>
      <c r="AJ189" s="24" t="s">
        <v>29</v>
      </c>
      <c r="AK189" s="24" t="s">
        <v>29</v>
      </c>
      <c r="AL189" s="24" t="s">
        <v>29</v>
      </c>
      <c r="AM189" s="24" t="s">
        <v>29</v>
      </c>
      <c r="AN189" s="24" t="s">
        <v>29</v>
      </c>
      <c r="AO189" s="24" t="s">
        <v>29</v>
      </c>
      <c r="AP189" s="24" t="s">
        <v>29</v>
      </c>
      <c r="AQ189" s="24" t="s">
        <v>29</v>
      </c>
      <c r="AR189" s="24" t="s">
        <v>29</v>
      </c>
      <c r="AS189" s="24" t="s">
        <v>29</v>
      </c>
      <c r="AT189" s="24" t="s">
        <v>29</v>
      </c>
      <c r="AU189" s="24" t="s">
        <v>29</v>
      </c>
      <c r="AV189" s="24" t="s">
        <v>29</v>
      </c>
      <c r="AW189" s="24" t="s">
        <v>29</v>
      </c>
      <c r="AX189" s="24" t="s">
        <v>29</v>
      </c>
      <c r="AY189" s="24" t="s">
        <v>29</v>
      </c>
      <c r="AZ189" s="24" t="s">
        <v>29</v>
      </c>
      <c r="BA189" s="24" t="s">
        <v>29</v>
      </c>
      <c r="BB189" s="24" t="s">
        <v>29</v>
      </c>
      <c r="BC189" s="24" t="s">
        <v>29</v>
      </c>
      <c r="BD189" s="24" t="s">
        <v>29</v>
      </c>
      <c r="BE189" s="24" t="s">
        <v>29</v>
      </c>
      <c r="BF189" s="24" t="s">
        <v>29</v>
      </c>
      <c r="BG189" s="24" t="s">
        <v>29</v>
      </c>
      <c r="BH189" s="24" t="s">
        <v>29</v>
      </c>
      <c r="BI189" s="24" t="s">
        <v>29</v>
      </c>
      <c r="BJ189" s="24" t="s">
        <v>29</v>
      </c>
      <c r="BK189" s="24" t="s">
        <v>29</v>
      </c>
      <c r="BL189" s="24" t="s">
        <v>29</v>
      </c>
      <c r="BM189" s="24" t="s">
        <v>29</v>
      </c>
      <c r="BN189" s="24" t="s">
        <v>29</v>
      </c>
      <c r="BO189" s="24" t="s">
        <v>29</v>
      </c>
      <c r="BP189" s="24" t="s">
        <v>29</v>
      </c>
      <c r="BQ189" s="24" t="s">
        <v>29</v>
      </c>
      <c r="BR189" s="24" t="s">
        <v>29</v>
      </c>
      <c r="BS189" s="24" t="s">
        <v>29</v>
      </c>
      <c r="BT189" s="24" t="s">
        <v>29</v>
      </c>
      <c r="BU189" s="24" t="s">
        <v>29</v>
      </c>
      <c r="BV189" s="24" t="s">
        <v>29</v>
      </c>
      <c r="BW189" s="24" t="s">
        <v>29</v>
      </c>
      <c r="BX189" s="24" t="s">
        <v>29</v>
      </c>
      <c r="BY189" s="24" t="s">
        <v>29</v>
      </c>
      <c r="BZ189" s="24" t="s">
        <v>29</v>
      </c>
      <c r="CA189" s="24" t="s">
        <v>29</v>
      </c>
      <c r="CB189" s="24" t="s">
        <v>29</v>
      </c>
    </row>
    <row r="190" spans="2:80" s="1" customFormat="1" ht="13.9" customHeight="1">
      <c r="B190" s="57" t="s">
        <v>29</v>
      </c>
      <c r="C190" s="57" t="s">
        <v>29</v>
      </c>
      <c r="D190" s="57" t="s">
        <v>29</v>
      </c>
      <c r="E190" s="61"/>
      <c r="G190" s="24" t="s">
        <v>29</v>
      </c>
      <c r="H190" s="24" t="s">
        <v>29</v>
      </c>
      <c r="I190" s="24" t="s">
        <v>29</v>
      </c>
      <c r="J190" s="24" t="s">
        <v>29</v>
      </c>
      <c r="K190" s="24" t="s">
        <v>29</v>
      </c>
      <c r="L190" s="24" t="s">
        <v>29</v>
      </c>
      <c r="M190" s="24" t="s">
        <v>29</v>
      </c>
      <c r="N190" s="24" t="s">
        <v>29</v>
      </c>
      <c r="O190" s="24" t="s">
        <v>29</v>
      </c>
      <c r="P190" s="24" t="s">
        <v>29</v>
      </c>
      <c r="Q190" s="24" t="s">
        <v>29</v>
      </c>
      <c r="R190" s="24" t="s">
        <v>29</v>
      </c>
      <c r="S190" s="24" t="s">
        <v>29</v>
      </c>
      <c r="T190" s="24" t="s">
        <v>29</v>
      </c>
      <c r="U190" s="24" t="s">
        <v>29</v>
      </c>
      <c r="V190" s="24" t="s">
        <v>29</v>
      </c>
      <c r="W190" s="24" t="s">
        <v>29</v>
      </c>
      <c r="X190" s="24" t="s">
        <v>29</v>
      </c>
      <c r="Y190" s="24" t="s">
        <v>29</v>
      </c>
      <c r="Z190" s="24" t="s">
        <v>29</v>
      </c>
      <c r="AA190" s="24" t="s">
        <v>29</v>
      </c>
      <c r="AB190" s="24" t="s">
        <v>29</v>
      </c>
      <c r="AC190" s="24" t="s">
        <v>29</v>
      </c>
      <c r="AD190" s="24" t="s">
        <v>29</v>
      </c>
      <c r="AE190" s="24" t="s">
        <v>29</v>
      </c>
      <c r="AF190" s="24" t="s">
        <v>29</v>
      </c>
      <c r="AG190" s="24" t="s">
        <v>29</v>
      </c>
      <c r="AH190" s="24" t="s">
        <v>29</v>
      </c>
      <c r="AI190" s="24" t="s">
        <v>29</v>
      </c>
      <c r="AJ190" s="24" t="s">
        <v>29</v>
      </c>
      <c r="AK190" s="24" t="s">
        <v>29</v>
      </c>
      <c r="AL190" s="24" t="s">
        <v>29</v>
      </c>
      <c r="AM190" s="24" t="s">
        <v>29</v>
      </c>
      <c r="AN190" s="24" t="s">
        <v>29</v>
      </c>
      <c r="AO190" s="24" t="s">
        <v>29</v>
      </c>
      <c r="AP190" s="24" t="s">
        <v>29</v>
      </c>
      <c r="AQ190" s="24" t="s">
        <v>29</v>
      </c>
      <c r="AR190" s="24" t="s">
        <v>29</v>
      </c>
      <c r="AS190" s="24" t="s">
        <v>29</v>
      </c>
      <c r="AT190" s="24" t="s">
        <v>29</v>
      </c>
      <c r="AU190" s="24" t="s">
        <v>29</v>
      </c>
      <c r="AV190" s="24" t="s">
        <v>29</v>
      </c>
      <c r="AW190" s="24" t="s">
        <v>29</v>
      </c>
      <c r="AX190" s="24" t="s">
        <v>29</v>
      </c>
      <c r="AY190" s="24" t="s">
        <v>29</v>
      </c>
      <c r="AZ190" s="24" t="s">
        <v>29</v>
      </c>
      <c r="BA190" s="24" t="s">
        <v>29</v>
      </c>
      <c r="BB190" s="24" t="s">
        <v>29</v>
      </c>
      <c r="BC190" s="24" t="s">
        <v>29</v>
      </c>
      <c r="BD190" s="24" t="s">
        <v>29</v>
      </c>
      <c r="BE190" s="24" t="s">
        <v>29</v>
      </c>
      <c r="BF190" s="24" t="s">
        <v>29</v>
      </c>
      <c r="BG190" s="24" t="s">
        <v>29</v>
      </c>
      <c r="BH190" s="24" t="s">
        <v>29</v>
      </c>
      <c r="BI190" s="24" t="s">
        <v>29</v>
      </c>
      <c r="BJ190" s="24" t="s">
        <v>29</v>
      </c>
      <c r="BK190" s="24" t="s">
        <v>29</v>
      </c>
      <c r="BL190" s="24" t="s">
        <v>29</v>
      </c>
      <c r="BM190" s="24" t="s">
        <v>29</v>
      </c>
      <c r="BN190" s="24" t="s">
        <v>29</v>
      </c>
      <c r="BO190" s="24" t="s">
        <v>29</v>
      </c>
      <c r="BP190" s="24" t="s">
        <v>29</v>
      </c>
      <c r="BQ190" s="24" t="s">
        <v>29</v>
      </c>
      <c r="BR190" s="24" t="s">
        <v>29</v>
      </c>
      <c r="BS190" s="24" t="s">
        <v>29</v>
      </c>
      <c r="BT190" s="24" t="s">
        <v>29</v>
      </c>
      <c r="BU190" s="24" t="s">
        <v>29</v>
      </c>
      <c r="BV190" s="24" t="s">
        <v>29</v>
      </c>
      <c r="BW190" s="24" t="s">
        <v>29</v>
      </c>
      <c r="BX190" s="24" t="s">
        <v>29</v>
      </c>
      <c r="BY190" s="24" t="s">
        <v>29</v>
      </c>
      <c r="BZ190" s="24" t="s">
        <v>29</v>
      </c>
      <c r="CA190" s="24" t="s">
        <v>29</v>
      </c>
      <c r="CB190" s="24" t="s">
        <v>29</v>
      </c>
    </row>
    <row r="191" spans="2:80" s="1" customFormat="1" ht="13.9" customHeight="1">
      <c r="B191" s="57" t="s">
        <v>29</v>
      </c>
      <c r="C191" s="57" t="s">
        <v>29</v>
      </c>
      <c r="D191" s="57" t="s">
        <v>29</v>
      </c>
      <c r="E191" s="61"/>
      <c r="G191" s="24" t="s">
        <v>29</v>
      </c>
      <c r="H191" s="24" t="s">
        <v>29</v>
      </c>
      <c r="I191" s="24" t="s">
        <v>29</v>
      </c>
      <c r="J191" s="24" t="s">
        <v>29</v>
      </c>
      <c r="K191" s="24" t="s">
        <v>29</v>
      </c>
      <c r="L191" s="24" t="s">
        <v>29</v>
      </c>
      <c r="M191" s="24" t="s">
        <v>29</v>
      </c>
      <c r="N191" s="24" t="s">
        <v>29</v>
      </c>
      <c r="O191" s="24" t="s">
        <v>29</v>
      </c>
      <c r="P191" s="24" t="s">
        <v>29</v>
      </c>
      <c r="Q191" s="24" t="s">
        <v>29</v>
      </c>
      <c r="R191" s="24" t="s">
        <v>29</v>
      </c>
      <c r="S191" s="24" t="s">
        <v>29</v>
      </c>
      <c r="T191" s="24" t="s">
        <v>29</v>
      </c>
      <c r="U191" s="24" t="s">
        <v>29</v>
      </c>
      <c r="V191" s="24" t="s">
        <v>29</v>
      </c>
      <c r="W191" s="24" t="s">
        <v>29</v>
      </c>
      <c r="X191" s="24" t="s">
        <v>29</v>
      </c>
      <c r="Y191" s="24" t="s">
        <v>29</v>
      </c>
      <c r="Z191" s="24" t="s">
        <v>29</v>
      </c>
      <c r="AA191" s="24" t="s">
        <v>29</v>
      </c>
      <c r="AB191" s="24" t="s">
        <v>29</v>
      </c>
      <c r="AC191" s="24" t="s">
        <v>29</v>
      </c>
      <c r="AD191" s="24" t="s">
        <v>29</v>
      </c>
      <c r="AE191" s="24" t="s">
        <v>29</v>
      </c>
      <c r="AF191" s="24" t="s">
        <v>29</v>
      </c>
      <c r="AG191" s="24" t="s">
        <v>29</v>
      </c>
      <c r="AH191" s="24" t="s">
        <v>29</v>
      </c>
      <c r="AI191" s="24" t="s">
        <v>29</v>
      </c>
      <c r="AJ191" s="24" t="s">
        <v>29</v>
      </c>
      <c r="AK191" s="24" t="s">
        <v>29</v>
      </c>
      <c r="AL191" s="24" t="s">
        <v>29</v>
      </c>
      <c r="AM191" s="24" t="s">
        <v>29</v>
      </c>
      <c r="AN191" s="24" t="s">
        <v>29</v>
      </c>
      <c r="AO191" s="24" t="s">
        <v>29</v>
      </c>
      <c r="AP191" s="24" t="s">
        <v>29</v>
      </c>
      <c r="AQ191" s="24" t="s">
        <v>29</v>
      </c>
      <c r="AR191" s="24" t="s">
        <v>29</v>
      </c>
      <c r="AS191" s="24" t="s">
        <v>29</v>
      </c>
      <c r="AT191" s="24" t="s">
        <v>29</v>
      </c>
      <c r="AU191" s="24" t="s">
        <v>29</v>
      </c>
      <c r="AV191" s="24" t="s">
        <v>29</v>
      </c>
      <c r="AW191" s="24" t="s">
        <v>29</v>
      </c>
      <c r="AX191" s="24" t="s">
        <v>29</v>
      </c>
      <c r="AY191" s="24" t="s">
        <v>29</v>
      </c>
      <c r="AZ191" s="24" t="s">
        <v>29</v>
      </c>
      <c r="BA191" s="24" t="s">
        <v>29</v>
      </c>
      <c r="BB191" s="24" t="s">
        <v>29</v>
      </c>
      <c r="BC191" s="24" t="s">
        <v>29</v>
      </c>
      <c r="BD191" s="24" t="s">
        <v>29</v>
      </c>
      <c r="BE191" s="24" t="s">
        <v>29</v>
      </c>
      <c r="BF191" s="24" t="s">
        <v>29</v>
      </c>
      <c r="BG191" s="24" t="s">
        <v>29</v>
      </c>
      <c r="BH191" s="24" t="s">
        <v>29</v>
      </c>
      <c r="BI191" s="24" t="s">
        <v>29</v>
      </c>
      <c r="BJ191" s="24" t="s">
        <v>29</v>
      </c>
      <c r="BK191" s="24" t="s">
        <v>29</v>
      </c>
      <c r="BL191" s="24" t="s">
        <v>29</v>
      </c>
      <c r="BM191" s="24" t="s">
        <v>29</v>
      </c>
      <c r="BN191" s="24" t="s">
        <v>29</v>
      </c>
      <c r="BO191" s="24" t="s">
        <v>29</v>
      </c>
      <c r="BP191" s="24" t="s">
        <v>29</v>
      </c>
      <c r="BQ191" s="24" t="s">
        <v>29</v>
      </c>
      <c r="BR191" s="24" t="s">
        <v>29</v>
      </c>
      <c r="BS191" s="24" t="s">
        <v>29</v>
      </c>
      <c r="BT191" s="24" t="s">
        <v>29</v>
      </c>
      <c r="BU191" s="24" t="s">
        <v>29</v>
      </c>
      <c r="BV191" s="24" t="s">
        <v>29</v>
      </c>
      <c r="BW191" s="24" t="s">
        <v>29</v>
      </c>
      <c r="BX191" s="24" t="s">
        <v>29</v>
      </c>
      <c r="BY191" s="24" t="s">
        <v>29</v>
      </c>
      <c r="BZ191" s="24" t="s">
        <v>29</v>
      </c>
      <c r="CA191" s="24" t="s">
        <v>29</v>
      </c>
      <c r="CB191" s="24" t="s">
        <v>29</v>
      </c>
    </row>
    <row r="192" spans="2:80" s="1" customFormat="1" ht="13.9" customHeight="1">
      <c r="B192" s="57" t="s">
        <v>29</v>
      </c>
      <c r="C192" s="57" t="s">
        <v>29</v>
      </c>
      <c r="D192" s="57" t="s">
        <v>29</v>
      </c>
      <c r="E192" s="61"/>
      <c r="G192" s="24" t="s">
        <v>29</v>
      </c>
      <c r="H192" s="24" t="s">
        <v>29</v>
      </c>
      <c r="I192" s="24" t="s">
        <v>29</v>
      </c>
      <c r="J192" s="24" t="s">
        <v>29</v>
      </c>
      <c r="K192" s="24" t="s">
        <v>29</v>
      </c>
      <c r="L192" s="24" t="s">
        <v>29</v>
      </c>
      <c r="M192" s="24" t="s">
        <v>29</v>
      </c>
      <c r="N192" s="24" t="s">
        <v>29</v>
      </c>
      <c r="O192" s="24" t="s">
        <v>29</v>
      </c>
      <c r="P192" s="24" t="s">
        <v>29</v>
      </c>
      <c r="Q192" s="24" t="s">
        <v>29</v>
      </c>
      <c r="R192" s="24" t="s">
        <v>29</v>
      </c>
      <c r="S192" s="24" t="s">
        <v>29</v>
      </c>
      <c r="T192" s="24" t="s">
        <v>29</v>
      </c>
      <c r="U192" s="24" t="s">
        <v>29</v>
      </c>
      <c r="V192" s="24" t="s">
        <v>29</v>
      </c>
      <c r="W192" s="24" t="s">
        <v>29</v>
      </c>
      <c r="X192" s="24" t="s">
        <v>29</v>
      </c>
      <c r="Y192" s="24" t="s">
        <v>29</v>
      </c>
      <c r="Z192" s="24" t="s">
        <v>29</v>
      </c>
      <c r="AA192" s="24" t="s">
        <v>29</v>
      </c>
      <c r="AB192" s="24" t="s">
        <v>29</v>
      </c>
      <c r="AC192" s="24" t="s">
        <v>29</v>
      </c>
      <c r="AD192" s="24" t="s">
        <v>29</v>
      </c>
      <c r="AE192" s="24" t="s">
        <v>29</v>
      </c>
      <c r="AF192" s="24" t="s">
        <v>29</v>
      </c>
      <c r="AG192" s="24" t="s">
        <v>29</v>
      </c>
      <c r="AH192" s="24" t="s">
        <v>29</v>
      </c>
      <c r="AI192" s="24" t="s">
        <v>29</v>
      </c>
      <c r="AJ192" s="24" t="s">
        <v>29</v>
      </c>
      <c r="AK192" s="24" t="s">
        <v>29</v>
      </c>
      <c r="AL192" s="24" t="s">
        <v>29</v>
      </c>
      <c r="AM192" s="24" t="s">
        <v>29</v>
      </c>
      <c r="AN192" s="24" t="s">
        <v>29</v>
      </c>
      <c r="AO192" s="24" t="s">
        <v>29</v>
      </c>
      <c r="AP192" s="24" t="s">
        <v>29</v>
      </c>
      <c r="AQ192" s="24" t="s">
        <v>29</v>
      </c>
      <c r="AR192" s="24" t="s">
        <v>29</v>
      </c>
      <c r="AS192" s="24" t="s">
        <v>29</v>
      </c>
      <c r="AT192" s="24" t="s">
        <v>29</v>
      </c>
      <c r="AU192" s="24" t="s">
        <v>29</v>
      </c>
      <c r="AV192" s="24" t="s">
        <v>29</v>
      </c>
      <c r="AW192" s="24" t="s">
        <v>29</v>
      </c>
      <c r="AX192" s="24" t="s">
        <v>29</v>
      </c>
      <c r="AY192" s="24" t="s">
        <v>29</v>
      </c>
      <c r="AZ192" s="24" t="s">
        <v>29</v>
      </c>
      <c r="BA192" s="24" t="s">
        <v>29</v>
      </c>
      <c r="BB192" s="24" t="s">
        <v>29</v>
      </c>
      <c r="BC192" s="24" t="s">
        <v>29</v>
      </c>
      <c r="BD192" s="24" t="s">
        <v>29</v>
      </c>
      <c r="BE192" s="24" t="s">
        <v>29</v>
      </c>
      <c r="BF192" s="24" t="s">
        <v>29</v>
      </c>
      <c r="BG192" s="24" t="s">
        <v>29</v>
      </c>
      <c r="BH192" s="24" t="s">
        <v>29</v>
      </c>
      <c r="BI192" s="24" t="s">
        <v>29</v>
      </c>
      <c r="BJ192" s="24" t="s">
        <v>29</v>
      </c>
      <c r="BK192" s="24" t="s">
        <v>29</v>
      </c>
      <c r="BL192" s="24" t="s">
        <v>29</v>
      </c>
      <c r="BM192" s="24" t="s">
        <v>29</v>
      </c>
      <c r="BN192" s="24" t="s">
        <v>29</v>
      </c>
      <c r="BO192" s="24" t="s">
        <v>29</v>
      </c>
      <c r="BP192" s="24" t="s">
        <v>29</v>
      </c>
      <c r="BQ192" s="24" t="s">
        <v>29</v>
      </c>
      <c r="BR192" s="24" t="s">
        <v>29</v>
      </c>
      <c r="BS192" s="24" t="s">
        <v>29</v>
      </c>
      <c r="BT192" s="24" t="s">
        <v>29</v>
      </c>
      <c r="BU192" s="24" t="s">
        <v>29</v>
      </c>
      <c r="BV192" s="24" t="s">
        <v>29</v>
      </c>
      <c r="BW192" s="24" t="s">
        <v>29</v>
      </c>
      <c r="BX192" s="24" t="s">
        <v>29</v>
      </c>
      <c r="BY192" s="24" t="s">
        <v>29</v>
      </c>
      <c r="BZ192" s="24" t="s">
        <v>29</v>
      </c>
      <c r="CA192" s="24" t="s">
        <v>29</v>
      </c>
      <c r="CB192" s="24" t="s">
        <v>29</v>
      </c>
    </row>
    <row r="193" spans="2:80" s="1" customFormat="1" ht="13.9" customHeight="1">
      <c r="B193" s="57" t="s">
        <v>29</v>
      </c>
      <c r="C193" s="57" t="s">
        <v>29</v>
      </c>
      <c r="D193" s="57" t="s">
        <v>29</v>
      </c>
      <c r="E193" s="61"/>
      <c r="G193" s="24" t="s">
        <v>29</v>
      </c>
      <c r="H193" s="24" t="s">
        <v>29</v>
      </c>
      <c r="I193" s="24" t="s">
        <v>29</v>
      </c>
      <c r="J193" s="24" t="s">
        <v>29</v>
      </c>
      <c r="K193" s="24" t="s">
        <v>29</v>
      </c>
      <c r="L193" s="24" t="s">
        <v>29</v>
      </c>
      <c r="M193" s="24" t="s">
        <v>29</v>
      </c>
      <c r="N193" s="24" t="s">
        <v>29</v>
      </c>
      <c r="O193" s="24" t="s">
        <v>29</v>
      </c>
      <c r="P193" s="24" t="s">
        <v>29</v>
      </c>
      <c r="Q193" s="24" t="s">
        <v>29</v>
      </c>
      <c r="R193" s="24" t="s">
        <v>29</v>
      </c>
      <c r="S193" s="24" t="s">
        <v>29</v>
      </c>
      <c r="T193" s="24" t="s">
        <v>29</v>
      </c>
      <c r="U193" s="24" t="s">
        <v>29</v>
      </c>
      <c r="V193" s="24" t="s">
        <v>29</v>
      </c>
      <c r="W193" s="24" t="s">
        <v>29</v>
      </c>
      <c r="X193" s="24" t="s">
        <v>29</v>
      </c>
      <c r="Y193" s="24" t="s">
        <v>29</v>
      </c>
      <c r="Z193" s="24" t="s">
        <v>29</v>
      </c>
      <c r="AA193" s="24" t="s">
        <v>29</v>
      </c>
      <c r="AB193" s="24" t="s">
        <v>29</v>
      </c>
      <c r="AC193" s="24" t="s">
        <v>29</v>
      </c>
      <c r="AD193" s="24" t="s">
        <v>29</v>
      </c>
      <c r="AE193" s="24" t="s">
        <v>29</v>
      </c>
      <c r="AF193" s="24" t="s">
        <v>29</v>
      </c>
      <c r="AG193" s="24" t="s">
        <v>29</v>
      </c>
      <c r="AH193" s="24" t="s">
        <v>29</v>
      </c>
      <c r="AI193" s="24" t="s">
        <v>29</v>
      </c>
      <c r="AJ193" s="24" t="s">
        <v>29</v>
      </c>
      <c r="AK193" s="24" t="s">
        <v>29</v>
      </c>
      <c r="AL193" s="24" t="s">
        <v>29</v>
      </c>
      <c r="AM193" s="24" t="s">
        <v>29</v>
      </c>
      <c r="AN193" s="24" t="s">
        <v>29</v>
      </c>
      <c r="AO193" s="24" t="s">
        <v>29</v>
      </c>
      <c r="AP193" s="24" t="s">
        <v>29</v>
      </c>
      <c r="AQ193" s="24" t="s">
        <v>29</v>
      </c>
      <c r="AR193" s="24" t="s">
        <v>29</v>
      </c>
      <c r="AS193" s="24" t="s">
        <v>29</v>
      </c>
      <c r="AT193" s="24" t="s">
        <v>29</v>
      </c>
      <c r="AU193" s="24" t="s">
        <v>29</v>
      </c>
      <c r="AV193" s="24" t="s">
        <v>29</v>
      </c>
      <c r="AW193" s="24" t="s">
        <v>29</v>
      </c>
      <c r="AX193" s="24" t="s">
        <v>29</v>
      </c>
      <c r="AY193" s="24" t="s">
        <v>29</v>
      </c>
      <c r="AZ193" s="24" t="s">
        <v>29</v>
      </c>
      <c r="BA193" s="24" t="s">
        <v>29</v>
      </c>
      <c r="BB193" s="24" t="s">
        <v>29</v>
      </c>
      <c r="BC193" s="24" t="s">
        <v>29</v>
      </c>
      <c r="BD193" s="24" t="s">
        <v>29</v>
      </c>
      <c r="BE193" s="24" t="s">
        <v>29</v>
      </c>
      <c r="BF193" s="24" t="s">
        <v>29</v>
      </c>
      <c r="BG193" s="24" t="s">
        <v>29</v>
      </c>
      <c r="BH193" s="24" t="s">
        <v>29</v>
      </c>
      <c r="BI193" s="24" t="s">
        <v>29</v>
      </c>
      <c r="BJ193" s="24" t="s">
        <v>29</v>
      </c>
      <c r="BK193" s="24" t="s">
        <v>29</v>
      </c>
      <c r="BL193" s="24" t="s">
        <v>29</v>
      </c>
      <c r="BM193" s="24" t="s">
        <v>29</v>
      </c>
      <c r="BN193" s="24" t="s">
        <v>29</v>
      </c>
      <c r="BO193" s="24" t="s">
        <v>29</v>
      </c>
      <c r="BP193" s="24" t="s">
        <v>29</v>
      </c>
      <c r="BQ193" s="24" t="s">
        <v>29</v>
      </c>
      <c r="BR193" s="24" t="s">
        <v>29</v>
      </c>
      <c r="BS193" s="24" t="s">
        <v>29</v>
      </c>
      <c r="BT193" s="24" t="s">
        <v>29</v>
      </c>
      <c r="BU193" s="24" t="s">
        <v>29</v>
      </c>
      <c r="BV193" s="24" t="s">
        <v>29</v>
      </c>
      <c r="BW193" s="24" t="s">
        <v>29</v>
      </c>
      <c r="BX193" s="24" t="s">
        <v>29</v>
      </c>
      <c r="BY193" s="24" t="s">
        <v>29</v>
      </c>
      <c r="BZ193" s="24" t="s">
        <v>29</v>
      </c>
      <c r="CA193" s="24" t="s">
        <v>29</v>
      </c>
      <c r="CB193" s="24" t="s">
        <v>29</v>
      </c>
    </row>
    <row r="194" spans="2:80" s="1" customFormat="1" ht="13.9" customHeight="1">
      <c r="B194" s="57" t="s">
        <v>29</v>
      </c>
      <c r="C194" s="57" t="s">
        <v>29</v>
      </c>
      <c r="D194" s="57" t="s">
        <v>29</v>
      </c>
      <c r="E194" s="61"/>
      <c r="G194" s="24" t="s">
        <v>29</v>
      </c>
      <c r="H194" s="24" t="s">
        <v>29</v>
      </c>
      <c r="I194" s="24" t="s">
        <v>29</v>
      </c>
      <c r="J194" s="24" t="s">
        <v>29</v>
      </c>
      <c r="K194" s="24" t="s">
        <v>29</v>
      </c>
      <c r="L194" s="24" t="s">
        <v>29</v>
      </c>
      <c r="M194" s="24" t="s">
        <v>29</v>
      </c>
      <c r="N194" s="24" t="s">
        <v>29</v>
      </c>
      <c r="O194" s="24" t="s">
        <v>29</v>
      </c>
      <c r="P194" s="24" t="s">
        <v>29</v>
      </c>
      <c r="Q194" s="24" t="s">
        <v>29</v>
      </c>
      <c r="R194" s="24" t="s">
        <v>29</v>
      </c>
      <c r="S194" s="24" t="s">
        <v>29</v>
      </c>
      <c r="T194" s="24" t="s">
        <v>29</v>
      </c>
      <c r="U194" s="24" t="s">
        <v>29</v>
      </c>
      <c r="V194" s="24" t="s">
        <v>29</v>
      </c>
      <c r="W194" s="24" t="s">
        <v>29</v>
      </c>
      <c r="X194" s="24" t="s">
        <v>29</v>
      </c>
      <c r="Y194" s="24" t="s">
        <v>29</v>
      </c>
      <c r="Z194" s="24" t="s">
        <v>29</v>
      </c>
      <c r="AA194" s="24" t="s">
        <v>29</v>
      </c>
      <c r="AB194" s="24" t="s">
        <v>29</v>
      </c>
      <c r="AC194" s="24" t="s">
        <v>29</v>
      </c>
      <c r="AD194" s="24" t="s">
        <v>29</v>
      </c>
      <c r="AE194" s="24" t="s">
        <v>29</v>
      </c>
      <c r="AF194" s="24" t="s">
        <v>29</v>
      </c>
      <c r="AG194" s="24" t="s">
        <v>29</v>
      </c>
      <c r="AH194" s="24" t="s">
        <v>29</v>
      </c>
      <c r="AI194" s="24" t="s">
        <v>29</v>
      </c>
      <c r="AJ194" s="24" t="s">
        <v>29</v>
      </c>
      <c r="AK194" s="24" t="s">
        <v>29</v>
      </c>
      <c r="AL194" s="24" t="s">
        <v>29</v>
      </c>
      <c r="AM194" s="24" t="s">
        <v>29</v>
      </c>
      <c r="AN194" s="24" t="s">
        <v>29</v>
      </c>
      <c r="AO194" s="24" t="s">
        <v>29</v>
      </c>
      <c r="AP194" s="24" t="s">
        <v>29</v>
      </c>
      <c r="AQ194" s="24" t="s">
        <v>29</v>
      </c>
      <c r="AR194" s="24" t="s">
        <v>29</v>
      </c>
      <c r="AS194" s="24" t="s">
        <v>29</v>
      </c>
      <c r="AT194" s="24" t="s">
        <v>29</v>
      </c>
      <c r="AU194" s="24" t="s">
        <v>29</v>
      </c>
      <c r="AV194" s="24" t="s">
        <v>29</v>
      </c>
      <c r="AW194" s="24" t="s">
        <v>29</v>
      </c>
      <c r="AX194" s="24" t="s">
        <v>29</v>
      </c>
      <c r="AY194" s="24" t="s">
        <v>29</v>
      </c>
      <c r="AZ194" s="24" t="s">
        <v>29</v>
      </c>
      <c r="BA194" s="24" t="s">
        <v>29</v>
      </c>
      <c r="BB194" s="24" t="s">
        <v>29</v>
      </c>
      <c r="BC194" s="24" t="s">
        <v>29</v>
      </c>
      <c r="BD194" s="24" t="s">
        <v>29</v>
      </c>
      <c r="BE194" s="24" t="s">
        <v>29</v>
      </c>
      <c r="BF194" s="24" t="s">
        <v>29</v>
      </c>
      <c r="BG194" s="24" t="s">
        <v>29</v>
      </c>
      <c r="BH194" s="24" t="s">
        <v>29</v>
      </c>
      <c r="BI194" s="24" t="s">
        <v>29</v>
      </c>
      <c r="BJ194" s="24" t="s">
        <v>29</v>
      </c>
      <c r="BK194" s="24" t="s">
        <v>29</v>
      </c>
      <c r="BL194" s="24" t="s">
        <v>29</v>
      </c>
      <c r="BM194" s="24" t="s">
        <v>29</v>
      </c>
      <c r="BN194" s="24" t="s">
        <v>29</v>
      </c>
      <c r="BO194" s="24" t="s">
        <v>29</v>
      </c>
      <c r="BP194" s="24" t="s">
        <v>29</v>
      </c>
      <c r="BQ194" s="24" t="s">
        <v>29</v>
      </c>
      <c r="BR194" s="24" t="s">
        <v>29</v>
      </c>
      <c r="BS194" s="24" t="s">
        <v>29</v>
      </c>
      <c r="BT194" s="24" t="s">
        <v>29</v>
      </c>
      <c r="BU194" s="24" t="s">
        <v>29</v>
      </c>
      <c r="BV194" s="24" t="s">
        <v>29</v>
      </c>
      <c r="BW194" s="24" t="s">
        <v>29</v>
      </c>
      <c r="BX194" s="24" t="s">
        <v>29</v>
      </c>
      <c r="BY194" s="24" t="s">
        <v>29</v>
      </c>
      <c r="BZ194" s="24" t="s">
        <v>29</v>
      </c>
      <c r="CA194" s="24" t="s">
        <v>29</v>
      </c>
      <c r="CB194" s="24" t="s">
        <v>29</v>
      </c>
    </row>
    <row r="195" spans="2:80" s="1" customFormat="1" ht="13.9" customHeight="1">
      <c r="B195" s="57" t="s">
        <v>29</v>
      </c>
      <c r="C195" s="57" t="s">
        <v>29</v>
      </c>
      <c r="D195" s="57" t="s">
        <v>29</v>
      </c>
      <c r="E195" s="61"/>
      <c r="G195" s="24" t="s">
        <v>29</v>
      </c>
      <c r="H195" s="24" t="s">
        <v>29</v>
      </c>
      <c r="I195" s="24" t="s">
        <v>29</v>
      </c>
      <c r="J195" s="24" t="s">
        <v>29</v>
      </c>
      <c r="K195" s="24" t="s">
        <v>29</v>
      </c>
      <c r="L195" s="24" t="s">
        <v>29</v>
      </c>
      <c r="M195" s="24" t="s">
        <v>29</v>
      </c>
      <c r="N195" s="24" t="s">
        <v>29</v>
      </c>
      <c r="O195" s="24" t="s">
        <v>29</v>
      </c>
      <c r="P195" s="24" t="s">
        <v>29</v>
      </c>
      <c r="Q195" s="24" t="s">
        <v>29</v>
      </c>
      <c r="R195" s="24" t="s">
        <v>29</v>
      </c>
      <c r="S195" s="24" t="s">
        <v>29</v>
      </c>
      <c r="T195" s="24" t="s">
        <v>29</v>
      </c>
      <c r="U195" s="24" t="s">
        <v>29</v>
      </c>
      <c r="V195" s="24" t="s">
        <v>29</v>
      </c>
      <c r="W195" s="24" t="s">
        <v>29</v>
      </c>
      <c r="X195" s="24" t="s">
        <v>29</v>
      </c>
      <c r="Y195" s="24" t="s">
        <v>29</v>
      </c>
      <c r="Z195" s="24" t="s">
        <v>29</v>
      </c>
      <c r="AA195" s="24" t="s">
        <v>29</v>
      </c>
      <c r="AB195" s="24" t="s">
        <v>29</v>
      </c>
      <c r="AC195" s="24" t="s">
        <v>29</v>
      </c>
      <c r="AD195" s="24" t="s">
        <v>29</v>
      </c>
      <c r="AE195" s="24" t="s">
        <v>29</v>
      </c>
      <c r="AF195" s="24" t="s">
        <v>29</v>
      </c>
      <c r="AG195" s="24" t="s">
        <v>29</v>
      </c>
      <c r="AH195" s="24" t="s">
        <v>29</v>
      </c>
      <c r="AI195" s="24" t="s">
        <v>29</v>
      </c>
      <c r="AJ195" s="24" t="s">
        <v>29</v>
      </c>
      <c r="AK195" s="24" t="s">
        <v>29</v>
      </c>
      <c r="AL195" s="24" t="s">
        <v>29</v>
      </c>
      <c r="AM195" s="24" t="s">
        <v>29</v>
      </c>
      <c r="AN195" s="24" t="s">
        <v>29</v>
      </c>
      <c r="AO195" s="24" t="s">
        <v>29</v>
      </c>
      <c r="AP195" s="24" t="s">
        <v>29</v>
      </c>
      <c r="AQ195" s="24" t="s">
        <v>29</v>
      </c>
      <c r="AR195" s="24" t="s">
        <v>29</v>
      </c>
      <c r="AS195" s="24" t="s">
        <v>29</v>
      </c>
      <c r="AT195" s="24" t="s">
        <v>29</v>
      </c>
      <c r="AU195" s="24" t="s">
        <v>29</v>
      </c>
      <c r="AV195" s="24" t="s">
        <v>29</v>
      </c>
      <c r="AW195" s="24" t="s">
        <v>29</v>
      </c>
      <c r="AX195" s="24" t="s">
        <v>29</v>
      </c>
      <c r="AY195" s="24" t="s">
        <v>29</v>
      </c>
      <c r="AZ195" s="24" t="s">
        <v>29</v>
      </c>
      <c r="BA195" s="24" t="s">
        <v>29</v>
      </c>
      <c r="BB195" s="24" t="s">
        <v>29</v>
      </c>
      <c r="BC195" s="24" t="s">
        <v>29</v>
      </c>
      <c r="BD195" s="24" t="s">
        <v>29</v>
      </c>
      <c r="BE195" s="24" t="s">
        <v>29</v>
      </c>
      <c r="BF195" s="24" t="s">
        <v>29</v>
      </c>
      <c r="BG195" s="24" t="s">
        <v>29</v>
      </c>
      <c r="BH195" s="24" t="s">
        <v>29</v>
      </c>
      <c r="BI195" s="24" t="s">
        <v>29</v>
      </c>
      <c r="BJ195" s="24" t="s">
        <v>29</v>
      </c>
      <c r="BK195" s="24" t="s">
        <v>29</v>
      </c>
      <c r="BL195" s="24" t="s">
        <v>29</v>
      </c>
      <c r="BM195" s="24" t="s">
        <v>29</v>
      </c>
      <c r="BN195" s="24" t="s">
        <v>29</v>
      </c>
      <c r="BO195" s="24" t="s">
        <v>29</v>
      </c>
      <c r="BP195" s="24" t="s">
        <v>29</v>
      </c>
      <c r="BQ195" s="24" t="s">
        <v>29</v>
      </c>
      <c r="BR195" s="24" t="s">
        <v>29</v>
      </c>
      <c r="BS195" s="24" t="s">
        <v>29</v>
      </c>
      <c r="BT195" s="24" t="s">
        <v>29</v>
      </c>
      <c r="BU195" s="24" t="s">
        <v>29</v>
      </c>
      <c r="BV195" s="24" t="s">
        <v>29</v>
      </c>
      <c r="BW195" s="24" t="s">
        <v>29</v>
      </c>
      <c r="BX195" s="24" t="s">
        <v>29</v>
      </c>
      <c r="BY195" s="24" t="s">
        <v>29</v>
      </c>
      <c r="BZ195" s="24" t="s">
        <v>29</v>
      </c>
      <c r="CA195" s="24" t="s">
        <v>29</v>
      </c>
      <c r="CB195" s="24" t="s">
        <v>29</v>
      </c>
    </row>
    <row r="196" spans="2:80" s="1" customFormat="1" ht="13.9" customHeight="1">
      <c r="B196" s="57" t="s">
        <v>29</v>
      </c>
      <c r="C196" s="57" t="s">
        <v>29</v>
      </c>
      <c r="D196" s="57" t="s">
        <v>29</v>
      </c>
      <c r="E196" s="61"/>
      <c r="G196" s="24" t="s">
        <v>29</v>
      </c>
      <c r="H196" s="24" t="s">
        <v>29</v>
      </c>
      <c r="I196" s="24" t="s">
        <v>29</v>
      </c>
      <c r="J196" s="24" t="s">
        <v>29</v>
      </c>
      <c r="K196" s="24" t="s">
        <v>29</v>
      </c>
      <c r="L196" s="24" t="s">
        <v>29</v>
      </c>
      <c r="M196" s="24" t="s">
        <v>29</v>
      </c>
      <c r="N196" s="24" t="s">
        <v>29</v>
      </c>
      <c r="O196" s="24" t="s">
        <v>29</v>
      </c>
      <c r="P196" s="24" t="s">
        <v>29</v>
      </c>
      <c r="Q196" s="24" t="s">
        <v>29</v>
      </c>
      <c r="R196" s="24" t="s">
        <v>29</v>
      </c>
      <c r="S196" s="24" t="s">
        <v>29</v>
      </c>
      <c r="T196" s="24" t="s">
        <v>29</v>
      </c>
      <c r="U196" s="24" t="s">
        <v>29</v>
      </c>
      <c r="V196" s="24" t="s">
        <v>29</v>
      </c>
      <c r="W196" s="24" t="s">
        <v>29</v>
      </c>
      <c r="X196" s="24" t="s">
        <v>29</v>
      </c>
      <c r="Y196" s="24" t="s">
        <v>29</v>
      </c>
      <c r="Z196" s="24" t="s">
        <v>29</v>
      </c>
      <c r="AA196" s="24" t="s">
        <v>29</v>
      </c>
      <c r="AB196" s="24" t="s">
        <v>29</v>
      </c>
      <c r="AC196" s="24" t="s">
        <v>29</v>
      </c>
      <c r="AD196" s="24" t="s">
        <v>29</v>
      </c>
      <c r="AE196" s="24" t="s">
        <v>29</v>
      </c>
      <c r="AF196" s="24" t="s">
        <v>29</v>
      </c>
      <c r="AG196" s="24" t="s">
        <v>29</v>
      </c>
      <c r="AH196" s="24" t="s">
        <v>29</v>
      </c>
      <c r="AI196" s="24" t="s">
        <v>29</v>
      </c>
      <c r="AJ196" s="24" t="s">
        <v>29</v>
      </c>
      <c r="AK196" s="24" t="s">
        <v>29</v>
      </c>
      <c r="AL196" s="24" t="s">
        <v>29</v>
      </c>
      <c r="AM196" s="24" t="s">
        <v>29</v>
      </c>
      <c r="AN196" s="24" t="s">
        <v>29</v>
      </c>
      <c r="AO196" s="24" t="s">
        <v>29</v>
      </c>
      <c r="AP196" s="24" t="s">
        <v>29</v>
      </c>
      <c r="AQ196" s="24" t="s">
        <v>29</v>
      </c>
      <c r="AR196" s="24" t="s">
        <v>29</v>
      </c>
      <c r="AS196" s="24" t="s">
        <v>29</v>
      </c>
      <c r="AT196" s="24" t="s">
        <v>29</v>
      </c>
      <c r="AU196" s="24" t="s">
        <v>29</v>
      </c>
      <c r="AV196" s="24" t="s">
        <v>29</v>
      </c>
      <c r="AW196" s="24" t="s">
        <v>29</v>
      </c>
      <c r="AX196" s="24" t="s">
        <v>29</v>
      </c>
      <c r="AY196" s="24" t="s">
        <v>29</v>
      </c>
      <c r="AZ196" s="24" t="s">
        <v>29</v>
      </c>
      <c r="BA196" s="24" t="s">
        <v>29</v>
      </c>
      <c r="BB196" s="24" t="s">
        <v>29</v>
      </c>
      <c r="BC196" s="24" t="s">
        <v>29</v>
      </c>
      <c r="BD196" s="24" t="s">
        <v>29</v>
      </c>
      <c r="BE196" s="24" t="s">
        <v>29</v>
      </c>
      <c r="BF196" s="24" t="s">
        <v>29</v>
      </c>
      <c r="BG196" s="24" t="s">
        <v>29</v>
      </c>
      <c r="BH196" s="24" t="s">
        <v>29</v>
      </c>
      <c r="BI196" s="24" t="s">
        <v>29</v>
      </c>
      <c r="BJ196" s="24" t="s">
        <v>29</v>
      </c>
      <c r="BK196" s="24" t="s">
        <v>29</v>
      </c>
      <c r="BL196" s="24" t="s">
        <v>29</v>
      </c>
      <c r="BM196" s="24" t="s">
        <v>29</v>
      </c>
      <c r="BN196" s="24" t="s">
        <v>29</v>
      </c>
      <c r="BO196" s="24" t="s">
        <v>29</v>
      </c>
      <c r="BP196" s="24" t="s">
        <v>29</v>
      </c>
      <c r="BQ196" s="24" t="s">
        <v>29</v>
      </c>
      <c r="BR196" s="24" t="s">
        <v>29</v>
      </c>
      <c r="BS196" s="24" t="s">
        <v>29</v>
      </c>
      <c r="BT196" s="24" t="s">
        <v>29</v>
      </c>
      <c r="BU196" s="24" t="s">
        <v>29</v>
      </c>
      <c r="BV196" s="24" t="s">
        <v>29</v>
      </c>
      <c r="BW196" s="24" t="s">
        <v>29</v>
      </c>
      <c r="BX196" s="24" t="s">
        <v>29</v>
      </c>
      <c r="BY196" s="24" t="s">
        <v>29</v>
      </c>
      <c r="BZ196" s="24" t="s">
        <v>29</v>
      </c>
      <c r="CA196" s="24" t="s">
        <v>29</v>
      </c>
      <c r="CB196" s="24" t="s">
        <v>29</v>
      </c>
    </row>
    <row r="197" spans="2:80" s="1" customFormat="1" ht="13.9" customHeight="1">
      <c r="B197" s="57" t="s">
        <v>29</v>
      </c>
      <c r="C197" s="57" t="s">
        <v>29</v>
      </c>
      <c r="D197" s="57" t="s">
        <v>29</v>
      </c>
      <c r="E197" s="61"/>
      <c r="G197" s="24" t="s">
        <v>29</v>
      </c>
      <c r="H197" s="24" t="s">
        <v>29</v>
      </c>
      <c r="I197" s="24" t="s">
        <v>29</v>
      </c>
      <c r="J197" s="24" t="s">
        <v>29</v>
      </c>
      <c r="K197" s="24" t="s">
        <v>29</v>
      </c>
      <c r="L197" s="24" t="s">
        <v>29</v>
      </c>
      <c r="M197" s="24" t="s">
        <v>29</v>
      </c>
      <c r="N197" s="24" t="s">
        <v>29</v>
      </c>
      <c r="O197" s="24" t="s">
        <v>29</v>
      </c>
      <c r="P197" s="24" t="s">
        <v>29</v>
      </c>
      <c r="Q197" s="24" t="s">
        <v>29</v>
      </c>
      <c r="R197" s="24" t="s">
        <v>29</v>
      </c>
      <c r="S197" s="24" t="s">
        <v>29</v>
      </c>
      <c r="T197" s="24" t="s">
        <v>29</v>
      </c>
      <c r="U197" s="24" t="s">
        <v>29</v>
      </c>
      <c r="V197" s="24" t="s">
        <v>29</v>
      </c>
      <c r="W197" s="24" t="s">
        <v>29</v>
      </c>
      <c r="X197" s="24" t="s">
        <v>29</v>
      </c>
      <c r="Y197" s="24" t="s">
        <v>29</v>
      </c>
      <c r="Z197" s="24" t="s">
        <v>29</v>
      </c>
      <c r="AA197" s="24" t="s">
        <v>29</v>
      </c>
      <c r="AB197" s="24" t="s">
        <v>29</v>
      </c>
      <c r="AC197" s="24" t="s">
        <v>29</v>
      </c>
      <c r="AD197" s="24" t="s">
        <v>29</v>
      </c>
      <c r="AE197" s="24" t="s">
        <v>29</v>
      </c>
      <c r="AF197" s="24" t="s">
        <v>29</v>
      </c>
      <c r="AG197" s="24" t="s">
        <v>29</v>
      </c>
      <c r="AH197" s="24" t="s">
        <v>29</v>
      </c>
      <c r="AI197" s="24" t="s">
        <v>29</v>
      </c>
      <c r="AJ197" s="24" t="s">
        <v>29</v>
      </c>
      <c r="AK197" s="24" t="s">
        <v>29</v>
      </c>
      <c r="AL197" s="24" t="s">
        <v>29</v>
      </c>
      <c r="AM197" s="24" t="s">
        <v>29</v>
      </c>
      <c r="AN197" s="24" t="s">
        <v>29</v>
      </c>
      <c r="AO197" s="24" t="s">
        <v>29</v>
      </c>
      <c r="AP197" s="24" t="s">
        <v>29</v>
      </c>
      <c r="AQ197" s="24" t="s">
        <v>29</v>
      </c>
      <c r="AR197" s="24" t="s">
        <v>29</v>
      </c>
      <c r="AS197" s="24" t="s">
        <v>29</v>
      </c>
      <c r="AT197" s="24" t="s">
        <v>29</v>
      </c>
      <c r="AU197" s="24" t="s">
        <v>29</v>
      </c>
      <c r="AV197" s="24" t="s">
        <v>29</v>
      </c>
      <c r="AW197" s="24" t="s">
        <v>29</v>
      </c>
      <c r="AX197" s="24" t="s">
        <v>29</v>
      </c>
      <c r="AY197" s="24" t="s">
        <v>29</v>
      </c>
      <c r="AZ197" s="24" t="s">
        <v>29</v>
      </c>
      <c r="BA197" s="24" t="s">
        <v>29</v>
      </c>
      <c r="BB197" s="24" t="s">
        <v>29</v>
      </c>
      <c r="BC197" s="24" t="s">
        <v>29</v>
      </c>
      <c r="BD197" s="24" t="s">
        <v>29</v>
      </c>
      <c r="BE197" s="24" t="s">
        <v>29</v>
      </c>
      <c r="BF197" s="24" t="s">
        <v>29</v>
      </c>
      <c r="BG197" s="24" t="s">
        <v>29</v>
      </c>
      <c r="BH197" s="24" t="s">
        <v>29</v>
      </c>
      <c r="BI197" s="24" t="s">
        <v>29</v>
      </c>
      <c r="BJ197" s="24" t="s">
        <v>29</v>
      </c>
      <c r="BK197" s="24" t="s">
        <v>29</v>
      </c>
      <c r="BL197" s="24" t="s">
        <v>29</v>
      </c>
      <c r="BM197" s="24" t="s">
        <v>29</v>
      </c>
      <c r="BN197" s="24" t="s">
        <v>29</v>
      </c>
      <c r="BO197" s="24" t="s">
        <v>29</v>
      </c>
      <c r="BP197" s="24" t="s">
        <v>29</v>
      </c>
      <c r="BQ197" s="24" t="s">
        <v>29</v>
      </c>
      <c r="BR197" s="24" t="s">
        <v>29</v>
      </c>
      <c r="BS197" s="24" t="s">
        <v>29</v>
      </c>
      <c r="BT197" s="24" t="s">
        <v>29</v>
      </c>
      <c r="BU197" s="24" t="s">
        <v>29</v>
      </c>
      <c r="BV197" s="24" t="s">
        <v>29</v>
      </c>
      <c r="BW197" s="24" t="s">
        <v>29</v>
      </c>
      <c r="BX197" s="24" t="s">
        <v>29</v>
      </c>
      <c r="BY197" s="24" t="s">
        <v>29</v>
      </c>
      <c r="BZ197" s="24" t="s">
        <v>29</v>
      </c>
      <c r="CA197" s="24" t="s">
        <v>29</v>
      </c>
      <c r="CB197" s="24" t="s">
        <v>29</v>
      </c>
    </row>
    <row r="198" spans="2:80" s="1" customFormat="1" ht="13.9" customHeight="1">
      <c r="B198" s="57" t="s">
        <v>29</v>
      </c>
      <c r="C198" s="57" t="s">
        <v>29</v>
      </c>
      <c r="D198" s="57" t="s">
        <v>29</v>
      </c>
      <c r="E198" s="61"/>
      <c r="G198" s="24" t="s">
        <v>29</v>
      </c>
      <c r="H198" s="24" t="s">
        <v>29</v>
      </c>
      <c r="I198" s="24" t="s">
        <v>29</v>
      </c>
      <c r="J198" s="24" t="s">
        <v>29</v>
      </c>
      <c r="K198" s="24" t="s">
        <v>29</v>
      </c>
      <c r="L198" s="24" t="s">
        <v>29</v>
      </c>
      <c r="M198" s="24" t="s">
        <v>29</v>
      </c>
      <c r="N198" s="24" t="s">
        <v>29</v>
      </c>
      <c r="O198" s="24" t="s">
        <v>29</v>
      </c>
      <c r="P198" s="24" t="s">
        <v>29</v>
      </c>
      <c r="Q198" s="24" t="s">
        <v>29</v>
      </c>
      <c r="R198" s="24" t="s">
        <v>29</v>
      </c>
      <c r="S198" s="24" t="s">
        <v>29</v>
      </c>
      <c r="T198" s="24" t="s">
        <v>29</v>
      </c>
      <c r="U198" s="24" t="s">
        <v>29</v>
      </c>
      <c r="V198" s="24" t="s">
        <v>29</v>
      </c>
      <c r="W198" s="24" t="s">
        <v>29</v>
      </c>
      <c r="X198" s="24" t="s">
        <v>29</v>
      </c>
      <c r="Y198" s="24" t="s">
        <v>29</v>
      </c>
      <c r="Z198" s="24" t="s">
        <v>29</v>
      </c>
      <c r="AA198" s="24" t="s">
        <v>29</v>
      </c>
      <c r="AB198" s="24" t="s">
        <v>29</v>
      </c>
      <c r="AC198" s="24" t="s">
        <v>29</v>
      </c>
      <c r="AD198" s="24" t="s">
        <v>29</v>
      </c>
      <c r="AE198" s="24" t="s">
        <v>29</v>
      </c>
      <c r="AF198" s="24" t="s">
        <v>29</v>
      </c>
      <c r="AG198" s="24" t="s">
        <v>29</v>
      </c>
      <c r="AH198" s="24" t="s">
        <v>29</v>
      </c>
      <c r="AI198" s="24" t="s">
        <v>29</v>
      </c>
      <c r="AJ198" s="24" t="s">
        <v>29</v>
      </c>
      <c r="AK198" s="24" t="s">
        <v>29</v>
      </c>
      <c r="AL198" s="24" t="s">
        <v>29</v>
      </c>
      <c r="AM198" s="24" t="s">
        <v>29</v>
      </c>
      <c r="AN198" s="24" t="s">
        <v>29</v>
      </c>
      <c r="AO198" s="24" t="s">
        <v>29</v>
      </c>
      <c r="AP198" s="24" t="s">
        <v>29</v>
      </c>
      <c r="AQ198" s="24" t="s">
        <v>29</v>
      </c>
      <c r="AR198" s="24" t="s">
        <v>29</v>
      </c>
      <c r="AS198" s="24" t="s">
        <v>29</v>
      </c>
      <c r="AT198" s="24" t="s">
        <v>29</v>
      </c>
      <c r="AU198" s="24" t="s">
        <v>29</v>
      </c>
      <c r="AV198" s="24" t="s">
        <v>29</v>
      </c>
      <c r="AW198" s="24" t="s">
        <v>29</v>
      </c>
      <c r="AX198" s="24" t="s">
        <v>29</v>
      </c>
      <c r="AY198" s="24" t="s">
        <v>29</v>
      </c>
      <c r="AZ198" s="24" t="s">
        <v>29</v>
      </c>
      <c r="BA198" s="24" t="s">
        <v>29</v>
      </c>
      <c r="BB198" s="24" t="s">
        <v>29</v>
      </c>
      <c r="BC198" s="24" t="s">
        <v>29</v>
      </c>
      <c r="BD198" s="24" t="s">
        <v>29</v>
      </c>
      <c r="BE198" s="24" t="s">
        <v>29</v>
      </c>
      <c r="BF198" s="24" t="s">
        <v>29</v>
      </c>
      <c r="BG198" s="24" t="s">
        <v>29</v>
      </c>
      <c r="BH198" s="24" t="s">
        <v>29</v>
      </c>
      <c r="BI198" s="24" t="s">
        <v>29</v>
      </c>
      <c r="BJ198" s="24" t="s">
        <v>29</v>
      </c>
      <c r="BK198" s="24" t="s">
        <v>29</v>
      </c>
      <c r="BL198" s="24" t="s">
        <v>29</v>
      </c>
      <c r="BM198" s="24" t="s">
        <v>29</v>
      </c>
      <c r="BN198" s="24" t="s">
        <v>29</v>
      </c>
      <c r="BO198" s="24" t="s">
        <v>29</v>
      </c>
      <c r="BP198" s="24" t="s">
        <v>29</v>
      </c>
      <c r="BQ198" s="24" t="s">
        <v>29</v>
      </c>
      <c r="BR198" s="24" t="s">
        <v>29</v>
      </c>
      <c r="BS198" s="24" t="s">
        <v>29</v>
      </c>
      <c r="BT198" s="24" t="s">
        <v>29</v>
      </c>
      <c r="BU198" s="24" t="s">
        <v>29</v>
      </c>
      <c r="BV198" s="24" t="s">
        <v>29</v>
      </c>
      <c r="BW198" s="24" t="s">
        <v>29</v>
      </c>
      <c r="BX198" s="24" t="s">
        <v>29</v>
      </c>
      <c r="BY198" s="24" t="s">
        <v>29</v>
      </c>
      <c r="BZ198" s="24" t="s">
        <v>29</v>
      </c>
      <c r="CA198" s="24" t="s">
        <v>29</v>
      </c>
      <c r="CB198" s="24" t="s">
        <v>29</v>
      </c>
    </row>
    <row r="199" spans="2:80" s="1" customFormat="1" ht="13.9" customHeight="1">
      <c r="B199" s="57" t="s">
        <v>29</v>
      </c>
      <c r="C199" s="57" t="s">
        <v>29</v>
      </c>
      <c r="D199" s="57" t="s">
        <v>29</v>
      </c>
      <c r="E199" s="61"/>
      <c r="G199" s="24" t="s">
        <v>29</v>
      </c>
      <c r="H199" s="24" t="s">
        <v>29</v>
      </c>
      <c r="I199" s="24" t="s">
        <v>29</v>
      </c>
      <c r="J199" s="24" t="s">
        <v>29</v>
      </c>
      <c r="K199" s="24" t="s">
        <v>29</v>
      </c>
      <c r="L199" s="24" t="s">
        <v>29</v>
      </c>
      <c r="M199" s="24" t="s">
        <v>29</v>
      </c>
      <c r="N199" s="24" t="s">
        <v>29</v>
      </c>
      <c r="O199" s="24" t="s">
        <v>29</v>
      </c>
      <c r="P199" s="24" t="s">
        <v>29</v>
      </c>
      <c r="Q199" s="24" t="s">
        <v>29</v>
      </c>
      <c r="R199" s="24" t="s">
        <v>29</v>
      </c>
      <c r="S199" s="24" t="s">
        <v>29</v>
      </c>
      <c r="T199" s="24" t="s">
        <v>29</v>
      </c>
      <c r="U199" s="24" t="s">
        <v>29</v>
      </c>
      <c r="V199" s="24" t="s">
        <v>29</v>
      </c>
      <c r="W199" s="24" t="s">
        <v>29</v>
      </c>
      <c r="X199" s="24" t="s">
        <v>29</v>
      </c>
      <c r="Y199" s="24" t="s">
        <v>29</v>
      </c>
      <c r="Z199" s="24" t="s">
        <v>29</v>
      </c>
      <c r="AA199" s="24" t="s">
        <v>29</v>
      </c>
      <c r="AB199" s="24" t="s">
        <v>29</v>
      </c>
      <c r="AC199" s="24" t="s">
        <v>29</v>
      </c>
      <c r="AD199" s="24" t="s">
        <v>29</v>
      </c>
      <c r="AE199" s="24" t="s">
        <v>29</v>
      </c>
      <c r="AF199" s="24" t="s">
        <v>29</v>
      </c>
      <c r="AG199" s="24" t="s">
        <v>29</v>
      </c>
      <c r="AH199" s="24" t="s">
        <v>29</v>
      </c>
      <c r="AI199" s="24" t="s">
        <v>29</v>
      </c>
      <c r="AJ199" s="24" t="s">
        <v>29</v>
      </c>
      <c r="AK199" s="24" t="s">
        <v>29</v>
      </c>
      <c r="AL199" s="24" t="s">
        <v>29</v>
      </c>
      <c r="AM199" s="24" t="s">
        <v>29</v>
      </c>
      <c r="AN199" s="24" t="s">
        <v>29</v>
      </c>
      <c r="AO199" s="24" t="s">
        <v>29</v>
      </c>
      <c r="AP199" s="24" t="s">
        <v>29</v>
      </c>
      <c r="AQ199" s="24" t="s">
        <v>29</v>
      </c>
      <c r="AR199" s="24" t="s">
        <v>29</v>
      </c>
      <c r="AS199" s="24" t="s">
        <v>29</v>
      </c>
      <c r="AT199" s="24" t="s">
        <v>29</v>
      </c>
      <c r="AU199" s="24" t="s">
        <v>29</v>
      </c>
      <c r="AV199" s="24" t="s">
        <v>29</v>
      </c>
      <c r="AW199" s="24" t="s">
        <v>29</v>
      </c>
      <c r="AX199" s="24" t="s">
        <v>29</v>
      </c>
      <c r="AY199" s="24" t="s">
        <v>29</v>
      </c>
      <c r="AZ199" s="24" t="s">
        <v>29</v>
      </c>
      <c r="BA199" s="24" t="s">
        <v>29</v>
      </c>
      <c r="BB199" s="24" t="s">
        <v>29</v>
      </c>
      <c r="BC199" s="24" t="s">
        <v>29</v>
      </c>
      <c r="BD199" s="24" t="s">
        <v>29</v>
      </c>
      <c r="BE199" s="24" t="s">
        <v>29</v>
      </c>
      <c r="BF199" s="24" t="s">
        <v>29</v>
      </c>
      <c r="BG199" s="24" t="s">
        <v>29</v>
      </c>
      <c r="BH199" s="24" t="s">
        <v>29</v>
      </c>
      <c r="BI199" s="24" t="s">
        <v>29</v>
      </c>
      <c r="BJ199" s="24" t="s">
        <v>29</v>
      </c>
      <c r="BK199" s="24" t="s">
        <v>29</v>
      </c>
      <c r="BL199" s="24" t="s">
        <v>29</v>
      </c>
      <c r="BM199" s="24" t="s">
        <v>29</v>
      </c>
      <c r="BN199" s="24" t="s">
        <v>29</v>
      </c>
      <c r="BO199" s="24" t="s">
        <v>29</v>
      </c>
      <c r="BP199" s="24" t="s">
        <v>29</v>
      </c>
      <c r="BQ199" s="24" t="s">
        <v>29</v>
      </c>
      <c r="BR199" s="24" t="s">
        <v>29</v>
      </c>
      <c r="BS199" s="24" t="s">
        <v>29</v>
      </c>
      <c r="BT199" s="24" t="s">
        <v>29</v>
      </c>
      <c r="BU199" s="24" t="s">
        <v>29</v>
      </c>
      <c r="BV199" s="24" t="s">
        <v>29</v>
      </c>
      <c r="BW199" s="24" t="s">
        <v>29</v>
      </c>
      <c r="BX199" s="24" t="s">
        <v>29</v>
      </c>
      <c r="BY199" s="24" t="s">
        <v>29</v>
      </c>
      <c r="BZ199" s="24" t="s">
        <v>29</v>
      </c>
      <c r="CA199" s="24" t="s">
        <v>29</v>
      </c>
      <c r="CB199" s="24" t="s">
        <v>29</v>
      </c>
    </row>
    <row r="200" spans="2:80" s="1" customFormat="1" ht="13.9" customHeight="1">
      <c r="B200" s="57" t="s">
        <v>29</v>
      </c>
      <c r="C200" s="57" t="s">
        <v>29</v>
      </c>
      <c r="D200" s="57" t="s">
        <v>29</v>
      </c>
      <c r="E200" s="61"/>
      <c r="G200" s="24" t="s">
        <v>29</v>
      </c>
      <c r="H200" s="24" t="s">
        <v>29</v>
      </c>
      <c r="I200" s="24" t="s">
        <v>29</v>
      </c>
      <c r="J200" s="24" t="s">
        <v>29</v>
      </c>
      <c r="K200" s="24" t="s">
        <v>29</v>
      </c>
      <c r="L200" s="24" t="s">
        <v>29</v>
      </c>
      <c r="M200" s="24" t="s">
        <v>29</v>
      </c>
      <c r="N200" s="24" t="s">
        <v>29</v>
      </c>
      <c r="O200" s="24" t="s">
        <v>29</v>
      </c>
      <c r="P200" s="24" t="s">
        <v>29</v>
      </c>
      <c r="Q200" s="24" t="s">
        <v>29</v>
      </c>
      <c r="R200" s="24" t="s">
        <v>29</v>
      </c>
      <c r="S200" s="24" t="s">
        <v>29</v>
      </c>
      <c r="T200" s="24" t="s">
        <v>29</v>
      </c>
      <c r="U200" s="24" t="s">
        <v>29</v>
      </c>
      <c r="V200" s="24" t="s">
        <v>29</v>
      </c>
      <c r="W200" s="24" t="s">
        <v>29</v>
      </c>
      <c r="X200" s="24" t="s">
        <v>29</v>
      </c>
      <c r="Y200" s="24" t="s">
        <v>29</v>
      </c>
      <c r="Z200" s="24" t="s">
        <v>29</v>
      </c>
      <c r="AA200" s="24" t="s">
        <v>29</v>
      </c>
      <c r="AB200" s="24" t="s">
        <v>29</v>
      </c>
      <c r="AC200" s="24" t="s">
        <v>29</v>
      </c>
      <c r="AD200" s="24" t="s">
        <v>29</v>
      </c>
      <c r="AE200" s="24" t="s">
        <v>29</v>
      </c>
      <c r="AF200" s="24" t="s">
        <v>29</v>
      </c>
      <c r="AG200" s="24" t="s">
        <v>29</v>
      </c>
      <c r="AH200" s="24" t="s">
        <v>29</v>
      </c>
      <c r="AI200" s="24" t="s">
        <v>29</v>
      </c>
      <c r="AJ200" s="24" t="s">
        <v>29</v>
      </c>
      <c r="AK200" s="24" t="s">
        <v>29</v>
      </c>
      <c r="AL200" s="24" t="s">
        <v>29</v>
      </c>
      <c r="AM200" s="24" t="s">
        <v>29</v>
      </c>
      <c r="AN200" s="24" t="s">
        <v>29</v>
      </c>
      <c r="AO200" s="24" t="s">
        <v>29</v>
      </c>
      <c r="AP200" s="24" t="s">
        <v>29</v>
      </c>
      <c r="AQ200" s="24" t="s">
        <v>29</v>
      </c>
      <c r="AR200" s="24" t="s">
        <v>29</v>
      </c>
      <c r="AS200" s="24" t="s">
        <v>29</v>
      </c>
      <c r="AT200" s="24" t="s">
        <v>29</v>
      </c>
      <c r="AU200" s="24" t="s">
        <v>29</v>
      </c>
      <c r="AV200" s="24" t="s">
        <v>29</v>
      </c>
      <c r="AW200" s="24" t="s">
        <v>29</v>
      </c>
      <c r="AX200" s="24" t="s">
        <v>29</v>
      </c>
      <c r="AY200" s="24" t="s">
        <v>29</v>
      </c>
      <c r="AZ200" s="24" t="s">
        <v>29</v>
      </c>
      <c r="BA200" s="24" t="s">
        <v>29</v>
      </c>
      <c r="BB200" s="24" t="s">
        <v>29</v>
      </c>
      <c r="BC200" s="24" t="s">
        <v>29</v>
      </c>
      <c r="BD200" s="24" t="s">
        <v>29</v>
      </c>
      <c r="BE200" s="24" t="s">
        <v>29</v>
      </c>
      <c r="BF200" s="24" t="s">
        <v>29</v>
      </c>
      <c r="BG200" s="24" t="s">
        <v>29</v>
      </c>
      <c r="BH200" s="24" t="s">
        <v>29</v>
      </c>
      <c r="BI200" s="24" t="s">
        <v>29</v>
      </c>
      <c r="BJ200" s="24" t="s">
        <v>29</v>
      </c>
      <c r="BK200" s="24" t="s">
        <v>29</v>
      </c>
      <c r="BL200" s="24" t="s">
        <v>29</v>
      </c>
      <c r="BM200" s="24" t="s">
        <v>29</v>
      </c>
      <c r="BN200" s="24" t="s">
        <v>29</v>
      </c>
      <c r="BO200" s="24" t="s">
        <v>29</v>
      </c>
      <c r="BP200" s="24" t="s">
        <v>29</v>
      </c>
      <c r="BQ200" s="24" t="s">
        <v>29</v>
      </c>
      <c r="BR200" s="24" t="s">
        <v>29</v>
      </c>
      <c r="BS200" s="24" t="s">
        <v>29</v>
      </c>
      <c r="BT200" s="24" t="s">
        <v>29</v>
      </c>
      <c r="BU200" s="24" t="s">
        <v>29</v>
      </c>
      <c r="BV200" s="24" t="s">
        <v>29</v>
      </c>
      <c r="BW200" s="24" t="s">
        <v>29</v>
      </c>
      <c r="BX200" s="24" t="s">
        <v>29</v>
      </c>
      <c r="BY200" s="24" t="s">
        <v>29</v>
      </c>
      <c r="BZ200" s="24" t="s">
        <v>29</v>
      </c>
      <c r="CA200" s="24" t="s">
        <v>29</v>
      </c>
      <c r="CB200" s="24" t="s">
        <v>29</v>
      </c>
    </row>
    <row r="201" spans="2:80" s="1" customFormat="1" ht="13.9" customHeight="1">
      <c r="B201" s="57" t="s">
        <v>29</v>
      </c>
      <c r="C201" s="57" t="s">
        <v>29</v>
      </c>
      <c r="D201" s="57" t="s">
        <v>29</v>
      </c>
      <c r="E201" s="61"/>
      <c r="G201" s="24" t="s">
        <v>29</v>
      </c>
      <c r="H201" s="24" t="s">
        <v>29</v>
      </c>
      <c r="I201" s="24" t="s">
        <v>29</v>
      </c>
      <c r="J201" s="24" t="s">
        <v>29</v>
      </c>
      <c r="K201" s="24" t="s">
        <v>29</v>
      </c>
      <c r="L201" s="24" t="s">
        <v>29</v>
      </c>
      <c r="M201" s="24" t="s">
        <v>29</v>
      </c>
      <c r="N201" s="24" t="s">
        <v>29</v>
      </c>
      <c r="O201" s="24" t="s">
        <v>29</v>
      </c>
      <c r="P201" s="24" t="s">
        <v>29</v>
      </c>
      <c r="Q201" s="24" t="s">
        <v>29</v>
      </c>
      <c r="R201" s="24" t="s">
        <v>29</v>
      </c>
      <c r="S201" s="24" t="s">
        <v>29</v>
      </c>
      <c r="T201" s="24" t="s">
        <v>29</v>
      </c>
      <c r="U201" s="24" t="s">
        <v>29</v>
      </c>
      <c r="V201" s="24" t="s">
        <v>29</v>
      </c>
      <c r="W201" s="24" t="s">
        <v>29</v>
      </c>
      <c r="X201" s="24" t="s">
        <v>29</v>
      </c>
      <c r="Y201" s="24" t="s">
        <v>29</v>
      </c>
      <c r="Z201" s="24" t="s">
        <v>29</v>
      </c>
      <c r="AA201" s="24" t="s">
        <v>29</v>
      </c>
      <c r="AB201" s="24" t="s">
        <v>29</v>
      </c>
      <c r="AC201" s="24" t="s">
        <v>29</v>
      </c>
      <c r="AD201" s="24" t="s">
        <v>29</v>
      </c>
      <c r="AE201" s="24" t="s">
        <v>29</v>
      </c>
      <c r="AF201" s="24" t="s">
        <v>29</v>
      </c>
      <c r="AG201" s="24" t="s">
        <v>29</v>
      </c>
      <c r="AH201" s="24" t="s">
        <v>29</v>
      </c>
      <c r="AI201" s="24" t="s">
        <v>29</v>
      </c>
      <c r="AJ201" s="24" t="s">
        <v>29</v>
      </c>
      <c r="AK201" s="24" t="s">
        <v>29</v>
      </c>
      <c r="AL201" s="24" t="s">
        <v>29</v>
      </c>
      <c r="AM201" s="24" t="s">
        <v>29</v>
      </c>
      <c r="AN201" s="24" t="s">
        <v>29</v>
      </c>
      <c r="AO201" s="24" t="s">
        <v>29</v>
      </c>
      <c r="AP201" s="24" t="s">
        <v>29</v>
      </c>
      <c r="AQ201" s="24" t="s">
        <v>29</v>
      </c>
      <c r="AR201" s="24" t="s">
        <v>29</v>
      </c>
      <c r="AS201" s="24" t="s">
        <v>29</v>
      </c>
      <c r="AT201" s="24" t="s">
        <v>29</v>
      </c>
      <c r="AU201" s="24" t="s">
        <v>29</v>
      </c>
      <c r="AV201" s="24" t="s">
        <v>29</v>
      </c>
      <c r="AW201" s="24" t="s">
        <v>29</v>
      </c>
      <c r="AX201" s="24" t="s">
        <v>29</v>
      </c>
      <c r="AY201" s="24" t="s">
        <v>29</v>
      </c>
      <c r="AZ201" s="24" t="s">
        <v>29</v>
      </c>
      <c r="BA201" s="24" t="s">
        <v>29</v>
      </c>
      <c r="BB201" s="24" t="s">
        <v>29</v>
      </c>
      <c r="BC201" s="24" t="s">
        <v>29</v>
      </c>
      <c r="BD201" s="24" t="s">
        <v>29</v>
      </c>
      <c r="BE201" s="24" t="s">
        <v>29</v>
      </c>
      <c r="BF201" s="24" t="s">
        <v>29</v>
      </c>
      <c r="BG201" s="24" t="s">
        <v>29</v>
      </c>
      <c r="BH201" s="24" t="s">
        <v>29</v>
      </c>
      <c r="BI201" s="24" t="s">
        <v>29</v>
      </c>
      <c r="BJ201" s="24" t="s">
        <v>29</v>
      </c>
      <c r="BK201" s="24" t="s">
        <v>29</v>
      </c>
      <c r="BL201" s="24" t="s">
        <v>29</v>
      </c>
      <c r="BM201" s="24" t="s">
        <v>29</v>
      </c>
      <c r="BN201" s="24" t="s">
        <v>29</v>
      </c>
      <c r="BO201" s="24" t="s">
        <v>29</v>
      </c>
      <c r="BP201" s="24" t="s">
        <v>29</v>
      </c>
      <c r="BQ201" s="24" t="s">
        <v>29</v>
      </c>
      <c r="BR201" s="24" t="s">
        <v>29</v>
      </c>
      <c r="BS201" s="24" t="s">
        <v>29</v>
      </c>
      <c r="BT201" s="24" t="s">
        <v>29</v>
      </c>
      <c r="BU201" s="24" t="s">
        <v>29</v>
      </c>
      <c r="BV201" s="24" t="s">
        <v>29</v>
      </c>
      <c r="BW201" s="24" t="s">
        <v>29</v>
      </c>
      <c r="BX201" s="24" t="s">
        <v>29</v>
      </c>
      <c r="BY201" s="24" t="s">
        <v>29</v>
      </c>
      <c r="BZ201" s="24" t="s">
        <v>29</v>
      </c>
      <c r="CA201" s="24" t="s">
        <v>29</v>
      </c>
      <c r="CB201" s="24" t="s">
        <v>29</v>
      </c>
    </row>
    <row r="202" spans="2:80" s="1" customFormat="1" ht="13.9" customHeight="1">
      <c r="B202" s="57" t="s">
        <v>29</v>
      </c>
      <c r="C202" s="57" t="s">
        <v>29</v>
      </c>
      <c r="D202" s="57" t="s">
        <v>29</v>
      </c>
      <c r="E202" s="61"/>
      <c r="G202" s="24" t="s">
        <v>29</v>
      </c>
      <c r="H202" s="24" t="s">
        <v>29</v>
      </c>
      <c r="I202" s="24" t="s">
        <v>29</v>
      </c>
      <c r="J202" s="24" t="s">
        <v>29</v>
      </c>
      <c r="K202" s="24" t="s">
        <v>29</v>
      </c>
      <c r="L202" s="24" t="s">
        <v>29</v>
      </c>
      <c r="M202" s="24" t="s">
        <v>29</v>
      </c>
      <c r="N202" s="24" t="s">
        <v>29</v>
      </c>
      <c r="O202" s="24" t="s">
        <v>29</v>
      </c>
      <c r="P202" s="24" t="s">
        <v>29</v>
      </c>
      <c r="Q202" s="24" t="s">
        <v>29</v>
      </c>
      <c r="R202" s="24" t="s">
        <v>29</v>
      </c>
      <c r="S202" s="24" t="s">
        <v>29</v>
      </c>
      <c r="T202" s="24" t="s">
        <v>29</v>
      </c>
      <c r="U202" s="24" t="s">
        <v>29</v>
      </c>
      <c r="V202" s="24" t="s">
        <v>29</v>
      </c>
      <c r="W202" s="24" t="s">
        <v>29</v>
      </c>
      <c r="X202" s="24" t="s">
        <v>29</v>
      </c>
      <c r="Y202" s="24" t="s">
        <v>29</v>
      </c>
      <c r="Z202" s="24" t="s">
        <v>29</v>
      </c>
      <c r="AA202" s="24" t="s">
        <v>29</v>
      </c>
      <c r="AB202" s="24" t="s">
        <v>29</v>
      </c>
      <c r="AC202" s="24" t="s">
        <v>29</v>
      </c>
      <c r="AD202" s="24" t="s">
        <v>29</v>
      </c>
      <c r="AE202" s="24" t="s">
        <v>29</v>
      </c>
      <c r="AF202" s="24" t="s">
        <v>29</v>
      </c>
      <c r="AG202" s="24" t="s">
        <v>29</v>
      </c>
      <c r="AH202" s="24" t="s">
        <v>29</v>
      </c>
      <c r="AI202" s="24" t="s">
        <v>29</v>
      </c>
      <c r="AJ202" s="24" t="s">
        <v>29</v>
      </c>
      <c r="AK202" s="24" t="s">
        <v>29</v>
      </c>
      <c r="AL202" s="24" t="s">
        <v>29</v>
      </c>
      <c r="AM202" s="24" t="s">
        <v>29</v>
      </c>
      <c r="AN202" s="24" t="s">
        <v>29</v>
      </c>
      <c r="AO202" s="24" t="s">
        <v>29</v>
      </c>
      <c r="AP202" s="24" t="s">
        <v>29</v>
      </c>
      <c r="AQ202" s="24" t="s">
        <v>29</v>
      </c>
      <c r="AR202" s="24" t="s">
        <v>29</v>
      </c>
      <c r="AS202" s="24" t="s">
        <v>29</v>
      </c>
      <c r="AT202" s="24" t="s">
        <v>29</v>
      </c>
      <c r="AU202" s="24" t="s">
        <v>29</v>
      </c>
      <c r="AV202" s="24" t="s">
        <v>29</v>
      </c>
      <c r="AW202" s="24" t="s">
        <v>29</v>
      </c>
      <c r="AX202" s="24" t="s">
        <v>29</v>
      </c>
      <c r="AY202" s="24" t="s">
        <v>29</v>
      </c>
      <c r="AZ202" s="24" t="s">
        <v>29</v>
      </c>
      <c r="BA202" s="24" t="s">
        <v>29</v>
      </c>
      <c r="BB202" s="24" t="s">
        <v>29</v>
      </c>
      <c r="BC202" s="24" t="s">
        <v>29</v>
      </c>
      <c r="BD202" s="24" t="s">
        <v>29</v>
      </c>
      <c r="BE202" s="24" t="s">
        <v>29</v>
      </c>
      <c r="BF202" s="24" t="s">
        <v>29</v>
      </c>
      <c r="BG202" s="24" t="s">
        <v>29</v>
      </c>
      <c r="BH202" s="24" t="s">
        <v>29</v>
      </c>
      <c r="BI202" s="24" t="s">
        <v>29</v>
      </c>
      <c r="BJ202" s="24" t="s">
        <v>29</v>
      </c>
      <c r="BK202" s="24" t="s">
        <v>29</v>
      </c>
      <c r="BL202" s="24" t="s">
        <v>29</v>
      </c>
      <c r="BM202" s="24" t="s">
        <v>29</v>
      </c>
      <c r="BN202" s="24" t="s">
        <v>29</v>
      </c>
      <c r="BO202" s="24" t="s">
        <v>29</v>
      </c>
      <c r="BP202" s="24" t="s">
        <v>29</v>
      </c>
      <c r="BQ202" s="24" t="s">
        <v>29</v>
      </c>
      <c r="BR202" s="24" t="s">
        <v>29</v>
      </c>
      <c r="BS202" s="24" t="s">
        <v>29</v>
      </c>
      <c r="BT202" s="24" t="s">
        <v>29</v>
      </c>
      <c r="BU202" s="24" t="s">
        <v>29</v>
      </c>
      <c r="BV202" s="24" t="s">
        <v>29</v>
      </c>
      <c r="BW202" s="24" t="s">
        <v>29</v>
      </c>
      <c r="BX202" s="24" t="s">
        <v>29</v>
      </c>
      <c r="BY202" s="24" t="s">
        <v>29</v>
      </c>
      <c r="BZ202" s="24" t="s">
        <v>29</v>
      </c>
      <c r="CA202" s="24" t="s">
        <v>29</v>
      </c>
      <c r="CB202" s="24" t="s">
        <v>29</v>
      </c>
    </row>
    <row r="203" spans="2:80" s="1" customFormat="1" ht="13.9" customHeight="1">
      <c r="B203" s="57" t="s">
        <v>29</v>
      </c>
      <c r="C203" s="57" t="s">
        <v>29</v>
      </c>
      <c r="D203" s="57" t="s">
        <v>29</v>
      </c>
      <c r="E203" s="61"/>
      <c r="G203" s="24" t="s">
        <v>29</v>
      </c>
      <c r="H203" s="24" t="s">
        <v>29</v>
      </c>
      <c r="I203" s="24" t="s">
        <v>29</v>
      </c>
      <c r="J203" s="24" t="s">
        <v>29</v>
      </c>
      <c r="K203" s="24" t="s">
        <v>29</v>
      </c>
      <c r="L203" s="24" t="s">
        <v>29</v>
      </c>
      <c r="M203" s="24" t="s">
        <v>29</v>
      </c>
      <c r="N203" s="24" t="s">
        <v>29</v>
      </c>
      <c r="O203" s="24" t="s">
        <v>29</v>
      </c>
      <c r="P203" s="24" t="s">
        <v>29</v>
      </c>
      <c r="Q203" s="24" t="s">
        <v>29</v>
      </c>
      <c r="R203" s="24" t="s">
        <v>29</v>
      </c>
      <c r="S203" s="24" t="s">
        <v>29</v>
      </c>
      <c r="T203" s="24" t="s">
        <v>29</v>
      </c>
      <c r="U203" s="24" t="s">
        <v>29</v>
      </c>
      <c r="V203" s="24" t="s">
        <v>29</v>
      </c>
      <c r="W203" s="24" t="s">
        <v>29</v>
      </c>
      <c r="X203" s="24" t="s">
        <v>29</v>
      </c>
      <c r="Y203" s="24" t="s">
        <v>29</v>
      </c>
      <c r="Z203" s="24" t="s">
        <v>29</v>
      </c>
      <c r="AA203" s="24" t="s">
        <v>29</v>
      </c>
      <c r="AB203" s="24" t="s">
        <v>29</v>
      </c>
      <c r="AC203" s="24" t="s">
        <v>29</v>
      </c>
      <c r="AD203" s="24" t="s">
        <v>29</v>
      </c>
      <c r="AE203" s="24" t="s">
        <v>29</v>
      </c>
      <c r="AF203" s="24" t="s">
        <v>29</v>
      </c>
      <c r="AG203" s="24" t="s">
        <v>29</v>
      </c>
      <c r="AH203" s="24" t="s">
        <v>29</v>
      </c>
      <c r="AI203" s="24" t="s">
        <v>29</v>
      </c>
      <c r="AJ203" s="24" t="s">
        <v>29</v>
      </c>
      <c r="AK203" s="24" t="s">
        <v>29</v>
      </c>
      <c r="AL203" s="24" t="s">
        <v>29</v>
      </c>
      <c r="AM203" s="24" t="s">
        <v>29</v>
      </c>
      <c r="AN203" s="24" t="s">
        <v>29</v>
      </c>
      <c r="AO203" s="24" t="s">
        <v>29</v>
      </c>
      <c r="AP203" s="24" t="s">
        <v>29</v>
      </c>
      <c r="AQ203" s="24" t="s">
        <v>29</v>
      </c>
      <c r="AR203" s="24" t="s">
        <v>29</v>
      </c>
      <c r="AS203" s="24" t="s">
        <v>29</v>
      </c>
      <c r="AT203" s="24" t="s">
        <v>29</v>
      </c>
      <c r="AU203" s="24" t="s">
        <v>29</v>
      </c>
      <c r="AV203" s="24" t="s">
        <v>29</v>
      </c>
      <c r="AW203" s="24" t="s">
        <v>29</v>
      </c>
      <c r="AX203" s="24" t="s">
        <v>29</v>
      </c>
      <c r="AY203" s="24" t="s">
        <v>29</v>
      </c>
      <c r="AZ203" s="24" t="s">
        <v>29</v>
      </c>
      <c r="BA203" s="24" t="s">
        <v>29</v>
      </c>
      <c r="BB203" s="24" t="s">
        <v>29</v>
      </c>
      <c r="BC203" s="24" t="s">
        <v>29</v>
      </c>
      <c r="BD203" s="24" t="s">
        <v>29</v>
      </c>
      <c r="BE203" s="24" t="s">
        <v>29</v>
      </c>
      <c r="BF203" s="24" t="s">
        <v>29</v>
      </c>
      <c r="BG203" s="24" t="s">
        <v>29</v>
      </c>
      <c r="BH203" s="24" t="s">
        <v>29</v>
      </c>
      <c r="BI203" s="24" t="s">
        <v>29</v>
      </c>
      <c r="BJ203" s="24" t="s">
        <v>29</v>
      </c>
      <c r="BK203" s="24" t="s">
        <v>29</v>
      </c>
      <c r="BL203" s="24" t="s">
        <v>29</v>
      </c>
      <c r="BM203" s="24" t="s">
        <v>29</v>
      </c>
      <c r="BN203" s="24" t="s">
        <v>29</v>
      </c>
      <c r="BO203" s="24" t="s">
        <v>29</v>
      </c>
      <c r="BP203" s="24" t="s">
        <v>29</v>
      </c>
      <c r="BQ203" s="24" t="s">
        <v>29</v>
      </c>
      <c r="BR203" s="24" t="s">
        <v>29</v>
      </c>
      <c r="BS203" s="24" t="s">
        <v>29</v>
      </c>
      <c r="BT203" s="24" t="s">
        <v>29</v>
      </c>
      <c r="BU203" s="24" t="s">
        <v>29</v>
      </c>
      <c r="BV203" s="24" t="s">
        <v>29</v>
      </c>
      <c r="BW203" s="24" t="s">
        <v>29</v>
      </c>
      <c r="BX203" s="24" t="s">
        <v>29</v>
      </c>
      <c r="BY203" s="24" t="s">
        <v>29</v>
      </c>
      <c r="BZ203" s="24" t="s">
        <v>29</v>
      </c>
      <c r="CA203" s="24" t="s">
        <v>29</v>
      </c>
      <c r="CB203" s="24" t="s">
        <v>29</v>
      </c>
    </row>
    <row r="204" spans="2:80" s="1" customFormat="1" ht="13.9" customHeight="1">
      <c r="B204" s="57" t="s">
        <v>29</v>
      </c>
      <c r="C204" s="57" t="s">
        <v>29</v>
      </c>
      <c r="D204" s="57" t="s">
        <v>29</v>
      </c>
      <c r="E204" s="61"/>
      <c r="G204" s="24" t="s">
        <v>29</v>
      </c>
      <c r="H204" s="24" t="s">
        <v>29</v>
      </c>
      <c r="I204" s="24" t="s">
        <v>29</v>
      </c>
      <c r="J204" s="24" t="s">
        <v>29</v>
      </c>
      <c r="K204" s="24" t="s">
        <v>29</v>
      </c>
      <c r="L204" s="24" t="s">
        <v>29</v>
      </c>
      <c r="M204" s="24" t="s">
        <v>29</v>
      </c>
      <c r="N204" s="24" t="s">
        <v>29</v>
      </c>
      <c r="O204" s="24" t="s">
        <v>29</v>
      </c>
      <c r="P204" s="24" t="s">
        <v>29</v>
      </c>
      <c r="Q204" s="24" t="s">
        <v>29</v>
      </c>
      <c r="R204" s="24" t="s">
        <v>29</v>
      </c>
      <c r="S204" s="24" t="s">
        <v>29</v>
      </c>
      <c r="T204" s="24" t="s">
        <v>29</v>
      </c>
      <c r="U204" s="24" t="s">
        <v>29</v>
      </c>
      <c r="V204" s="24" t="s">
        <v>29</v>
      </c>
      <c r="W204" s="24" t="s">
        <v>29</v>
      </c>
      <c r="X204" s="24" t="s">
        <v>29</v>
      </c>
      <c r="Y204" s="24" t="s">
        <v>29</v>
      </c>
      <c r="Z204" s="24" t="s">
        <v>29</v>
      </c>
      <c r="AA204" s="24" t="s">
        <v>29</v>
      </c>
      <c r="AB204" s="24" t="s">
        <v>29</v>
      </c>
      <c r="AC204" s="24" t="s">
        <v>29</v>
      </c>
      <c r="AD204" s="24" t="s">
        <v>29</v>
      </c>
      <c r="AE204" s="24" t="s">
        <v>29</v>
      </c>
      <c r="AF204" s="24" t="s">
        <v>29</v>
      </c>
      <c r="AG204" s="24" t="s">
        <v>29</v>
      </c>
      <c r="AH204" s="24" t="s">
        <v>29</v>
      </c>
      <c r="AI204" s="24" t="s">
        <v>29</v>
      </c>
      <c r="AJ204" s="24" t="s">
        <v>29</v>
      </c>
      <c r="AK204" s="24" t="s">
        <v>29</v>
      </c>
      <c r="AL204" s="24" t="s">
        <v>29</v>
      </c>
      <c r="AM204" s="24" t="s">
        <v>29</v>
      </c>
      <c r="AN204" s="24" t="s">
        <v>29</v>
      </c>
      <c r="AO204" s="24" t="s">
        <v>29</v>
      </c>
      <c r="AP204" s="24" t="s">
        <v>29</v>
      </c>
      <c r="AQ204" s="24" t="s">
        <v>29</v>
      </c>
      <c r="AR204" s="24" t="s">
        <v>29</v>
      </c>
      <c r="AS204" s="24" t="s">
        <v>29</v>
      </c>
      <c r="AT204" s="24" t="s">
        <v>29</v>
      </c>
      <c r="AU204" s="24" t="s">
        <v>29</v>
      </c>
      <c r="AV204" s="24" t="s">
        <v>29</v>
      </c>
      <c r="AW204" s="24" t="s">
        <v>29</v>
      </c>
      <c r="AX204" s="24" t="s">
        <v>29</v>
      </c>
      <c r="AY204" s="24" t="s">
        <v>29</v>
      </c>
      <c r="AZ204" s="24" t="s">
        <v>29</v>
      </c>
      <c r="BA204" s="24" t="s">
        <v>29</v>
      </c>
      <c r="BB204" s="24" t="s">
        <v>29</v>
      </c>
      <c r="BC204" s="24" t="s">
        <v>29</v>
      </c>
      <c r="BD204" s="24" t="s">
        <v>29</v>
      </c>
      <c r="BE204" s="24" t="s">
        <v>29</v>
      </c>
      <c r="BF204" s="24" t="s">
        <v>29</v>
      </c>
      <c r="BG204" s="24" t="s">
        <v>29</v>
      </c>
      <c r="BH204" s="24" t="s">
        <v>29</v>
      </c>
      <c r="BI204" s="24" t="s">
        <v>29</v>
      </c>
      <c r="BJ204" s="24" t="s">
        <v>29</v>
      </c>
      <c r="BK204" s="24" t="s">
        <v>29</v>
      </c>
      <c r="BL204" s="24" t="s">
        <v>29</v>
      </c>
      <c r="BM204" s="24" t="s">
        <v>29</v>
      </c>
      <c r="BN204" s="24" t="s">
        <v>29</v>
      </c>
      <c r="BO204" s="24" t="s">
        <v>29</v>
      </c>
      <c r="BP204" s="24" t="s">
        <v>29</v>
      </c>
      <c r="BQ204" s="24" t="s">
        <v>29</v>
      </c>
      <c r="BR204" s="24" t="s">
        <v>29</v>
      </c>
      <c r="BS204" s="24" t="s">
        <v>29</v>
      </c>
      <c r="BT204" s="24" t="s">
        <v>29</v>
      </c>
      <c r="BU204" s="24" t="s">
        <v>29</v>
      </c>
      <c r="BV204" s="24" t="s">
        <v>29</v>
      </c>
      <c r="BW204" s="24" t="s">
        <v>29</v>
      </c>
      <c r="BX204" s="24" t="s">
        <v>29</v>
      </c>
      <c r="BY204" s="24" t="s">
        <v>29</v>
      </c>
      <c r="BZ204" s="24" t="s">
        <v>29</v>
      </c>
      <c r="CA204" s="24" t="s">
        <v>29</v>
      </c>
      <c r="CB204" s="24" t="s">
        <v>29</v>
      </c>
    </row>
    <row r="205" spans="2:80" s="1" customFormat="1" ht="13.9" customHeight="1">
      <c r="B205" s="57" t="s">
        <v>29</v>
      </c>
      <c r="C205" s="57" t="s">
        <v>29</v>
      </c>
      <c r="D205" s="57" t="s">
        <v>29</v>
      </c>
      <c r="E205" s="61"/>
      <c r="G205" s="24" t="s">
        <v>29</v>
      </c>
      <c r="H205" s="24" t="s">
        <v>29</v>
      </c>
      <c r="I205" s="24" t="s">
        <v>29</v>
      </c>
      <c r="J205" s="24" t="s">
        <v>29</v>
      </c>
      <c r="K205" s="24" t="s">
        <v>29</v>
      </c>
      <c r="L205" s="24" t="s">
        <v>29</v>
      </c>
      <c r="M205" s="24" t="s">
        <v>29</v>
      </c>
      <c r="N205" s="24" t="s">
        <v>29</v>
      </c>
      <c r="O205" s="24" t="s">
        <v>29</v>
      </c>
      <c r="P205" s="24" t="s">
        <v>29</v>
      </c>
      <c r="Q205" s="24" t="s">
        <v>29</v>
      </c>
      <c r="R205" s="24" t="s">
        <v>29</v>
      </c>
      <c r="S205" s="24" t="s">
        <v>29</v>
      </c>
      <c r="T205" s="24" t="s">
        <v>29</v>
      </c>
      <c r="U205" s="24" t="s">
        <v>29</v>
      </c>
      <c r="V205" s="24" t="s">
        <v>29</v>
      </c>
      <c r="W205" s="24" t="s">
        <v>29</v>
      </c>
      <c r="X205" s="24" t="s">
        <v>29</v>
      </c>
      <c r="Y205" s="24" t="s">
        <v>29</v>
      </c>
      <c r="Z205" s="24" t="s">
        <v>29</v>
      </c>
      <c r="AA205" s="24" t="s">
        <v>29</v>
      </c>
      <c r="AB205" s="24" t="s">
        <v>29</v>
      </c>
      <c r="AC205" s="24" t="s">
        <v>29</v>
      </c>
      <c r="AD205" s="24" t="s">
        <v>29</v>
      </c>
      <c r="AE205" s="24" t="s">
        <v>29</v>
      </c>
      <c r="AF205" s="24" t="s">
        <v>29</v>
      </c>
      <c r="AG205" s="24" t="s">
        <v>29</v>
      </c>
      <c r="AH205" s="24" t="s">
        <v>29</v>
      </c>
      <c r="AI205" s="24" t="s">
        <v>29</v>
      </c>
      <c r="AJ205" s="24" t="s">
        <v>29</v>
      </c>
      <c r="AK205" s="24" t="s">
        <v>29</v>
      </c>
      <c r="AL205" s="24" t="s">
        <v>29</v>
      </c>
      <c r="AM205" s="24" t="s">
        <v>29</v>
      </c>
      <c r="AN205" s="24" t="s">
        <v>29</v>
      </c>
      <c r="AO205" s="24" t="s">
        <v>29</v>
      </c>
      <c r="AP205" s="24" t="s">
        <v>29</v>
      </c>
      <c r="AQ205" s="24" t="s">
        <v>29</v>
      </c>
      <c r="AR205" s="24" t="s">
        <v>29</v>
      </c>
      <c r="AS205" s="24" t="s">
        <v>29</v>
      </c>
      <c r="AT205" s="24" t="s">
        <v>29</v>
      </c>
      <c r="AU205" s="24" t="s">
        <v>29</v>
      </c>
      <c r="AV205" s="24" t="s">
        <v>29</v>
      </c>
      <c r="AW205" s="24" t="s">
        <v>29</v>
      </c>
      <c r="AX205" s="24" t="s">
        <v>29</v>
      </c>
      <c r="AY205" s="24" t="s">
        <v>29</v>
      </c>
      <c r="AZ205" s="24" t="s">
        <v>29</v>
      </c>
      <c r="BA205" s="24" t="s">
        <v>29</v>
      </c>
      <c r="BB205" s="24" t="s">
        <v>29</v>
      </c>
      <c r="BC205" s="24" t="s">
        <v>29</v>
      </c>
      <c r="BD205" s="24" t="s">
        <v>29</v>
      </c>
      <c r="BE205" s="24" t="s">
        <v>29</v>
      </c>
      <c r="BF205" s="24" t="s">
        <v>29</v>
      </c>
      <c r="BG205" s="24" t="s">
        <v>29</v>
      </c>
      <c r="BH205" s="24" t="s">
        <v>29</v>
      </c>
      <c r="BI205" s="24" t="s">
        <v>29</v>
      </c>
      <c r="BJ205" s="24" t="s">
        <v>29</v>
      </c>
      <c r="BK205" s="24" t="s">
        <v>29</v>
      </c>
      <c r="BL205" s="24" t="s">
        <v>29</v>
      </c>
      <c r="BM205" s="24" t="s">
        <v>29</v>
      </c>
      <c r="BN205" s="24" t="s">
        <v>29</v>
      </c>
      <c r="BO205" s="24" t="s">
        <v>29</v>
      </c>
      <c r="BP205" s="24" t="s">
        <v>29</v>
      </c>
      <c r="BQ205" s="24" t="s">
        <v>29</v>
      </c>
      <c r="BR205" s="24" t="s">
        <v>29</v>
      </c>
      <c r="BS205" s="24" t="s">
        <v>29</v>
      </c>
      <c r="BT205" s="24" t="s">
        <v>29</v>
      </c>
      <c r="BU205" s="24" t="s">
        <v>29</v>
      </c>
      <c r="BV205" s="24" t="s">
        <v>29</v>
      </c>
      <c r="BW205" s="24" t="s">
        <v>29</v>
      </c>
      <c r="BX205" s="24" t="s">
        <v>29</v>
      </c>
      <c r="BY205" s="24" t="s">
        <v>29</v>
      </c>
      <c r="BZ205" s="24" t="s">
        <v>29</v>
      </c>
      <c r="CA205" s="24" t="s">
        <v>29</v>
      </c>
      <c r="CB205" s="24" t="s">
        <v>29</v>
      </c>
    </row>
    <row r="206" spans="2:80" s="1" customFormat="1" ht="13.9" customHeight="1">
      <c r="B206" s="57" t="s">
        <v>29</v>
      </c>
      <c r="C206" s="57" t="s">
        <v>29</v>
      </c>
      <c r="D206" s="57" t="s">
        <v>29</v>
      </c>
      <c r="E206" s="61"/>
      <c r="G206" s="24" t="s">
        <v>29</v>
      </c>
      <c r="H206" s="24" t="s">
        <v>29</v>
      </c>
      <c r="I206" s="24" t="s">
        <v>29</v>
      </c>
      <c r="J206" s="24" t="s">
        <v>29</v>
      </c>
      <c r="K206" s="24" t="s">
        <v>29</v>
      </c>
      <c r="L206" s="24" t="s">
        <v>29</v>
      </c>
      <c r="M206" s="24" t="s">
        <v>29</v>
      </c>
      <c r="N206" s="24" t="s">
        <v>29</v>
      </c>
      <c r="O206" s="24" t="s">
        <v>29</v>
      </c>
      <c r="P206" s="24" t="s">
        <v>29</v>
      </c>
      <c r="Q206" s="24" t="s">
        <v>29</v>
      </c>
      <c r="R206" s="24" t="s">
        <v>29</v>
      </c>
      <c r="S206" s="24" t="s">
        <v>29</v>
      </c>
      <c r="T206" s="24" t="s">
        <v>29</v>
      </c>
      <c r="U206" s="24" t="s">
        <v>29</v>
      </c>
      <c r="V206" s="24" t="s">
        <v>29</v>
      </c>
      <c r="W206" s="24" t="s">
        <v>29</v>
      </c>
      <c r="X206" s="24" t="s">
        <v>29</v>
      </c>
      <c r="Y206" s="24" t="s">
        <v>29</v>
      </c>
      <c r="Z206" s="24" t="s">
        <v>29</v>
      </c>
      <c r="AA206" s="24" t="s">
        <v>29</v>
      </c>
      <c r="AB206" s="24" t="s">
        <v>29</v>
      </c>
      <c r="AC206" s="24" t="s">
        <v>29</v>
      </c>
      <c r="AD206" s="24" t="s">
        <v>29</v>
      </c>
      <c r="AE206" s="24" t="s">
        <v>29</v>
      </c>
      <c r="AF206" s="24" t="s">
        <v>29</v>
      </c>
      <c r="AG206" s="24" t="s">
        <v>29</v>
      </c>
      <c r="AH206" s="24" t="s">
        <v>29</v>
      </c>
      <c r="AI206" s="24" t="s">
        <v>29</v>
      </c>
      <c r="AJ206" s="24" t="s">
        <v>29</v>
      </c>
      <c r="AK206" s="24" t="s">
        <v>29</v>
      </c>
      <c r="AL206" s="24" t="s">
        <v>29</v>
      </c>
      <c r="AM206" s="24" t="s">
        <v>29</v>
      </c>
      <c r="AN206" s="24" t="s">
        <v>29</v>
      </c>
      <c r="AO206" s="24" t="s">
        <v>29</v>
      </c>
      <c r="AP206" s="24" t="s">
        <v>29</v>
      </c>
      <c r="AQ206" s="24" t="s">
        <v>29</v>
      </c>
      <c r="AR206" s="24" t="s">
        <v>29</v>
      </c>
      <c r="AS206" s="24" t="s">
        <v>29</v>
      </c>
      <c r="AT206" s="24" t="s">
        <v>29</v>
      </c>
      <c r="AU206" s="24" t="s">
        <v>29</v>
      </c>
      <c r="AV206" s="24" t="s">
        <v>29</v>
      </c>
      <c r="AW206" s="24" t="s">
        <v>29</v>
      </c>
      <c r="AX206" s="24" t="s">
        <v>29</v>
      </c>
      <c r="AY206" s="24" t="s">
        <v>29</v>
      </c>
      <c r="AZ206" s="24" t="s">
        <v>29</v>
      </c>
      <c r="BA206" s="24" t="s">
        <v>29</v>
      </c>
      <c r="BB206" s="24" t="s">
        <v>29</v>
      </c>
      <c r="BC206" s="24" t="s">
        <v>29</v>
      </c>
      <c r="BD206" s="24" t="s">
        <v>29</v>
      </c>
      <c r="BE206" s="24" t="s">
        <v>29</v>
      </c>
      <c r="BF206" s="24" t="s">
        <v>29</v>
      </c>
      <c r="BG206" s="24" t="s">
        <v>29</v>
      </c>
      <c r="BH206" s="24" t="s">
        <v>29</v>
      </c>
      <c r="BI206" s="24" t="s">
        <v>29</v>
      </c>
      <c r="BJ206" s="24" t="s">
        <v>29</v>
      </c>
      <c r="BK206" s="24" t="s">
        <v>29</v>
      </c>
      <c r="BL206" s="24" t="s">
        <v>29</v>
      </c>
      <c r="BM206" s="24" t="s">
        <v>29</v>
      </c>
      <c r="BN206" s="24" t="s">
        <v>29</v>
      </c>
      <c r="BO206" s="24" t="s">
        <v>29</v>
      </c>
      <c r="BP206" s="24" t="s">
        <v>29</v>
      </c>
      <c r="BQ206" s="24" t="s">
        <v>29</v>
      </c>
      <c r="BR206" s="24" t="s">
        <v>29</v>
      </c>
      <c r="BS206" s="24" t="s">
        <v>29</v>
      </c>
      <c r="BT206" s="24" t="s">
        <v>29</v>
      </c>
      <c r="BU206" s="24" t="s">
        <v>29</v>
      </c>
      <c r="BV206" s="24" t="s">
        <v>29</v>
      </c>
      <c r="BW206" s="24" t="s">
        <v>29</v>
      </c>
      <c r="BX206" s="24" t="s">
        <v>29</v>
      </c>
      <c r="BY206" s="24" t="s">
        <v>29</v>
      </c>
      <c r="BZ206" s="24" t="s">
        <v>29</v>
      </c>
      <c r="CA206" s="24" t="s">
        <v>29</v>
      </c>
      <c r="CB206" s="24" t="s">
        <v>29</v>
      </c>
    </row>
    <row r="207" spans="2:80" s="1" customFormat="1" ht="13.9" customHeight="1">
      <c r="B207" s="57" t="s">
        <v>29</v>
      </c>
      <c r="C207" s="57" t="s">
        <v>29</v>
      </c>
      <c r="D207" s="57" t="s">
        <v>29</v>
      </c>
      <c r="E207" s="61"/>
      <c r="G207" s="24" t="s">
        <v>29</v>
      </c>
      <c r="H207" s="24" t="s">
        <v>29</v>
      </c>
      <c r="I207" s="24" t="s">
        <v>29</v>
      </c>
      <c r="J207" s="24" t="s">
        <v>29</v>
      </c>
      <c r="K207" s="24" t="s">
        <v>29</v>
      </c>
      <c r="L207" s="24" t="s">
        <v>29</v>
      </c>
      <c r="M207" s="24" t="s">
        <v>29</v>
      </c>
      <c r="N207" s="24" t="s">
        <v>29</v>
      </c>
      <c r="O207" s="24" t="s">
        <v>29</v>
      </c>
      <c r="P207" s="24" t="s">
        <v>29</v>
      </c>
      <c r="Q207" s="24" t="s">
        <v>29</v>
      </c>
      <c r="R207" s="24" t="s">
        <v>29</v>
      </c>
      <c r="S207" s="24" t="s">
        <v>29</v>
      </c>
      <c r="T207" s="24" t="s">
        <v>29</v>
      </c>
      <c r="U207" s="24" t="s">
        <v>29</v>
      </c>
      <c r="V207" s="24" t="s">
        <v>29</v>
      </c>
      <c r="W207" s="24" t="s">
        <v>29</v>
      </c>
      <c r="X207" s="24" t="s">
        <v>29</v>
      </c>
      <c r="Y207" s="24" t="s">
        <v>29</v>
      </c>
      <c r="Z207" s="24" t="s">
        <v>29</v>
      </c>
      <c r="AA207" s="24" t="s">
        <v>29</v>
      </c>
      <c r="AB207" s="24" t="s">
        <v>29</v>
      </c>
      <c r="AC207" s="24" t="s">
        <v>29</v>
      </c>
      <c r="AD207" s="24" t="s">
        <v>29</v>
      </c>
      <c r="AE207" s="24" t="s">
        <v>29</v>
      </c>
      <c r="AF207" s="24" t="s">
        <v>29</v>
      </c>
      <c r="AG207" s="24" t="s">
        <v>29</v>
      </c>
      <c r="AH207" s="24" t="s">
        <v>29</v>
      </c>
      <c r="AI207" s="24" t="s">
        <v>29</v>
      </c>
      <c r="AJ207" s="24" t="s">
        <v>29</v>
      </c>
      <c r="AK207" s="24" t="s">
        <v>29</v>
      </c>
      <c r="AL207" s="24" t="s">
        <v>29</v>
      </c>
      <c r="AM207" s="24" t="s">
        <v>29</v>
      </c>
      <c r="AN207" s="24" t="s">
        <v>29</v>
      </c>
      <c r="AO207" s="24" t="s">
        <v>29</v>
      </c>
      <c r="AP207" s="24" t="s">
        <v>29</v>
      </c>
      <c r="AQ207" s="24" t="s">
        <v>29</v>
      </c>
      <c r="AR207" s="24" t="s">
        <v>29</v>
      </c>
      <c r="AS207" s="24" t="s">
        <v>29</v>
      </c>
      <c r="AT207" s="24" t="s">
        <v>29</v>
      </c>
      <c r="AU207" s="24" t="s">
        <v>29</v>
      </c>
      <c r="AV207" s="24" t="s">
        <v>29</v>
      </c>
      <c r="AW207" s="24" t="s">
        <v>29</v>
      </c>
      <c r="AX207" s="24" t="s">
        <v>29</v>
      </c>
      <c r="AY207" s="24" t="s">
        <v>29</v>
      </c>
      <c r="AZ207" s="24" t="s">
        <v>29</v>
      </c>
      <c r="BA207" s="24" t="s">
        <v>29</v>
      </c>
      <c r="BB207" s="24" t="s">
        <v>29</v>
      </c>
      <c r="BC207" s="24" t="s">
        <v>29</v>
      </c>
      <c r="BD207" s="24" t="s">
        <v>29</v>
      </c>
      <c r="BE207" s="24" t="s">
        <v>29</v>
      </c>
      <c r="BF207" s="24" t="s">
        <v>29</v>
      </c>
      <c r="BG207" s="24" t="s">
        <v>29</v>
      </c>
      <c r="BH207" s="24" t="s">
        <v>29</v>
      </c>
      <c r="BI207" s="24" t="s">
        <v>29</v>
      </c>
      <c r="BJ207" s="24" t="s">
        <v>29</v>
      </c>
      <c r="BK207" s="24" t="s">
        <v>29</v>
      </c>
      <c r="BL207" s="24" t="s">
        <v>29</v>
      </c>
      <c r="BM207" s="24" t="s">
        <v>29</v>
      </c>
      <c r="BN207" s="24" t="s">
        <v>29</v>
      </c>
      <c r="BO207" s="24" t="s">
        <v>29</v>
      </c>
      <c r="BP207" s="24" t="s">
        <v>29</v>
      </c>
      <c r="BQ207" s="24" t="s">
        <v>29</v>
      </c>
      <c r="BR207" s="24" t="s">
        <v>29</v>
      </c>
      <c r="BS207" s="24" t="s">
        <v>29</v>
      </c>
      <c r="BT207" s="24" t="s">
        <v>29</v>
      </c>
      <c r="BU207" s="24" t="s">
        <v>29</v>
      </c>
      <c r="BV207" s="24" t="s">
        <v>29</v>
      </c>
      <c r="BW207" s="24" t="s">
        <v>29</v>
      </c>
      <c r="BX207" s="24" t="s">
        <v>29</v>
      </c>
      <c r="BY207" s="24" t="s">
        <v>29</v>
      </c>
      <c r="BZ207" s="24" t="s">
        <v>29</v>
      </c>
      <c r="CA207" s="24" t="s">
        <v>29</v>
      </c>
      <c r="CB207" s="24" t="s">
        <v>29</v>
      </c>
    </row>
    <row r="208" spans="2:80" s="1" customFormat="1" ht="13.9" customHeight="1">
      <c r="B208" s="57" t="s">
        <v>29</v>
      </c>
      <c r="C208" s="57" t="s">
        <v>29</v>
      </c>
      <c r="D208" s="57" t="s">
        <v>29</v>
      </c>
      <c r="E208" s="61"/>
      <c r="G208" s="24" t="s">
        <v>29</v>
      </c>
      <c r="H208" s="24" t="s">
        <v>29</v>
      </c>
      <c r="I208" s="24" t="s">
        <v>29</v>
      </c>
      <c r="J208" s="24" t="s">
        <v>29</v>
      </c>
      <c r="K208" s="24" t="s">
        <v>29</v>
      </c>
      <c r="L208" s="24" t="s">
        <v>29</v>
      </c>
      <c r="M208" s="24" t="s">
        <v>29</v>
      </c>
      <c r="N208" s="24" t="s">
        <v>29</v>
      </c>
      <c r="O208" s="24" t="s">
        <v>29</v>
      </c>
      <c r="P208" s="24" t="s">
        <v>29</v>
      </c>
      <c r="Q208" s="24" t="s">
        <v>29</v>
      </c>
      <c r="R208" s="24" t="s">
        <v>29</v>
      </c>
      <c r="S208" s="24" t="s">
        <v>29</v>
      </c>
      <c r="T208" s="24" t="s">
        <v>29</v>
      </c>
      <c r="U208" s="24" t="s">
        <v>29</v>
      </c>
      <c r="V208" s="24" t="s">
        <v>29</v>
      </c>
      <c r="W208" s="24" t="s">
        <v>29</v>
      </c>
      <c r="X208" s="24" t="s">
        <v>29</v>
      </c>
      <c r="Y208" s="24" t="s">
        <v>29</v>
      </c>
      <c r="Z208" s="24" t="s">
        <v>29</v>
      </c>
      <c r="AA208" s="24" t="s">
        <v>29</v>
      </c>
      <c r="AB208" s="24" t="s">
        <v>29</v>
      </c>
      <c r="AC208" s="24" t="s">
        <v>29</v>
      </c>
      <c r="AD208" s="24" t="s">
        <v>29</v>
      </c>
      <c r="AE208" s="24" t="s">
        <v>29</v>
      </c>
      <c r="AF208" s="24" t="s">
        <v>29</v>
      </c>
      <c r="AG208" s="24" t="s">
        <v>29</v>
      </c>
      <c r="AH208" s="24" t="s">
        <v>29</v>
      </c>
      <c r="AI208" s="24" t="s">
        <v>29</v>
      </c>
      <c r="AJ208" s="24" t="s">
        <v>29</v>
      </c>
      <c r="AK208" s="24" t="s">
        <v>29</v>
      </c>
      <c r="AL208" s="24" t="s">
        <v>29</v>
      </c>
      <c r="AM208" s="24" t="s">
        <v>29</v>
      </c>
      <c r="AN208" s="24" t="s">
        <v>29</v>
      </c>
      <c r="AO208" s="24" t="s">
        <v>29</v>
      </c>
      <c r="AP208" s="24" t="s">
        <v>29</v>
      </c>
      <c r="AQ208" s="24" t="s">
        <v>29</v>
      </c>
      <c r="AR208" s="24" t="s">
        <v>29</v>
      </c>
      <c r="AS208" s="24" t="s">
        <v>29</v>
      </c>
      <c r="AT208" s="24" t="s">
        <v>29</v>
      </c>
      <c r="AU208" s="24" t="s">
        <v>29</v>
      </c>
      <c r="AV208" s="24" t="s">
        <v>29</v>
      </c>
      <c r="AW208" s="24" t="s">
        <v>29</v>
      </c>
      <c r="AX208" s="24" t="s">
        <v>29</v>
      </c>
      <c r="AY208" s="24" t="s">
        <v>29</v>
      </c>
      <c r="AZ208" s="24" t="s">
        <v>29</v>
      </c>
      <c r="BA208" s="24" t="s">
        <v>29</v>
      </c>
      <c r="BB208" s="24" t="s">
        <v>29</v>
      </c>
      <c r="BC208" s="24" t="s">
        <v>29</v>
      </c>
      <c r="BD208" s="24" t="s">
        <v>29</v>
      </c>
      <c r="BE208" s="24" t="s">
        <v>29</v>
      </c>
      <c r="BF208" s="24" t="s">
        <v>29</v>
      </c>
      <c r="BG208" s="24" t="s">
        <v>29</v>
      </c>
      <c r="BH208" s="24" t="s">
        <v>29</v>
      </c>
      <c r="BI208" s="24" t="s">
        <v>29</v>
      </c>
      <c r="BJ208" s="24" t="s">
        <v>29</v>
      </c>
      <c r="BK208" s="24" t="s">
        <v>29</v>
      </c>
      <c r="BL208" s="24" t="s">
        <v>29</v>
      </c>
      <c r="BM208" s="24" t="s">
        <v>29</v>
      </c>
      <c r="BN208" s="24" t="s">
        <v>29</v>
      </c>
      <c r="BO208" s="24" t="s">
        <v>29</v>
      </c>
      <c r="BP208" s="24" t="s">
        <v>29</v>
      </c>
      <c r="BQ208" s="24" t="s">
        <v>29</v>
      </c>
      <c r="BR208" s="24" t="s">
        <v>29</v>
      </c>
      <c r="BS208" s="24" t="s">
        <v>29</v>
      </c>
      <c r="BT208" s="24" t="s">
        <v>29</v>
      </c>
      <c r="BU208" s="24" t="s">
        <v>29</v>
      </c>
      <c r="BV208" s="24" t="s">
        <v>29</v>
      </c>
      <c r="BW208" s="24" t="s">
        <v>29</v>
      </c>
      <c r="BX208" s="24" t="s">
        <v>29</v>
      </c>
      <c r="BY208" s="24" t="s">
        <v>29</v>
      </c>
      <c r="BZ208" s="24" t="s">
        <v>29</v>
      </c>
      <c r="CA208" s="24" t="s">
        <v>29</v>
      </c>
      <c r="CB208" s="24" t="s">
        <v>29</v>
      </c>
    </row>
    <row r="209" spans="2:80" s="1" customFormat="1" ht="13.9" customHeight="1">
      <c r="B209" s="57" t="s">
        <v>29</v>
      </c>
      <c r="C209" s="57" t="s">
        <v>29</v>
      </c>
      <c r="D209" s="57" t="s">
        <v>29</v>
      </c>
      <c r="E209" s="61"/>
      <c r="G209" s="24" t="s">
        <v>29</v>
      </c>
      <c r="H209" s="24" t="s">
        <v>29</v>
      </c>
      <c r="I209" s="24" t="s">
        <v>29</v>
      </c>
      <c r="J209" s="24" t="s">
        <v>29</v>
      </c>
      <c r="K209" s="24" t="s">
        <v>29</v>
      </c>
      <c r="L209" s="24" t="s">
        <v>29</v>
      </c>
      <c r="M209" s="24" t="s">
        <v>29</v>
      </c>
      <c r="N209" s="24" t="s">
        <v>29</v>
      </c>
      <c r="O209" s="24" t="s">
        <v>29</v>
      </c>
      <c r="P209" s="24" t="s">
        <v>29</v>
      </c>
      <c r="Q209" s="24" t="s">
        <v>29</v>
      </c>
      <c r="R209" s="24" t="s">
        <v>29</v>
      </c>
      <c r="S209" s="24" t="s">
        <v>29</v>
      </c>
      <c r="T209" s="24" t="s">
        <v>29</v>
      </c>
      <c r="U209" s="24" t="s">
        <v>29</v>
      </c>
      <c r="V209" s="24" t="s">
        <v>29</v>
      </c>
      <c r="W209" s="24" t="s">
        <v>29</v>
      </c>
      <c r="X209" s="24" t="s">
        <v>29</v>
      </c>
      <c r="Y209" s="24" t="s">
        <v>29</v>
      </c>
      <c r="Z209" s="24" t="s">
        <v>29</v>
      </c>
      <c r="AA209" s="24" t="s">
        <v>29</v>
      </c>
      <c r="AB209" s="24" t="s">
        <v>29</v>
      </c>
      <c r="AC209" s="24" t="s">
        <v>29</v>
      </c>
      <c r="AD209" s="24" t="s">
        <v>29</v>
      </c>
      <c r="AE209" s="24" t="s">
        <v>29</v>
      </c>
      <c r="AF209" s="24" t="s">
        <v>29</v>
      </c>
      <c r="AG209" s="24" t="s">
        <v>29</v>
      </c>
      <c r="AH209" s="24" t="s">
        <v>29</v>
      </c>
      <c r="AI209" s="24" t="s">
        <v>29</v>
      </c>
      <c r="AJ209" s="24" t="s">
        <v>29</v>
      </c>
      <c r="AK209" s="24" t="s">
        <v>29</v>
      </c>
      <c r="AL209" s="24" t="s">
        <v>29</v>
      </c>
      <c r="AM209" s="24" t="s">
        <v>29</v>
      </c>
      <c r="AN209" s="24" t="s">
        <v>29</v>
      </c>
      <c r="AO209" s="24" t="s">
        <v>29</v>
      </c>
      <c r="AP209" s="24" t="s">
        <v>29</v>
      </c>
      <c r="AQ209" s="24" t="s">
        <v>29</v>
      </c>
      <c r="AR209" s="24" t="s">
        <v>29</v>
      </c>
      <c r="AS209" s="24" t="s">
        <v>29</v>
      </c>
      <c r="AT209" s="24" t="s">
        <v>29</v>
      </c>
      <c r="AU209" s="24" t="s">
        <v>29</v>
      </c>
      <c r="AV209" s="24" t="s">
        <v>29</v>
      </c>
      <c r="AW209" s="24" t="s">
        <v>29</v>
      </c>
      <c r="AX209" s="24" t="s">
        <v>29</v>
      </c>
      <c r="AY209" s="24" t="s">
        <v>29</v>
      </c>
      <c r="AZ209" s="24" t="s">
        <v>29</v>
      </c>
      <c r="BA209" s="24" t="s">
        <v>29</v>
      </c>
      <c r="BB209" s="24" t="s">
        <v>29</v>
      </c>
      <c r="BC209" s="24" t="s">
        <v>29</v>
      </c>
      <c r="BD209" s="24" t="s">
        <v>29</v>
      </c>
      <c r="BE209" s="24" t="s">
        <v>29</v>
      </c>
      <c r="BF209" s="24" t="s">
        <v>29</v>
      </c>
      <c r="BG209" s="24" t="s">
        <v>29</v>
      </c>
      <c r="BH209" s="24" t="s">
        <v>29</v>
      </c>
      <c r="BI209" s="24" t="s">
        <v>29</v>
      </c>
      <c r="BJ209" s="24" t="s">
        <v>29</v>
      </c>
      <c r="BK209" s="24" t="s">
        <v>29</v>
      </c>
      <c r="BL209" s="24" t="s">
        <v>29</v>
      </c>
      <c r="BM209" s="24" t="s">
        <v>29</v>
      </c>
      <c r="BN209" s="24" t="s">
        <v>29</v>
      </c>
      <c r="BO209" s="24" t="s">
        <v>29</v>
      </c>
      <c r="BP209" s="24" t="s">
        <v>29</v>
      </c>
      <c r="BQ209" s="24" t="s">
        <v>29</v>
      </c>
      <c r="BR209" s="24" t="s">
        <v>29</v>
      </c>
      <c r="BS209" s="24" t="s">
        <v>29</v>
      </c>
      <c r="BT209" s="24" t="s">
        <v>29</v>
      </c>
      <c r="BU209" s="24" t="s">
        <v>29</v>
      </c>
      <c r="BV209" s="24" t="s">
        <v>29</v>
      </c>
      <c r="BW209" s="24" t="s">
        <v>29</v>
      </c>
      <c r="BX209" s="24" t="s">
        <v>29</v>
      </c>
      <c r="BY209" s="24" t="s">
        <v>29</v>
      </c>
      <c r="BZ209" s="24" t="s">
        <v>29</v>
      </c>
      <c r="CA209" s="24" t="s">
        <v>29</v>
      </c>
      <c r="CB209" s="24" t="s">
        <v>29</v>
      </c>
    </row>
    <row r="210" spans="2:80" s="1" customFormat="1" ht="13.9" customHeight="1">
      <c r="B210" s="57" t="s">
        <v>29</v>
      </c>
      <c r="C210" s="57" t="s">
        <v>29</v>
      </c>
      <c r="D210" s="57" t="s">
        <v>29</v>
      </c>
      <c r="E210" s="61"/>
      <c r="G210" s="24" t="s">
        <v>29</v>
      </c>
      <c r="H210" s="24" t="s">
        <v>29</v>
      </c>
      <c r="I210" s="24" t="s">
        <v>29</v>
      </c>
      <c r="J210" s="24" t="s">
        <v>29</v>
      </c>
      <c r="K210" s="24" t="s">
        <v>29</v>
      </c>
      <c r="L210" s="24" t="s">
        <v>29</v>
      </c>
      <c r="M210" s="24" t="s">
        <v>29</v>
      </c>
      <c r="N210" s="24" t="s">
        <v>29</v>
      </c>
      <c r="O210" s="24" t="s">
        <v>29</v>
      </c>
      <c r="P210" s="24" t="s">
        <v>29</v>
      </c>
      <c r="Q210" s="24" t="s">
        <v>29</v>
      </c>
      <c r="R210" s="24" t="s">
        <v>29</v>
      </c>
      <c r="S210" s="24" t="s">
        <v>29</v>
      </c>
      <c r="T210" s="24" t="s">
        <v>29</v>
      </c>
      <c r="U210" s="24" t="s">
        <v>29</v>
      </c>
      <c r="V210" s="24" t="s">
        <v>29</v>
      </c>
      <c r="W210" s="24" t="s">
        <v>29</v>
      </c>
      <c r="X210" s="24" t="s">
        <v>29</v>
      </c>
      <c r="Y210" s="24" t="s">
        <v>29</v>
      </c>
      <c r="Z210" s="24" t="s">
        <v>29</v>
      </c>
      <c r="AA210" s="24" t="s">
        <v>29</v>
      </c>
      <c r="AB210" s="24" t="s">
        <v>29</v>
      </c>
      <c r="AC210" s="24" t="s">
        <v>29</v>
      </c>
      <c r="AD210" s="24" t="s">
        <v>29</v>
      </c>
      <c r="AE210" s="24" t="s">
        <v>29</v>
      </c>
      <c r="AF210" s="24" t="s">
        <v>29</v>
      </c>
      <c r="AG210" s="24" t="s">
        <v>29</v>
      </c>
      <c r="AH210" s="24" t="s">
        <v>29</v>
      </c>
      <c r="AI210" s="24" t="s">
        <v>29</v>
      </c>
      <c r="AJ210" s="24" t="s">
        <v>29</v>
      </c>
      <c r="AK210" s="24" t="s">
        <v>29</v>
      </c>
      <c r="AL210" s="24" t="s">
        <v>29</v>
      </c>
      <c r="AM210" s="24" t="s">
        <v>29</v>
      </c>
      <c r="AN210" s="24" t="s">
        <v>29</v>
      </c>
      <c r="AO210" s="24" t="s">
        <v>29</v>
      </c>
      <c r="AP210" s="24" t="s">
        <v>29</v>
      </c>
      <c r="AQ210" s="24" t="s">
        <v>29</v>
      </c>
      <c r="AR210" s="24" t="s">
        <v>29</v>
      </c>
      <c r="AS210" s="24" t="s">
        <v>29</v>
      </c>
      <c r="AT210" s="24" t="s">
        <v>29</v>
      </c>
      <c r="AU210" s="24" t="s">
        <v>29</v>
      </c>
      <c r="AV210" s="24" t="s">
        <v>29</v>
      </c>
      <c r="AW210" s="24" t="s">
        <v>29</v>
      </c>
      <c r="AX210" s="24" t="s">
        <v>29</v>
      </c>
      <c r="AY210" s="24" t="s">
        <v>29</v>
      </c>
      <c r="AZ210" s="24" t="s">
        <v>29</v>
      </c>
      <c r="BA210" s="24" t="s">
        <v>29</v>
      </c>
      <c r="BB210" s="24" t="s">
        <v>29</v>
      </c>
      <c r="BC210" s="24" t="s">
        <v>29</v>
      </c>
      <c r="BD210" s="24" t="s">
        <v>29</v>
      </c>
      <c r="BE210" s="24" t="s">
        <v>29</v>
      </c>
      <c r="BF210" s="24" t="s">
        <v>29</v>
      </c>
      <c r="BG210" s="24" t="s">
        <v>29</v>
      </c>
      <c r="BH210" s="24" t="s">
        <v>29</v>
      </c>
      <c r="BI210" s="24" t="s">
        <v>29</v>
      </c>
      <c r="BJ210" s="24" t="s">
        <v>29</v>
      </c>
      <c r="BK210" s="24" t="s">
        <v>29</v>
      </c>
      <c r="BL210" s="24" t="s">
        <v>29</v>
      </c>
      <c r="BM210" s="24" t="s">
        <v>29</v>
      </c>
      <c r="BN210" s="24" t="s">
        <v>29</v>
      </c>
      <c r="BO210" s="24" t="s">
        <v>29</v>
      </c>
      <c r="BP210" s="24" t="s">
        <v>29</v>
      </c>
      <c r="BQ210" s="24" t="s">
        <v>29</v>
      </c>
      <c r="BR210" s="24" t="s">
        <v>29</v>
      </c>
      <c r="BS210" s="24" t="s">
        <v>29</v>
      </c>
      <c r="BT210" s="24" t="s">
        <v>29</v>
      </c>
      <c r="BU210" s="24" t="s">
        <v>29</v>
      </c>
      <c r="BV210" s="24" t="s">
        <v>29</v>
      </c>
      <c r="BW210" s="24" t="s">
        <v>29</v>
      </c>
      <c r="BX210" s="24" t="s">
        <v>29</v>
      </c>
      <c r="BY210" s="24" t="s">
        <v>29</v>
      </c>
      <c r="BZ210" s="24" t="s">
        <v>29</v>
      </c>
      <c r="CA210" s="24" t="s">
        <v>29</v>
      </c>
      <c r="CB210" s="24" t="s">
        <v>29</v>
      </c>
    </row>
    <row r="211" spans="2:80" s="1" customFormat="1" ht="13.9" customHeight="1">
      <c r="B211" s="57" t="s">
        <v>29</v>
      </c>
      <c r="C211" s="57" t="s">
        <v>29</v>
      </c>
      <c r="D211" s="57" t="s">
        <v>29</v>
      </c>
      <c r="E211" s="61"/>
      <c r="G211" s="24" t="s">
        <v>29</v>
      </c>
      <c r="H211" s="24" t="s">
        <v>29</v>
      </c>
      <c r="I211" s="24" t="s">
        <v>29</v>
      </c>
      <c r="J211" s="24" t="s">
        <v>29</v>
      </c>
      <c r="K211" s="24" t="s">
        <v>29</v>
      </c>
      <c r="L211" s="24" t="s">
        <v>29</v>
      </c>
      <c r="M211" s="24" t="s">
        <v>29</v>
      </c>
      <c r="N211" s="24" t="s">
        <v>29</v>
      </c>
      <c r="O211" s="24" t="s">
        <v>29</v>
      </c>
      <c r="P211" s="24" t="s">
        <v>29</v>
      </c>
      <c r="Q211" s="24" t="s">
        <v>29</v>
      </c>
      <c r="R211" s="24" t="s">
        <v>29</v>
      </c>
      <c r="S211" s="24" t="s">
        <v>29</v>
      </c>
      <c r="T211" s="24" t="s">
        <v>29</v>
      </c>
      <c r="U211" s="24" t="s">
        <v>29</v>
      </c>
      <c r="V211" s="24" t="s">
        <v>29</v>
      </c>
      <c r="W211" s="24" t="s">
        <v>29</v>
      </c>
      <c r="X211" s="24" t="s">
        <v>29</v>
      </c>
      <c r="Y211" s="24" t="s">
        <v>29</v>
      </c>
      <c r="Z211" s="24" t="s">
        <v>29</v>
      </c>
      <c r="AA211" s="24" t="s">
        <v>29</v>
      </c>
      <c r="AB211" s="24" t="s">
        <v>29</v>
      </c>
      <c r="AC211" s="24" t="s">
        <v>29</v>
      </c>
      <c r="AD211" s="24" t="s">
        <v>29</v>
      </c>
      <c r="AE211" s="24" t="s">
        <v>29</v>
      </c>
      <c r="AF211" s="24" t="s">
        <v>29</v>
      </c>
      <c r="AG211" s="24" t="s">
        <v>29</v>
      </c>
      <c r="AH211" s="24" t="s">
        <v>29</v>
      </c>
      <c r="AI211" s="24" t="s">
        <v>29</v>
      </c>
      <c r="AJ211" s="24" t="s">
        <v>29</v>
      </c>
      <c r="AK211" s="24" t="s">
        <v>29</v>
      </c>
      <c r="AL211" s="24" t="s">
        <v>29</v>
      </c>
      <c r="AM211" s="24" t="s">
        <v>29</v>
      </c>
      <c r="AN211" s="24" t="s">
        <v>29</v>
      </c>
      <c r="AO211" s="24" t="s">
        <v>29</v>
      </c>
      <c r="AP211" s="24" t="s">
        <v>29</v>
      </c>
      <c r="AQ211" s="24" t="s">
        <v>29</v>
      </c>
      <c r="AR211" s="24" t="s">
        <v>29</v>
      </c>
      <c r="AS211" s="24" t="s">
        <v>29</v>
      </c>
      <c r="AT211" s="24" t="s">
        <v>29</v>
      </c>
      <c r="AU211" s="24" t="s">
        <v>29</v>
      </c>
      <c r="AV211" s="24" t="s">
        <v>29</v>
      </c>
      <c r="AW211" s="24" t="s">
        <v>29</v>
      </c>
      <c r="AX211" s="24" t="s">
        <v>29</v>
      </c>
      <c r="AY211" s="24" t="s">
        <v>29</v>
      </c>
      <c r="AZ211" s="24" t="s">
        <v>29</v>
      </c>
      <c r="BA211" s="24" t="s">
        <v>29</v>
      </c>
      <c r="BB211" s="24" t="s">
        <v>29</v>
      </c>
      <c r="BC211" s="24" t="s">
        <v>29</v>
      </c>
      <c r="BD211" s="24" t="s">
        <v>29</v>
      </c>
      <c r="BE211" s="24" t="s">
        <v>29</v>
      </c>
      <c r="BF211" s="24" t="s">
        <v>29</v>
      </c>
      <c r="BG211" s="24" t="s">
        <v>29</v>
      </c>
      <c r="BH211" s="24" t="s">
        <v>29</v>
      </c>
      <c r="BI211" s="24" t="s">
        <v>29</v>
      </c>
      <c r="BJ211" s="24" t="s">
        <v>29</v>
      </c>
      <c r="BK211" s="24" t="s">
        <v>29</v>
      </c>
      <c r="BL211" s="24" t="s">
        <v>29</v>
      </c>
      <c r="BM211" s="24" t="s">
        <v>29</v>
      </c>
      <c r="BN211" s="24" t="s">
        <v>29</v>
      </c>
      <c r="BO211" s="24" t="s">
        <v>29</v>
      </c>
      <c r="BP211" s="24" t="s">
        <v>29</v>
      </c>
      <c r="BQ211" s="24" t="s">
        <v>29</v>
      </c>
      <c r="BR211" s="24" t="s">
        <v>29</v>
      </c>
      <c r="BS211" s="24" t="s">
        <v>29</v>
      </c>
      <c r="BT211" s="24" t="s">
        <v>29</v>
      </c>
      <c r="BU211" s="24" t="s">
        <v>29</v>
      </c>
      <c r="BV211" s="24" t="s">
        <v>29</v>
      </c>
      <c r="BW211" s="24" t="s">
        <v>29</v>
      </c>
      <c r="BX211" s="24" t="s">
        <v>29</v>
      </c>
      <c r="BY211" s="24" t="s">
        <v>29</v>
      </c>
      <c r="BZ211" s="24" t="s">
        <v>29</v>
      </c>
      <c r="CA211" s="24" t="s">
        <v>29</v>
      </c>
      <c r="CB211" s="24" t="s">
        <v>29</v>
      </c>
    </row>
    <row r="212" spans="2:80" s="1" customFormat="1" ht="13.9" customHeight="1">
      <c r="B212" s="57" t="s">
        <v>29</v>
      </c>
      <c r="C212" s="57" t="s">
        <v>29</v>
      </c>
      <c r="D212" s="57" t="s">
        <v>29</v>
      </c>
      <c r="E212" s="61"/>
      <c r="G212" s="24" t="s">
        <v>29</v>
      </c>
      <c r="H212" s="24" t="s">
        <v>29</v>
      </c>
      <c r="I212" s="24" t="s">
        <v>29</v>
      </c>
      <c r="J212" s="24" t="s">
        <v>29</v>
      </c>
      <c r="K212" s="24" t="s">
        <v>29</v>
      </c>
      <c r="L212" s="24" t="s">
        <v>29</v>
      </c>
      <c r="M212" s="24" t="s">
        <v>29</v>
      </c>
      <c r="N212" s="24" t="s">
        <v>29</v>
      </c>
      <c r="O212" s="24" t="s">
        <v>29</v>
      </c>
      <c r="P212" s="24" t="s">
        <v>29</v>
      </c>
      <c r="Q212" s="24" t="s">
        <v>29</v>
      </c>
      <c r="R212" s="24" t="s">
        <v>29</v>
      </c>
      <c r="S212" s="24" t="s">
        <v>29</v>
      </c>
      <c r="T212" s="24" t="s">
        <v>29</v>
      </c>
      <c r="U212" s="24" t="s">
        <v>29</v>
      </c>
      <c r="V212" s="24" t="s">
        <v>29</v>
      </c>
      <c r="W212" s="24" t="s">
        <v>29</v>
      </c>
      <c r="X212" s="24" t="s">
        <v>29</v>
      </c>
      <c r="Y212" s="24" t="s">
        <v>29</v>
      </c>
      <c r="Z212" s="24" t="s">
        <v>29</v>
      </c>
      <c r="AA212" s="24" t="s">
        <v>29</v>
      </c>
      <c r="AB212" s="24" t="s">
        <v>29</v>
      </c>
      <c r="AC212" s="24" t="s">
        <v>29</v>
      </c>
      <c r="AD212" s="24" t="s">
        <v>29</v>
      </c>
      <c r="AE212" s="24" t="s">
        <v>29</v>
      </c>
      <c r="AF212" s="24" t="s">
        <v>29</v>
      </c>
      <c r="AG212" s="24" t="s">
        <v>29</v>
      </c>
      <c r="AH212" s="24" t="s">
        <v>29</v>
      </c>
      <c r="AI212" s="24" t="s">
        <v>29</v>
      </c>
      <c r="AJ212" s="24" t="s">
        <v>29</v>
      </c>
      <c r="AK212" s="24" t="s">
        <v>29</v>
      </c>
      <c r="AL212" s="24" t="s">
        <v>29</v>
      </c>
      <c r="AM212" s="24" t="s">
        <v>29</v>
      </c>
      <c r="AN212" s="24" t="s">
        <v>29</v>
      </c>
      <c r="AO212" s="24" t="s">
        <v>29</v>
      </c>
      <c r="AP212" s="24" t="s">
        <v>29</v>
      </c>
      <c r="AQ212" s="24" t="s">
        <v>29</v>
      </c>
      <c r="AR212" s="24" t="s">
        <v>29</v>
      </c>
      <c r="AS212" s="24" t="s">
        <v>29</v>
      </c>
      <c r="AT212" s="24" t="s">
        <v>29</v>
      </c>
      <c r="AU212" s="24" t="s">
        <v>29</v>
      </c>
      <c r="AV212" s="24" t="s">
        <v>29</v>
      </c>
      <c r="AW212" s="24" t="s">
        <v>29</v>
      </c>
      <c r="AX212" s="24" t="s">
        <v>29</v>
      </c>
      <c r="AY212" s="24" t="s">
        <v>29</v>
      </c>
      <c r="AZ212" s="24" t="s">
        <v>29</v>
      </c>
      <c r="BA212" s="24" t="s">
        <v>29</v>
      </c>
      <c r="BB212" s="24" t="s">
        <v>29</v>
      </c>
      <c r="BC212" s="24" t="s">
        <v>29</v>
      </c>
      <c r="BD212" s="24" t="s">
        <v>29</v>
      </c>
      <c r="BE212" s="24" t="s">
        <v>29</v>
      </c>
      <c r="BF212" s="24" t="s">
        <v>29</v>
      </c>
      <c r="BG212" s="24" t="s">
        <v>29</v>
      </c>
      <c r="BH212" s="24" t="s">
        <v>29</v>
      </c>
      <c r="BI212" s="24" t="s">
        <v>29</v>
      </c>
      <c r="BJ212" s="24" t="s">
        <v>29</v>
      </c>
      <c r="BK212" s="24" t="s">
        <v>29</v>
      </c>
      <c r="BL212" s="24" t="s">
        <v>29</v>
      </c>
      <c r="BM212" s="24" t="s">
        <v>29</v>
      </c>
      <c r="BN212" s="24" t="s">
        <v>29</v>
      </c>
      <c r="BO212" s="24" t="s">
        <v>29</v>
      </c>
      <c r="BP212" s="24" t="s">
        <v>29</v>
      </c>
      <c r="BQ212" s="24" t="s">
        <v>29</v>
      </c>
      <c r="BR212" s="24" t="s">
        <v>29</v>
      </c>
      <c r="BS212" s="24" t="s">
        <v>29</v>
      </c>
      <c r="BT212" s="24" t="s">
        <v>29</v>
      </c>
      <c r="BU212" s="24" t="s">
        <v>29</v>
      </c>
      <c r="BV212" s="24" t="s">
        <v>29</v>
      </c>
      <c r="BW212" s="24" t="s">
        <v>29</v>
      </c>
      <c r="BX212" s="24" t="s">
        <v>29</v>
      </c>
      <c r="BY212" s="24" t="s">
        <v>29</v>
      </c>
      <c r="BZ212" s="24" t="s">
        <v>29</v>
      </c>
      <c r="CA212" s="24" t="s">
        <v>29</v>
      </c>
      <c r="CB212" s="24" t="s">
        <v>29</v>
      </c>
    </row>
    <row r="213" spans="2:80" s="1" customFormat="1" ht="13.9" customHeight="1">
      <c r="B213" s="57" t="s">
        <v>29</v>
      </c>
      <c r="C213" s="57" t="s">
        <v>29</v>
      </c>
      <c r="D213" s="57" t="s">
        <v>29</v>
      </c>
      <c r="E213" s="61"/>
      <c r="G213" s="24" t="s">
        <v>29</v>
      </c>
      <c r="H213" s="24" t="s">
        <v>29</v>
      </c>
      <c r="I213" s="24" t="s">
        <v>29</v>
      </c>
      <c r="J213" s="24" t="s">
        <v>29</v>
      </c>
      <c r="K213" s="24" t="s">
        <v>29</v>
      </c>
      <c r="L213" s="24" t="s">
        <v>29</v>
      </c>
      <c r="M213" s="24" t="s">
        <v>29</v>
      </c>
      <c r="N213" s="24" t="s">
        <v>29</v>
      </c>
      <c r="O213" s="24" t="s">
        <v>29</v>
      </c>
      <c r="P213" s="24" t="s">
        <v>29</v>
      </c>
      <c r="Q213" s="24" t="s">
        <v>29</v>
      </c>
      <c r="R213" s="24" t="s">
        <v>29</v>
      </c>
      <c r="S213" s="24" t="s">
        <v>29</v>
      </c>
      <c r="T213" s="24" t="s">
        <v>29</v>
      </c>
      <c r="U213" s="24" t="s">
        <v>29</v>
      </c>
      <c r="V213" s="24" t="s">
        <v>29</v>
      </c>
      <c r="W213" s="24" t="s">
        <v>29</v>
      </c>
      <c r="X213" s="24" t="s">
        <v>29</v>
      </c>
      <c r="Y213" s="24" t="s">
        <v>29</v>
      </c>
      <c r="Z213" s="24" t="s">
        <v>29</v>
      </c>
      <c r="AA213" s="24" t="s">
        <v>29</v>
      </c>
      <c r="AB213" s="24" t="s">
        <v>29</v>
      </c>
      <c r="AC213" s="24" t="s">
        <v>29</v>
      </c>
      <c r="AD213" s="24" t="s">
        <v>29</v>
      </c>
      <c r="AE213" s="24" t="s">
        <v>29</v>
      </c>
      <c r="AF213" s="24" t="s">
        <v>29</v>
      </c>
      <c r="AG213" s="24" t="s">
        <v>29</v>
      </c>
      <c r="AH213" s="24" t="s">
        <v>29</v>
      </c>
      <c r="AI213" s="24" t="s">
        <v>29</v>
      </c>
      <c r="AJ213" s="24" t="s">
        <v>29</v>
      </c>
      <c r="AK213" s="24" t="s">
        <v>29</v>
      </c>
      <c r="AL213" s="24" t="s">
        <v>29</v>
      </c>
      <c r="AM213" s="24" t="s">
        <v>29</v>
      </c>
      <c r="AN213" s="24" t="s">
        <v>29</v>
      </c>
      <c r="AO213" s="24" t="s">
        <v>29</v>
      </c>
      <c r="AP213" s="24" t="s">
        <v>29</v>
      </c>
      <c r="AQ213" s="24" t="s">
        <v>29</v>
      </c>
      <c r="AR213" s="24" t="s">
        <v>29</v>
      </c>
      <c r="AS213" s="24" t="s">
        <v>29</v>
      </c>
      <c r="AT213" s="24" t="s">
        <v>29</v>
      </c>
      <c r="AU213" s="24" t="s">
        <v>29</v>
      </c>
      <c r="AV213" s="24" t="s">
        <v>29</v>
      </c>
      <c r="AW213" s="24" t="s">
        <v>29</v>
      </c>
      <c r="AX213" s="24" t="s">
        <v>29</v>
      </c>
      <c r="AY213" s="24" t="s">
        <v>29</v>
      </c>
      <c r="AZ213" s="24" t="s">
        <v>29</v>
      </c>
      <c r="BA213" s="24" t="s">
        <v>29</v>
      </c>
      <c r="BB213" s="24" t="s">
        <v>29</v>
      </c>
      <c r="BC213" s="24" t="s">
        <v>29</v>
      </c>
      <c r="BD213" s="24" t="s">
        <v>29</v>
      </c>
      <c r="BE213" s="24" t="s">
        <v>29</v>
      </c>
      <c r="BF213" s="24" t="s">
        <v>29</v>
      </c>
      <c r="BG213" s="24" t="s">
        <v>29</v>
      </c>
      <c r="BH213" s="24" t="s">
        <v>29</v>
      </c>
      <c r="BI213" s="24" t="s">
        <v>29</v>
      </c>
      <c r="BJ213" s="24" t="s">
        <v>29</v>
      </c>
      <c r="BK213" s="24" t="s">
        <v>29</v>
      </c>
      <c r="BL213" s="24" t="s">
        <v>29</v>
      </c>
      <c r="BM213" s="24" t="s">
        <v>29</v>
      </c>
      <c r="BN213" s="24" t="s">
        <v>29</v>
      </c>
      <c r="BO213" s="24" t="s">
        <v>29</v>
      </c>
      <c r="BP213" s="24" t="s">
        <v>29</v>
      </c>
      <c r="BQ213" s="24" t="s">
        <v>29</v>
      </c>
      <c r="BR213" s="24" t="s">
        <v>29</v>
      </c>
      <c r="BS213" s="24" t="s">
        <v>29</v>
      </c>
      <c r="BT213" s="24" t="s">
        <v>29</v>
      </c>
      <c r="BU213" s="24" t="s">
        <v>29</v>
      </c>
      <c r="BV213" s="24" t="s">
        <v>29</v>
      </c>
      <c r="BW213" s="24" t="s">
        <v>29</v>
      </c>
      <c r="BX213" s="24" t="s">
        <v>29</v>
      </c>
      <c r="BY213" s="24" t="s">
        <v>29</v>
      </c>
      <c r="BZ213" s="24" t="s">
        <v>29</v>
      </c>
      <c r="CA213" s="24" t="s">
        <v>29</v>
      </c>
      <c r="CB213" s="24" t="s">
        <v>29</v>
      </c>
    </row>
    <row r="214" spans="2:80" s="1" customFormat="1" ht="13.9" customHeight="1">
      <c r="B214" s="57" t="s">
        <v>29</v>
      </c>
      <c r="C214" s="57" t="s">
        <v>29</v>
      </c>
      <c r="D214" s="57" t="s">
        <v>29</v>
      </c>
      <c r="E214" s="61"/>
      <c r="G214" s="24" t="s">
        <v>29</v>
      </c>
      <c r="H214" s="24" t="s">
        <v>29</v>
      </c>
      <c r="I214" s="24" t="s">
        <v>29</v>
      </c>
      <c r="J214" s="24" t="s">
        <v>29</v>
      </c>
      <c r="K214" s="24" t="s">
        <v>29</v>
      </c>
      <c r="L214" s="24" t="s">
        <v>29</v>
      </c>
      <c r="M214" s="24" t="s">
        <v>29</v>
      </c>
      <c r="N214" s="24" t="s">
        <v>29</v>
      </c>
      <c r="O214" s="24" t="s">
        <v>29</v>
      </c>
      <c r="P214" s="24" t="s">
        <v>29</v>
      </c>
      <c r="Q214" s="24" t="s">
        <v>29</v>
      </c>
      <c r="R214" s="24" t="s">
        <v>29</v>
      </c>
      <c r="S214" s="24" t="s">
        <v>29</v>
      </c>
      <c r="T214" s="24" t="s">
        <v>29</v>
      </c>
      <c r="U214" s="24" t="s">
        <v>29</v>
      </c>
      <c r="V214" s="24" t="s">
        <v>29</v>
      </c>
      <c r="W214" s="24" t="s">
        <v>29</v>
      </c>
      <c r="X214" s="24" t="s">
        <v>29</v>
      </c>
      <c r="Y214" s="24" t="s">
        <v>29</v>
      </c>
      <c r="Z214" s="24" t="s">
        <v>29</v>
      </c>
      <c r="AA214" s="24" t="s">
        <v>29</v>
      </c>
      <c r="AB214" s="24" t="s">
        <v>29</v>
      </c>
      <c r="AC214" s="24" t="s">
        <v>29</v>
      </c>
      <c r="AD214" s="24" t="s">
        <v>29</v>
      </c>
      <c r="AE214" s="24" t="s">
        <v>29</v>
      </c>
      <c r="AF214" s="24" t="s">
        <v>29</v>
      </c>
      <c r="AG214" s="24" t="s">
        <v>29</v>
      </c>
      <c r="AH214" s="24" t="s">
        <v>29</v>
      </c>
      <c r="AI214" s="24" t="s">
        <v>29</v>
      </c>
      <c r="AJ214" s="24" t="s">
        <v>29</v>
      </c>
      <c r="AK214" s="24" t="s">
        <v>29</v>
      </c>
      <c r="AL214" s="24" t="s">
        <v>29</v>
      </c>
      <c r="AM214" s="24" t="s">
        <v>29</v>
      </c>
      <c r="AN214" s="24" t="s">
        <v>29</v>
      </c>
      <c r="AO214" s="24" t="s">
        <v>29</v>
      </c>
      <c r="AP214" s="24" t="s">
        <v>29</v>
      </c>
      <c r="AQ214" s="24" t="s">
        <v>29</v>
      </c>
      <c r="AR214" s="24" t="s">
        <v>29</v>
      </c>
      <c r="AS214" s="24" t="s">
        <v>29</v>
      </c>
      <c r="AT214" s="24" t="s">
        <v>29</v>
      </c>
      <c r="AU214" s="24" t="s">
        <v>29</v>
      </c>
      <c r="AV214" s="24" t="s">
        <v>29</v>
      </c>
      <c r="AW214" s="24" t="s">
        <v>29</v>
      </c>
      <c r="AX214" s="24" t="s">
        <v>29</v>
      </c>
      <c r="AY214" s="24" t="s">
        <v>29</v>
      </c>
      <c r="AZ214" s="24" t="s">
        <v>29</v>
      </c>
      <c r="BA214" s="24" t="s">
        <v>29</v>
      </c>
      <c r="BB214" s="24" t="s">
        <v>29</v>
      </c>
      <c r="BC214" s="24" t="s">
        <v>29</v>
      </c>
      <c r="BD214" s="24" t="s">
        <v>29</v>
      </c>
      <c r="BE214" s="24" t="s">
        <v>29</v>
      </c>
      <c r="BF214" s="24" t="s">
        <v>29</v>
      </c>
      <c r="BG214" s="24" t="s">
        <v>29</v>
      </c>
      <c r="BH214" s="24" t="s">
        <v>29</v>
      </c>
      <c r="BI214" s="24" t="s">
        <v>29</v>
      </c>
      <c r="BJ214" s="24" t="s">
        <v>29</v>
      </c>
      <c r="BK214" s="24" t="s">
        <v>29</v>
      </c>
      <c r="BL214" s="24" t="s">
        <v>29</v>
      </c>
      <c r="BM214" s="24" t="s">
        <v>29</v>
      </c>
      <c r="BN214" s="24" t="s">
        <v>29</v>
      </c>
      <c r="BO214" s="24" t="s">
        <v>29</v>
      </c>
      <c r="BP214" s="24" t="s">
        <v>29</v>
      </c>
      <c r="BQ214" s="24" t="s">
        <v>29</v>
      </c>
      <c r="BR214" s="24" t="s">
        <v>29</v>
      </c>
      <c r="BS214" s="24" t="s">
        <v>29</v>
      </c>
      <c r="BT214" s="24" t="s">
        <v>29</v>
      </c>
      <c r="BU214" s="24" t="s">
        <v>29</v>
      </c>
      <c r="BV214" s="24" t="s">
        <v>29</v>
      </c>
      <c r="BW214" s="24" t="s">
        <v>29</v>
      </c>
      <c r="BX214" s="24" t="s">
        <v>29</v>
      </c>
      <c r="BY214" s="24" t="s">
        <v>29</v>
      </c>
      <c r="BZ214" s="24" t="s">
        <v>29</v>
      </c>
      <c r="CA214" s="24" t="s">
        <v>29</v>
      </c>
      <c r="CB214" s="24" t="s">
        <v>29</v>
      </c>
    </row>
    <row r="215" spans="2:80" s="1" customFormat="1" ht="13.9" customHeight="1">
      <c r="B215" s="57" t="s">
        <v>29</v>
      </c>
      <c r="C215" s="57" t="s">
        <v>29</v>
      </c>
      <c r="D215" s="57" t="s">
        <v>29</v>
      </c>
      <c r="E215" s="61"/>
      <c r="G215" s="24" t="s">
        <v>29</v>
      </c>
      <c r="H215" s="24" t="s">
        <v>29</v>
      </c>
      <c r="I215" s="24" t="s">
        <v>29</v>
      </c>
      <c r="J215" s="24" t="s">
        <v>29</v>
      </c>
      <c r="K215" s="24" t="s">
        <v>29</v>
      </c>
      <c r="L215" s="24" t="s">
        <v>29</v>
      </c>
      <c r="M215" s="24" t="s">
        <v>29</v>
      </c>
      <c r="N215" s="24" t="s">
        <v>29</v>
      </c>
      <c r="O215" s="24" t="s">
        <v>29</v>
      </c>
      <c r="P215" s="24" t="s">
        <v>29</v>
      </c>
      <c r="Q215" s="24" t="s">
        <v>29</v>
      </c>
      <c r="R215" s="24" t="s">
        <v>29</v>
      </c>
      <c r="S215" s="24" t="s">
        <v>29</v>
      </c>
      <c r="T215" s="24" t="s">
        <v>29</v>
      </c>
      <c r="U215" s="24" t="s">
        <v>29</v>
      </c>
      <c r="V215" s="24" t="s">
        <v>29</v>
      </c>
      <c r="W215" s="24" t="s">
        <v>29</v>
      </c>
      <c r="X215" s="24" t="s">
        <v>29</v>
      </c>
      <c r="Y215" s="24" t="s">
        <v>29</v>
      </c>
      <c r="Z215" s="24" t="s">
        <v>29</v>
      </c>
      <c r="AA215" s="24" t="s">
        <v>29</v>
      </c>
      <c r="AB215" s="24" t="s">
        <v>29</v>
      </c>
      <c r="AC215" s="24" t="s">
        <v>29</v>
      </c>
      <c r="AD215" s="24" t="s">
        <v>29</v>
      </c>
      <c r="AE215" s="24" t="s">
        <v>29</v>
      </c>
      <c r="AF215" s="24" t="s">
        <v>29</v>
      </c>
      <c r="AG215" s="24" t="s">
        <v>29</v>
      </c>
      <c r="AH215" s="24" t="s">
        <v>29</v>
      </c>
      <c r="AI215" s="24" t="s">
        <v>29</v>
      </c>
      <c r="AJ215" s="24" t="s">
        <v>29</v>
      </c>
      <c r="AK215" s="24" t="s">
        <v>29</v>
      </c>
      <c r="AL215" s="24" t="s">
        <v>29</v>
      </c>
      <c r="AM215" s="24" t="s">
        <v>29</v>
      </c>
      <c r="AN215" s="24" t="s">
        <v>29</v>
      </c>
      <c r="AO215" s="24" t="s">
        <v>29</v>
      </c>
      <c r="AP215" s="24" t="s">
        <v>29</v>
      </c>
      <c r="AQ215" s="24" t="s">
        <v>29</v>
      </c>
      <c r="AR215" s="24" t="s">
        <v>29</v>
      </c>
      <c r="AS215" s="24" t="s">
        <v>29</v>
      </c>
      <c r="AT215" s="24" t="s">
        <v>29</v>
      </c>
      <c r="AU215" s="24" t="s">
        <v>29</v>
      </c>
      <c r="AV215" s="24" t="s">
        <v>29</v>
      </c>
      <c r="AW215" s="24" t="s">
        <v>29</v>
      </c>
      <c r="AX215" s="24" t="s">
        <v>29</v>
      </c>
      <c r="AY215" s="24" t="s">
        <v>29</v>
      </c>
      <c r="AZ215" s="24" t="s">
        <v>29</v>
      </c>
      <c r="BA215" s="24" t="s">
        <v>29</v>
      </c>
      <c r="BB215" s="24" t="s">
        <v>29</v>
      </c>
      <c r="BC215" s="24" t="s">
        <v>29</v>
      </c>
      <c r="BD215" s="24" t="s">
        <v>29</v>
      </c>
      <c r="BE215" s="24" t="s">
        <v>29</v>
      </c>
      <c r="BF215" s="24" t="s">
        <v>29</v>
      </c>
      <c r="BG215" s="24" t="s">
        <v>29</v>
      </c>
      <c r="BH215" s="24" t="s">
        <v>29</v>
      </c>
      <c r="BI215" s="24" t="s">
        <v>29</v>
      </c>
      <c r="BJ215" s="24" t="s">
        <v>29</v>
      </c>
      <c r="BK215" s="24" t="s">
        <v>29</v>
      </c>
      <c r="BL215" s="24" t="s">
        <v>29</v>
      </c>
      <c r="BM215" s="24" t="s">
        <v>29</v>
      </c>
      <c r="BN215" s="24" t="s">
        <v>29</v>
      </c>
      <c r="BO215" s="24" t="s">
        <v>29</v>
      </c>
      <c r="BP215" s="24" t="s">
        <v>29</v>
      </c>
      <c r="BQ215" s="24" t="s">
        <v>29</v>
      </c>
      <c r="BR215" s="24" t="s">
        <v>29</v>
      </c>
      <c r="BS215" s="24" t="s">
        <v>29</v>
      </c>
      <c r="BT215" s="24" t="s">
        <v>29</v>
      </c>
      <c r="BU215" s="24" t="s">
        <v>29</v>
      </c>
      <c r="BV215" s="24" t="s">
        <v>29</v>
      </c>
      <c r="BW215" s="24" t="s">
        <v>29</v>
      </c>
      <c r="BX215" s="24" t="s">
        <v>29</v>
      </c>
      <c r="BY215" s="24" t="s">
        <v>29</v>
      </c>
      <c r="BZ215" s="24" t="s">
        <v>29</v>
      </c>
      <c r="CA215" s="24" t="s">
        <v>29</v>
      </c>
      <c r="CB215" s="24" t="s">
        <v>29</v>
      </c>
    </row>
    <row r="216" spans="2:80" s="1" customFormat="1" ht="13.9" customHeight="1">
      <c r="B216" s="57" t="s">
        <v>29</v>
      </c>
      <c r="C216" s="57" t="s">
        <v>29</v>
      </c>
      <c r="D216" s="57" t="s">
        <v>29</v>
      </c>
      <c r="E216" s="61"/>
      <c r="G216" s="24" t="s">
        <v>29</v>
      </c>
      <c r="H216" s="24" t="s">
        <v>29</v>
      </c>
      <c r="I216" s="24" t="s">
        <v>29</v>
      </c>
      <c r="J216" s="24" t="s">
        <v>29</v>
      </c>
      <c r="K216" s="24" t="s">
        <v>29</v>
      </c>
      <c r="L216" s="24" t="s">
        <v>29</v>
      </c>
      <c r="M216" s="24" t="s">
        <v>29</v>
      </c>
      <c r="N216" s="24" t="s">
        <v>29</v>
      </c>
      <c r="O216" s="24" t="s">
        <v>29</v>
      </c>
      <c r="P216" s="24" t="s">
        <v>29</v>
      </c>
      <c r="Q216" s="24" t="s">
        <v>29</v>
      </c>
      <c r="R216" s="24" t="s">
        <v>29</v>
      </c>
      <c r="S216" s="24" t="s">
        <v>29</v>
      </c>
      <c r="T216" s="24" t="s">
        <v>29</v>
      </c>
      <c r="U216" s="24" t="s">
        <v>29</v>
      </c>
      <c r="V216" s="24" t="s">
        <v>29</v>
      </c>
      <c r="W216" s="24" t="s">
        <v>29</v>
      </c>
      <c r="X216" s="24" t="s">
        <v>29</v>
      </c>
      <c r="Y216" s="24" t="s">
        <v>29</v>
      </c>
      <c r="Z216" s="24" t="s">
        <v>29</v>
      </c>
      <c r="AA216" s="24" t="s">
        <v>29</v>
      </c>
      <c r="AB216" s="24" t="s">
        <v>29</v>
      </c>
      <c r="AC216" s="24" t="s">
        <v>29</v>
      </c>
      <c r="AD216" s="24" t="s">
        <v>29</v>
      </c>
      <c r="AE216" s="24" t="s">
        <v>29</v>
      </c>
      <c r="AF216" s="24" t="s">
        <v>29</v>
      </c>
      <c r="AG216" s="24" t="s">
        <v>29</v>
      </c>
      <c r="AH216" s="24" t="s">
        <v>29</v>
      </c>
      <c r="AI216" s="24" t="s">
        <v>29</v>
      </c>
      <c r="AJ216" s="24" t="s">
        <v>29</v>
      </c>
      <c r="AK216" s="24" t="s">
        <v>29</v>
      </c>
      <c r="AL216" s="24" t="s">
        <v>29</v>
      </c>
      <c r="AM216" s="24" t="s">
        <v>29</v>
      </c>
      <c r="AN216" s="24" t="s">
        <v>29</v>
      </c>
      <c r="AO216" s="24" t="s">
        <v>29</v>
      </c>
      <c r="AP216" s="24" t="s">
        <v>29</v>
      </c>
      <c r="AQ216" s="24" t="s">
        <v>29</v>
      </c>
      <c r="AR216" s="24" t="s">
        <v>29</v>
      </c>
      <c r="AS216" s="24" t="s">
        <v>29</v>
      </c>
      <c r="AT216" s="24" t="s">
        <v>29</v>
      </c>
      <c r="AU216" s="24" t="s">
        <v>29</v>
      </c>
      <c r="AV216" s="24" t="s">
        <v>29</v>
      </c>
      <c r="AW216" s="24" t="s">
        <v>29</v>
      </c>
      <c r="AX216" s="24" t="s">
        <v>29</v>
      </c>
      <c r="AY216" s="24" t="s">
        <v>29</v>
      </c>
      <c r="AZ216" s="24" t="s">
        <v>29</v>
      </c>
      <c r="BA216" s="24" t="s">
        <v>29</v>
      </c>
      <c r="BB216" s="24" t="s">
        <v>29</v>
      </c>
      <c r="BC216" s="24" t="s">
        <v>29</v>
      </c>
      <c r="BD216" s="24" t="s">
        <v>29</v>
      </c>
      <c r="BE216" s="24" t="s">
        <v>29</v>
      </c>
      <c r="BF216" s="24" t="s">
        <v>29</v>
      </c>
      <c r="BG216" s="24" t="s">
        <v>29</v>
      </c>
      <c r="BH216" s="24" t="s">
        <v>29</v>
      </c>
      <c r="BI216" s="24" t="s">
        <v>29</v>
      </c>
      <c r="BJ216" s="24" t="s">
        <v>29</v>
      </c>
      <c r="BK216" s="24" t="s">
        <v>29</v>
      </c>
      <c r="BL216" s="24" t="s">
        <v>29</v>
      </c>
      <c r="BM216" s="24" t="s">
        <v>29</v>
      </c>
      <c r="BN216" s="24" t="s">
        <v>29</v>
      </c>
      <c r="BO216" s="24" t="s">
        <v>29</v>
      </c>
      <c r="BP216" s="24" t="s">
        <v>29</v>
      </c>
      <c r="BQ216" s="24" t="s">
        <v>29</v>
      </c>
      <c r="BR216" s="24" t="s">
        <v>29</v>
      </c>
      <c r="BS216" s="24" t="s">
        <v>29</v>
      </c>
      <c r="BT216" s="24" t="s">
        <v>29</v>
      </c>
      <c r="BU216" s="24" t="s">
        <v>29</v>
      </c>
      <c r="BV216" s="24" t="s">
        <v>29</v>
      </c>
      <c r="BW216" s="24" t="s">
        <v>29</v>
      </c>
      <c r="BX216" s="24" t="s">
        <v>29</v>
      </c>
      <c r="BY216" s="24" t="s">
        <v>29</v>
      </c>
      <c r="BZ216" s="24" t="s">
        <v>29</v>
      </c>
      <c r="CA216" s="24" t="s">
        <v>29</v>
      </c>
      <c r="CB216" s="24" t="s">
        <v>29</v>
      </c>
    </row>
    <row r="217" spans="2:80" s="1" customFormat="1" ht="13.9" customHeight="1">
      <c r="B217" s="57" t="s">
        <v>29</v>
      </c>
      <c r="C217" s="57" t="s">
        <v>29</v>
      </c>
      <c r="D217" s="57" t="s">
        <v>29</v>
      </c>
      <c r="E217" s="61"/>
      <c r="G217" s="24" t="s">
        <v>29</v>
      </c>
      <c r="H217" s="24" t="s">
        <v>29</v>
      </c>
      <c r="I217" s="24" t="s">
        <v>29</v>
      </c>
      <c r="J217" s="24" t="s">
        <v>29</v>
      </c>
      <c r="K217" s="24" t="s">
        <v>29</v>
      </c>
      <c r="L217" s="24" t="s">
        <v>29</v>
      </c>
      <c r="M217" s="24" t="s">
        <v>29</v>
      </c>
      <c r="N217" s="24" t="s">
        <v>29</v>
      </c>
      <c r="O217" s="24" t="s">
        <v>29</v>
      </c>
      <c r="P217" s="24" t="s">
        <v>29</v>
      </c>
      <c r="Q217" s="24" t="s">
        <v>29</v>
      </c>
      <c r="R217" s="24" t="s">
        <v>29</v>
      </c>
      <c r="S217" s="24" t="s">
        <v>29</v>
      </c>
      <c r="T217" s="24" t="s">
        <v>29</v>
      </c>
      <c r="U217" s="24" t="s">
        <v>29</v>
      </c>
      <c r="V217" s="24" t="s">
        <v>29</v>
      </c>
      <c r="W217" s="24" t="s">
        <v>29</v>
      </c>
      <c r="X217" s="24" t="s">
        <v>29</v>
      </c>
      <c r="Y217" s="24" t="s">
        <v>29</v>
      </c>
      <c r="Z217" s="24" t="s">
        <v>29</v>
      </c>
      <c r="AA217" s="24" t="s">
        <v>29</v>
      </c>
      <c r="AB217" s="24" t="s">
        <v>29</v>
      </c>
      <c r="AC217" s="24" t="s">
        <v>29</v>
      </c>
      <c r="AD217" s="24" t="s">
        <v>29</v>
      </c>
      <c r="AE217" s="24" t="s">
        <v>29</v>
      </c>
      <c r="AF217" s="24" t="s">
        <v>29</v>
      </c>
      <c r="AG217" s="24" t="s">
        <v>29</v>
      </c>
      <c r="AH217" s="24" t="s">
        <v>29</v>
      </c>
      <c r="AI217" s="24" t="s">
        <v>29</v>
      </c>
      <c r="AJ217" s="24" t="s">
        <v>29</v>
      </c>
      <c r="AK217" s="24" t="s">
        <v>29</v>
      </c>
      <c r="AL217" s="24" t="s">
        <v>29</v>
      </c>
      <c r="AM217" s="24" t="s">
        <v>29</v>
      </c>
      <c r="AN217" s="24" t="s">
        <v>29</v>
      </c>
      <c r="AO217" s="24" t="s">
        <v>29</v>
      </c>
      <c r="AP217" s="24" t="s">
        <v>29</v>
      </c>
      <c r="AQ217" s="24" t="s">
        <v>29</v>
      </c>
      <c r="AR217" s="24" t="s">
        <v>29</v>
      </c>
      <c r="AS217" s="24" t="s">
        <v>29</v>
      </c>
      <c r="AT217" s="24" t="s">
        <v>29</v>
      </c>
      <c r="AU217" s="24" t="s">
        <v>29</v>
      </c>
      <c r="AV217" s="24" t="s">
        <v>29</v>
      </c>
      <c r="AW217" s="24" t="s">
        <v>29</v>
      </c>
      <c r="AX217" s="24" t="s">
        <v>29</v>
      </c>
      <c r="AY217" s="24" t="s">
        <v>29</v>
      </c>
      <c r="AZ217" s="24" t="s">
        <v>29</v>
      </c>
      <c r="BA217" s="24" t="s">
        <v>29</v>
      </c>
      <c r="BB217" s="24" t="s">
        <v>29</v>
      </c>
      <c r="BC217" s="24" t="s">
        <v>29</v>
      </c>
      <c r="BD217" s="24" t="s">
        <v>29</v>
      </c>
      <c r="BE217" s="24" t="s">
        <v>29</v>
      </c>
      <c r="BF217" s="24" t="s">
        <v>29</v>
      </c>
      <c r="BG217" s="24" t="s">
        <v>29</v>
      </c>
      <c r="BH217" s="24" t="s">
        <v>29</v>
      </c>
      <c r="BI217" s="24" t="s">
        <v>29</v>
      </c>
      <c r="BJ217" s="24" t="s">
        <v>29</v>
      </c>
      <c r="BK217" s="24" t="s">
        <v>29</v>
      </c>
      <c r="BL217" s="24" t="s">
        <v>29</v>
      </c>
      <c r="BM217" s="24" t="s">
        <v>29</v>
      </c>
      <c r="BN217" s="24" t="s">
        <v>29</v>
      </c>
      <c r="BO217" s="24" t="s">
        <v>29</v>
      </c>
      <c r="BP217" s="24" t="s">
        <v>29</v>
      </c>
      <c r="BQ217" s="24" t="s">
        <v>29</v>
      </c>
      <c r="BR217" s="24" t="s">
        <v>29</v>
      </c>
      <c r="BS217" s="24" t="s">
        <v>29</v>
      </c>
      <c r="BT217" s="24" t="s">
        <v>29</v>
      </c>
      <c r="BU217" s="24" t="s">
        <v>29</v>
      </c>
      <c r="BV217" s="24" t="s">
        <v>29</v>
      </c>
      <c r="BW217" s="24" t="s">
        <v>29</v>
      </c>
      <c r="BX217" s="24" t="s">
        <v>29</v>
      </c>
      <c r="BY217" s="24" t="s">
        <v>29</v>
      </c>
      <c r="BZ217" s="24" t="s">
        <v>29</v>
      </c>
      <c r="CA217" s="24" t="s">
        <v>29</v>
      </c>
      <c r="CB217" s="24" t="s">
        <v>29</v>
      </c>
    </row>
    <row r="218" spans="2:80" s="1" customFormat="1" ht="13.9" customHeight="1">
      <c r="B218" s="57" t="s">
        <v>29</v>
      </c>
      <c r="C218" s="57" t="s">
        <v>29</v>
      </c>
      <c r="D218" s="57" t="s">
        <v>29</v>
      </c>
      <c r="E218" s="61"/>
      <c r="G218" s="24" t="s">
        <v>29</v>
      </c>
      <c r="H218" s="24" t="s">
        <v>29</v>
      </c>
      <c r="I218" s="24" t="s">
        <v>29</v>
      </c>
      <c r="J218" s="24" t="s">
        <v>29</v>
      </c>
      <c r="K218" s="24" t="s">
        <v>29</v>
      </c>
      <c r="L218" s="24" t="s">
        <v>29</v>
      </c>
      <c r="M218" s="24" t="s">
        <v>29</v>
      </c>
      <c r="N218" s="24" t="s">
        <v>29</v>
      </c>
      <c r="O218" s="24" t="s">
        <v>29</v>
      </c>
      <c r="P218" s="24" t="s">
        <v>29</v>
      </c>
      <c r="Q218" s="24" t="s">
        <v>29</v>
      </c>
      <c r="R218" s="24" t="s">
        <v>29</v>
      </c>
      <c r="S218" s="24" t="s">
        <v>29</v>
      </c>
      <c r="T218" s="24" t="s">
        <v>29</v>
      </c>
      <c r="U218" s="24" t="s">
        <v>29</v>
      </c>
      <c r="V218" s="24" t="s">
        <v>29</v>
      </c>
      <c r="W218" s="24" t="s">
        <v>29</v>
      </c>
      <c r="X218" s="24" t="s">
        <v>29</v>
      </c>
      <c r="Y218" s="24" t="s">
        <v>29</v>
      </c>
      <c r="Z218" s="24" t="s">
        <v>29</v>
      </c>
      <c r="AA218" s="24" t="s">
        <v>29</v>
      </c>
      <c r="AB218" s="24" t="s">
        <v>29</v>
      </c>
      <c r="AC218" s="24" t="s">
        <v>29</v>
      </c>
      <c r="AD218" s="24" t="s">
        <v>29</v>
      </c>
      <c r="AE218" s="24" t="s">
        <v>29</v>
      </c>
      <c r="AF218" s="24" t="s">
        <v>29</v>
      </c>
      <c r="AG218" s="24" t="s">
        <v>29</v>
      </c>
      <c r="AH218" s="24" t="s">
        <v>29</v>
      </c>
      <c r="AI218" s="24" t="s">
        <v>29</v>
      </c>
      <c r="AJ218" s="24" t="s">
        <v>29</v>
      </c>
      <c r="AK218" s="24" t="s">
        <v>29</v>
      </c>
      <c r="AL218" s="24" t="s">
        <v>29</v>
      </c>
      <c r="AM218" s="24" t="s">
        <v>29</v>
      </c>
      <c r="AN218" s="24" t="s">
        <v>29</v>
      </c>
      <c r="AO218" s="24" t="s">
        <v>29</v>
      </c>
      <c r="AP218" s="24" t="s">
        <v>29</v>
      </c>
      <c r="AQ218" s="24" t="s">
        <v>29</v>
      </c>
      <c r="AR218" s="24" t="s">
        <v>29</v>
      </c>
      <c r="AS218" s="24" t="s">
        <v>29</v>
      </c>
      <c r="AT218" s="24" t="s">
        <v>29</v>
      </c>
      <c r="AU218" s="24" t="s">
        <v>29</v>
      </c>
      <c r="AV218" s="24" t="s">
        <v>29</v>
      </c>
      <c r="AW218" s="24" t="s">
        <v>29</v>
      </c>
      <c r="AX218" s="24" t="s">
        <v>29</v>
      </c>
      <c r="AY218" s="24" t="s">
        <v>29</v>
      </c>
      <c r="AZ218" s="24" t="s">
        <v>29</v>
      </c>
      <c r="BA218" s="24" t="s">
        <v>29</v>
      </c>
      <c r="BB218" s="24" t="s">
        <v>29</v>
      </c>
      <c r="BC218" s="24" t="s">
        <v>29</v>
      </c>
      <c r="BD218" s="24" t="s">
        <v>29</v>
      </c>
      <c r="BE218" s="24" t="s">
        <v>29</v>
      </c>
      <c r="BF218" s="24" t="s">
        <v>29</v>
      </c>
      <c r="BG218" s="24" t="s">
        <v>29</v>
      </c>
      <c r="BH218" s="24" t="s">
        <v>29</v>
      </c>
      <c r="BI218" s="24" t="s">
        <v>29</v>
      </c>
      <c r="BJ218" s="24" t="s">
        <v>29</v>
      </c>
      <c r="BK218" s="24" t="s">
        <v>29</v>
      </c>
      <c r="BL218" s="24" t="s">
        <v>29</v>
      </c>
      <c r="BM218" s="24" t="s">
        <v>29</v>
      </c>
      <c r="BN218" s="24" t="s">
        <v>29</v>
      </c>
      <c r="BO218" s="24" t="s">
        <v>29</v>
      </c>
      <c r="BP218" s="24" t="s">
        <v>29</v>
      </c>
      <c r="BQ218" s="24" t="s">
        <v>29</v>
      </c>
      <c r="BR218" s="24" t="s">
        <v>29</v>
      </c>
      <c r="BS218" s="24" t="s">
        <v>29</v>
      </c>
      <c r="BT218" s="24" t="s">
        <v>29</v>
      </c>
      <c r="BU218" s="24" t="s">
        <v>29</v>
      </c>
      <c r="BV218" s="24" t="s">
        <v>29</v>
      </c>
      <c r="BW218" s="24" t="s">
        <v>29</v>
      </c>
      <c r="BX218" s="24" t="s">
        <v>29</v>
      </c>
      <c r="BY218" s="24" t="s">
        <v>29</v>
      </c>
      <c r="BZ218" s="24" t="s">
        <v>29</v>
      </c>
      <c r="CA218" s="24" t="s">
        <v>29</v>
      </c>
      <c r="CB218" s="24" t="s">
        <v>29</v>
      </c>
    </row>
    <row r="219" spans="2:80" s="1" customFormat="1" ht="13.9" customHeight="1">
      <c r="B219" s="57" t="s">
        <v>29</v>
      </c>
      <c r="C219" s="57" t="s">
        <v>29</v>
      </c>
      <c r="D219" s="57" t="s">
        <v>29</v>
      </c>
      <c r="E219" s="61"/>
      <c r="G219" s="24" t="s">
        <v>29</v>
      </c>
      <c r="H219" s="24" t="s">
        <v>29</v>
      </c>
      <c r="I219" s="24" t="s">
        <v>29</v>
      </c>
      <c r="J219" s="24" t="s">
        <v>29</v>
      </c>
      <c r="K219" s="24" t="s">
        <v>29</v>
      </c>
      <c r="L219" s="24" t="s">
        <v>29</v>
      </c>
      <c r="M219" s="24" t="s">
        <v>29</v>
      </c>
      <c r="N219" s="24" t="s">
        <v>29</v>
      </c>
      <c r="O219" s="24" t="s">
        <v>29</v>
      </c>
      <c r="P219" s="24" t="s">
        <v>29</v>
      </c>
      <c r="Q219" s="24" t="s">
        <v>29</v>
      </c>
      <c r="R219" s="24" t="s">
        <v>29</v>
      </c>
      <c r="S219" s="24" t="s">
        <v>29</v>
      </c>
      <c r="T219" s="24" t="s">
        <v>29</v>
      </c>
      <c r="U219" s="24" t="s">
        <v>29</v>
      </c>
      <c r="V219" s="24" t="s">
        <v>29</v>
      </c>
      <c r="W219" s="24" t="s">
        <v>29</v>
      </c>
      <c r="X219" s="24" t="s">
        <v>29</v>
      </c>
      <c r="Y219" s="24" t="s">
        <v>29</v>
      </c>
      <c r="Z219" s="24" t="s">
        <v>29</v>
      </c>
      <c r="AA219" s="24" t="s">
        <v>29</v>
      </c>
      <c r="AB219" s="24" t="s">
        <v>29</v>
      </c>
      <c r="AC219" s="24" t="s">
        <v>29</v>
      </c>
      <c r="AD219" s="24" t="s">
        <v>29</v>
      </c>
      <c r="AE219" s="24" t="s">
        <v>29</v>
      </c>
      <c r="AF219" s="24" t="s">
        <v>29</v>
      </c>
      <c r="AG219" s="24" t="s">
        <v>29</v>
      </c>
      <c r="AH219" s="24" t="s">
        <v>29</v>
      </c>
      <c r="AI219" s="24" t="s">
        <v>29</v>
      </c>
      <c r="AJ219" s="24" t="s">
        <v>29</v>
      </c>
      <c r="AK219" s="24" t="s">
        <v>29</v>
      </c>
      <c r="AL219" s="24" t="s">
        <v>29</v>
      </c>
      <c r="AM219" s="24" t="s">
        <v>29</v>
      </c>
      <c r="AN219" s="24" t="s">
        <v>29</v>
      </c>
      <c r="AO219" s="24" t="s">
        <v>29</v>
      </c>
      <c r="AP219" s="24" t="s">
        <v>29</v>
      </c>
      <c r="AQ219" s="24" t="s">
        <v>29</v>
      </c>
      <c r="AR219" s="24" t="s">
        <v>29</v>
      </c>
      <c r="AS219" s="24" t="s">
        <v>29</v>
      </c>
      <c r="AT219" s="24" t="s">
        <v>29</v>
      </c>
      <c r="AU219" s="24" t="s">
        <v>29</v>
      </c>
      <c r="AV219" s="24" t="s">
        <v>29</v>
      </c>
      <c r="AW219" s="24" t="s">
        <v>29</v>
      </c>
      <c r="AX219" s="24" t="s">
        <v>29</v>
      </c>
      <c r="AY219" s="24" t="s">
        <v>29</v>
      </c>
      <c r="AZ219" s="24" t="s">
        <v>29</v>
      </c>
      <c r="BA219" s="24" t="s">
        <v>29</v>
      </c>
      <c r="BB219" s="24" t="s">
        <v>29</v>
      </c>
      <c r="BC219" s="24" t="s">
        <v>29</v>
      </c>
      <c r="BD219" s="24" t="s">
        <v>29</v>
      </c>
      <c r="BE219" s="24" t="s">
        <v>29</v>
      </c>
      <c r="BF219" s="24" t="s">
        <v>29</v>
      </c>
      <c r="BG219" s="24" t="s">
        <v>29</v>
      </c>
      <c r="BH219" s="24" t="s">
        <v>29</v>
      </c>
      <c r="BI219" s="24" t="s">
        <v>29</v>
      </c>
      <c r="BJ219" s="24" t="s">
        <v>29</v>
      </c>
      <c r="BK219" s="24" t="s">
        <v>29</v>
      </c>
      <c r="BL219" s="24" t="s">
        <v>29</v>
      </c>
      <c r="BM219" s="24" t="s">
        <v>29</v>
      </c>
      <c r="BN219" s="24" t="s">
        <v>29</v>
      </c>
      <c r="BO219" s="24" t="s">
        <v>29</v>
      </c>
      <c r="BP219" s="24" t="s">
        <v>29</v>
      </c>
      <c r="BQ219" s="24" t="s">
        <v>29</v>
      </c>
      <c r="BR219" s="24" t="s">
        <v>29</v>
      </c>
      <c r="BS219" s="24" t="s">
        <v>29</v>
      </c>
      <c r="BT219" s="24" t="s">
        <v>29</v>
      </c>
      <c r="BU219" s="24" t="s">
        <v>29</v>
      </c>
      <c r="BV219" s="24" t="s">
        <v>29</v>
      </c>
      <c r="BW219" s="24" t="s">
        <v>29</v>
      </c>
      <c r="BX219" s="24" t="s">
        <v>29</v>
      </c>
      <c r="BY219" s="24" t="s">
        <v>29</v>
      </c>
      <c r="BZ219" s="24" t="s">
        <v>29</v>
      </c>
      <c r="CA219" s="24" t="s">
        <v>29</v>
      </c>
      <c r="CB219" s="24" t="s">
        <v>29</v>
      </c>
    </row>
    <row r="220" spans="2:80" s="1" customFormat="1" ht="13.9" customHeight="1">
      <c r="B220" s="57" t="s">
        <v>29</v>
      </c>
      <c r="C220" s="57" t="s">
        <v>29</v>
      </c>
      <c r="D220" s="57" t="s">
        <v>29</v>
      </c>
      <c r="E220" s="61"/>
      <c r="G220" s="24" t="s">
        <v>29</v>
      </c>
      <c r="H220" s="24" t="s">
        <v>29</v>
      </c>
      <c r="I220" s="24" t="s">
        <v>29</v>
      </c>
      <c r="J220" s="24" t="s">
        <v>29</v>
      </c>
      <c r="K220" s="24" t="s">
        <v>29</v>
      </c>
      <c r="L220" s="24" t="s">
        <v>29</v>
      </c>
      <c r="M220" s="24" t="s">
        <v>29</v>
      </c>
      <c r="N220" s="24" t="s">
        <v>29</v>
      </c>
      <c r="O220" s="24" t="s">
        <v>29</v>
      </c>
      <c r="P220" s="24" t="s">
        <v>29</v>
      </c>
      <c r="Q220" s="24" t="s">
        <v>29</v>
      </c>
      <c r="R220" s="24" t="s">
        <v>29</v>
      </c>
      <c r="S220" s="24" t="s">
        <v>29</v>
      </c>
      <c r="T220" s="24" t="s">
        <v>29</v>
      </c>
      <c r="U220" s="24" t="s">
        <v>29</v>
      </c>
      <c r="V220" s="24" t="s">
        <v>29</v>
      </c>
      <c r="W220" s="24" t="s">
        <v>29</v>
      </c>
      <c r="X220" s="24" t="s">
        <v>29</v>
      </c>
      <c r="Y220" s="24" t="s">
        <v>29</v>
      </c>
      <c r="Z220" s="24" t="s">
        <v>29</v>
      </c>
      <c r="AA220" s="24" t="s">
        <v>29</v>
      </c>
      <c r="AB220" s="24" t="s">
        <v>29</v>
      </c>
      <c r="AC220" s="24" t="s">
        <v>29</v>
      </c>
      <c r="AD220" s="24" t="s">
        <v>29</v>
      </c>
      <c r="AE220" s="24" t="s">
        <v>29</v>
      </c>
      <c r="AF220" s="24" t="s">
        <v>29</v>
      </c>
      <c r="AG220" s="24" t="s">
        <v>29</v>
      </c>
      <c r="AH220" s="24" t="s">
        <v>29</v>
      </c>
      <c r="AI220" s="24" t="s">
        <v>29</v>
      </c>
      <c r="AJ220" s="24" t="s">
        <v>29</v>
      </c>
      <c r="AK220" s="24" t="s">
        <v>29</v>
      </c>
      <c r="AL220" s="24" t="s">
        <v>29</v>
      </c>
      <c r="AM220" s="24" t="s">
        <v>29</v>
      </c>
      <c r="AN220" s="24" t="s">
        <v>29</v>
      </c>
      <c r="AO220" s="24" t="s">
        <v>29</v>
      </c>
      <c r="AP220" s="24" t="s">
        <v>29</v>
      </c>
      <c r="AQ220" s="24" t="s">
        <v>29</v>
      </c>
      <c r="AR220" s="24" t="s">
        <v>29</v>
      </c>
      <c r="AS220" s="24" t="s">
        <v>29</v>
      </c>
      <c r="AT220" s="24" t="s">
        <v>29</v>
      </c>
      <c r="AU220" s="24" t="s">
        <v>29</v>
      </c>
      <c r="AV220" s="24" t="s">
        <v>29</v>
      </c>
      <c r="AW220" s="24" t="s">
        <v>29</v>
      </c>
      <c r="AX220" s="24" t="s">
        <v>29</v>
      </c>
      <c r="AY220" s="24" t="s">
        <v>29</v>
      </c>
      <c r="AZ220" s="24" t="s">
        <v>29</v>
      </c>
      <c r="BA220" s="24" t="s">
        <v>29</v>
      </c>
      <c r="BB220" s="24" t="s">
        <v>29</v>
      </c>
      <c r="BC220" s="24" t="s">
        <v>29</v>
      </c>
      <c r="BD220" s="24" t="s">
        <v>29</v>
      </c>
      <c r="BE220" s="24" t="s">
        <v>29</v>
      </c>
      <c r="BF220" s="24" t="s">
        <v>29</v>
      </c>
      <c r="BG220" s="24" t="s">
        <v>29</v>
      </c>
      <c r="BH220" s="24" t="s">
        <v>29</v>
      </c>
      <c r="BI220" s="24" t="s">
        <v>29</v>
      </c>
      <c r="BJ220" s="24" t="s">
        <v>29</v>
      </c>
      <c r="BK220" s="24" t="s">
        <v>29</v>
      </c>
      <c r="BL220" s="24" t="s">
        <v>29</v>
      </c>
      <c r="BM220" s="24" t="s">
        <v>29</v>
      </c>
      <c r="BN220" s="24" t="s">
        <v>29</v>
      </c>
      <c r="BO220" s="24" t="s">
        <v>29</v>
      </c>
      <c r="BP220" s="24" t="s">
        <v>29</v>
      </c>
      <c r="BQ220" s="24" t="s">
        <v>29</v>
      </c>
      <c r="BR220" s="24" t="s">
        <v>29</v>
      </c>
      <c r="BS220" s="24" t="s">
        <v>29</v>
      </c>
      <c r="BT220" s="24" t="s">
        <v>29</v>
      </c>
      <c r="BU220" s="24" t="s">
        <v>29</v>
      </c>
      <c r="BV220" s="24" t="s">
        <v>29</v>
      </c>
      <c r="BW220" s="24" t="s">
        <v>29</v>
      </c>
      <c r="BX220" s="24" t="s">
        <v>29</v>
      </c>
      <c r="BY220" s="24" t="s">
        <v>29</v>
      </c>
      <c r="BZ220" s="24" t="s">
        <v>29</v>
      </c>
      <c r="CA220" s="24" t="s">
        <v>29</v>
      </c>
      <c r="CB220" s="24" t="s">
        <v>29</v>
      </c>
    </row>
    <row r="221" spans="2:80" s="1" customFormat="1" ht="13.9" customHeight="1">
      <c r="B221" s="57" t="s">
        <v>29</v>
      </c>
      <c r="C221" s="57" t="s">
        <v>29</v>
      </c>
      <c r="D221" s="57" t="s">
        <v>29</v>
      </c>
      <c r="E221" s="61"/>
      <c r="G221" s="24" t="s">
        <v>29</v>
      </c>
      <c r="H221" s="24" t="s">
        <v>29</v>
      </c>
      <c r="I221" s="24" t="s">
        <v>29</v>
      </c>
      <c r="J221" s="24" t="s">
        <v>29</v>
      </c>
      <c r="K221" s="24" t="s">
        <v>29</v>
      </c>
      <c r="L221" s="24" t="s">
        <v>29</v>
      </c>
      <c r="M221" s="24" t="s">
        <v>29</v>
      </c>
      <c r="N221" s="24" t="s">
        <v>29</v>
      </c>
      <c r="O221" s="24" t="s">
        <v>29</v>
      </c>
      <c r="P221" s="24" t="s">
        <v>29</v>
      </c>
      <c r="Q221" s="24" t="s">
        <v>29</v>
      </c>
      <c r="R221" s="24" t="s">
        <v>29</v>
      </c>
      <c r="S221" s="24" t="s">
        <v>29</v>
      </c>
      <c r="T221" s="24" t="s">
        <v>29</v>
      </c>
      <c r="U221" s="24" t="s">
        <v>29</v>
      </c>
      <c r="V221" s="24" t="s">
        <v>29</v>
      </c>
      <c r="W221" s="24" t="s">
        <v>29</v>
      </c>
      <c r="X221" s="24" t="s">
        <v>29</v>
      </c>
      <c r="Y221" s="24" t="s">
        <v>29</v>
      </c>
      <c r="Z221" s="24" t="s">
        <v>29</v>
      </c>
      <c r="AA221" s="24" t="s">
        <v>29</v>
      </c>
      <c r="AB221" s="24" t="s">
        <v>29</v>
      </c>
      <c r="AC221" s="24" t="s">
        <v>29</v>
      </c>
      <c r="AD221" s="24" t="s">
        <v>29</v>
      </c>
      <c r="AE221" s="24" t="s">
        <v>29</v>
      </c>
      <c r="AF221" s="24" t="s">
        <v>29</v>
      </c>
      <c r="AG221" s="24" t="s">
        <v>29</v>
      </c>
      <c r="AH221" s="24" t="s">
        <v>29</v>
      </c>
      <c r="AI221" s="24" t="s">
        <v>29</v>
      </c>
      <c r="AJ221" s="24" t="s">
        <v>29</v>
      </c>
      <c r="AK221" s="24" t="s">
        <v>29</v>
      </c>
      <c r="AL221" s="24" t="s">
        <v>29</v>
      </c>
      <c r="AM221" s="24" t="s">
        <v>29</v>
      </c>
      <c r="AN221" s="24" t="s">
        <v>29</v>
      </c>
      <c r="AO221" s="24" t="s">
        <v>29</v>
      </c>
      <c r="AP221" s="24" t="s">
        <v>29</v>
      </c>
      <c r="AQ221" s="24" t="s">
        <v>29</v>
      </c>
      <c r="AR221" s="24" t="s">
        <v>29</v>
      </c>
      <c r="AS221" s="24" t="s">
        <v>29</v>
      </c>
      <c r="AT221" s="24" t="s">
        <v>29</v>
      </c>
      <c r="AU221" s="24" t="s">
        <v>29</v>
      </c>
      <c r="AV221" s="24" t="s">
        <v>29</v>
      </c>
      <c r="AW221" s="24" t="s">
        <v>29</v>
      </c>
      <c r="AX221" s="24" t="s">
        <v>29</v>
      </c>
      <c r="AY221" s="24" t="s">
        <v>29</v>
      </c>
      <c r="AZ221" s="24" t="s">
        <v>29</v>
      </c>
      <c r="BA221" s="24" t="s">
        <v>29</v>
      </c>
      <c r="BB221" s="24" t="s">
        <v>29</v>
      </c>
      <c r="BC221" s="24" t="s">
        <v>29</v>
      </c>
      <c r="BD221" s="24" t="s">
        <v>29</v>
      </c>
      <c r="BE221" s="24" t="s">
        <v>29</v>
      </c>
      <c r="BF221" s="24" t="s">
        <v>29</v>
      </c>
      <c r="BG221" s="24" t="s">
        <v>29</v>
      </c>
      <c r="BH221" s="24" t="s">
        <v>29</v>
      </c>
      <c r="BI221" s="24" t="s">
        <v>29</v>
      </c>
      <c r="BJ221" s="24" t="s">
        <v>29</v>
      </c>
      <c r="BK221" s="24" t="s">
        <v>29</v>
      </c>
      <c r="BL221" s="24" t="s">
        <v>29</v>
      </c>
      <c r="BM221" s="24" t="s">
        <v>29</v>
      </c>
      <c r="BN221" s="24" t="s">
        <v>29</v>
      </c>
      <c r="BO221" s="24" t="s">
        <v>29</v>
      </c>
      <c r="BP221" s="24" t="s">
        <v>29</v>
      </c>
      <c r="BQ221" s="24" t="s">
        <v>29</v>
      </c>
      <c r="BR221" s="24" t="s">
        <v>29</v>
      </c>
      <c r="BS221" s="24" t="s">
        <v>29</v>
      </c>
      <c r="BT221" s="24" t="s">
        <v>29</v>
      </c>
      <c r="BU221" s="24" t="s">
        <v>29</v>
      </c>
      <c r="BV221" s="24" t="s">
        <v>29</v>
      </c>
      <c r="BW221" s="24" t="s">
        <v>29</v>
      </c>
      <c r="BX221" s="24" t="s">
        <v>29</v>
      </c>
      <c r="BY221" s="24" t="s">
        <v>29</v>
      </c>
      <c r="BZ221" s="24" t="s">
        <v>29</v>
      </c>
      <c r="CA221" s="24" t="s">
        <v>29</v>
      </c>
      <c r="CB221" s="24" t="s">
        <v>29</v>
      </c>
    </row>
    <row r="222" spans="2:80" s="1" customFormat="1" ht="13.9" customHeight="1">
      <c r="B222" s="57" t="s">
        <v>29</v>
      </c>
      <c r="C222" s="57" t="s">
        <v>29</v>
      </c>
      <c r="D222" s="57" t="s">
        <v>29</v>
      </c>
      <c r="E222" s="61"/>
      <c r="G222" s="24" t="s">
        <v>29</v>
      </c>
      <c r="H222" s="24" t="s">
        <v>29</v>
      </c>
      <c r="I222" s="24" t="s">
        <v>29</v>
      </c>
      <c r="J222" s="24" t="s">
        <v>29</v>
      </c>
      <c r="K222" s="24" t="s">
        <v>29</v>
      </c>
      <c r="L222" s="24" t="s">
        <v>29</v>
      </c>
      <c r="M222" s="24" t="s">
        <v>29</v>
      </c>
      <c r="N222" s="24" t="s">
        <v>29</v>
      </c>
      <c r="O222" s="24" t="s">
        <v>29</v>
      </c>
      <c r="P222" s="24" t="s">
        <v>29</v>
      </c>
      <c r="Q222" s="24" t="s">
        <v>29</v>
      </c>
      <c r="R222" s="24" t="s">
        <v>29</v>
      </c>
      <c r="S222" s="24" t="s">
        <v>29</v>
      </c>
      <c r="T222" s="24" t="s">
        <v>29</v>
      </c>
      <c r="U222" s="24" t="s">
        <v>29</v>
      </c>
      <c r="V222" s="24" t="s">
        <v>29</v>
      </c>
      <c r="W222" s="24" t="s">
        <v>29</v>
      </c>
      <c r="X222" s="24" t="s">
        <v>29</v>
      </c>
      <c r="Y222" s="24" t="s">
        <v>29</v>
      </c>
      <c r="Z222" s="24" t="s">
        <v>29</v>
      </c>
      <c r="AA222" s="24" t="s">
        <v>29</v>
      </c>
      <c r="AB222" s="24" t="s">
        <v>29</v>
      </c>
      <c r="AC222" s="24" t="s">
        <v>29</v>
      </c>
      <c r="AD222" s="24" t="s">
        <v>29</v>
      </c>
      <c r="AE222" s="24" t="s">
        <v>29</v>
      </c>
      <c r="AF222" s="24" t="s">
        <v>29</v>
      </c>
      <c r="AG222" s="24" t="s">
        <v>29</v>
      </c>
      <c r="AH222" s="24" t="s">
        <v>29</v>
      </c>
      <c r="AI222" s="24" t="s">
        <v>29</v>
      </c>
      <c r="AJ222" s="24" t="s">
        <v>29</v>
      </c>
      <c r="AK222" s="24" t="s">
        <v>29</v>
      </c>
      <c r="AL222" s="24" t="s">
        <v>29</v>
      </c>
      <c r="AM222" s="24" t="s">
        <v>29</v>
      </c>
      <c r="AN222" s="24" t="s">
        <v>29</v>
      </c>
      <c r="AO222" s="24" t="s">
        <v>29</v>
      </c>
      <c r="AP222" s="24" t="s">
        <v>29</v>
      </c>
      <c r="AQ222" s="24" t="s">
        <v>29</v>
      </c>
      <c r="AR222" s="24" t="s">
        <v>29</v>
      </c>
      <c r="AS222" s="24" t="s">
        <v>29</v>
      </c>
      <c r="AT222" s="24" t="s">
        <v>29</v>
      </c>
      <c r="AU222" s="24" t="s">
        <v>29</v>
      </c>
      <c r="AV222" s="24" t="s">
        <v>29</v>
      </c>
      <c r="AW222" s="24" t="s">
        <v>29</v>
      </c>
      <c r="AX222" s="24" t="s">
        <v>29</v>
      </c>
      <c r="AY222" s="24" t="s">
        <v>29</v>
      </c>
      <c r="AZ222" s="24" t="s">
        <v>29</v>
      </c>
      <c r="BA222" s="24" t="s">
        <v>29</v>
      </c>
      <c r="BB222" s="24" t="s">
        <v>29</v>
      </c>
      <c r="BC222" s="24" t="s">
        <v>29</v>
      </c>
      <c r="BD222" s="24" t="s">
        <v>29</v>
      </c>
      <c r="BE222" s="24" t="s">
        <v>29</v>
      </c>
      <c r="BF222" s="24" t="s">
        <v>29</v>
      </c>
      <c r="BG222" s="24" t="s">
        <v>29</v>
      </c>
      <c r="BH222" s="24" t="s">
        <v>29</v>
      </c>
      <c r="BI222" s="24" t="s">
        <v>29</v>
      </c>
      <c r="BJ222" s="24" t="s">
        <v>29</v>
      </c>
      <c r="BK222" s="24" t="s">
        <v>29</v>
      </c>
      <c r="BL222" s="24" t="s">
        <v>29</v>
      </c>
      <c r="BM222" s="24" t="s">
        <v>29</v>
      </c>
      <c r="BN222" s="24" t="s">
        <v>29</v>
      </c>
      <c r="BO222" s="24" t="s">
        <v>29</v>
      </c>
      <c r="BP222" s="24" t="s">
        <v>29</v>
      </c>
      <c r="BQ222" s="24" t="s">
        <v>29</v>
      </c>
      <c r="BR222" s="24" t="s">
        <v>29</v>
      </c>
      <c r="BS222" s="24" t="s">
        <v>29</v>
      </c>
      <c r="BT222" s="24" t="s">
        <v>29</v>
      </c>
      <c r="BU222" s="24" t="s">
        <v>29</v>
      </c>
      <c r="BV222" s="24" t="s">
        <v>29</v>
      </c>
      <c r="BW222" s="24" t="s">
        <v>29</v>
      </c>
      <c r="BX222" s="24" t="s">
        <v>29</v>
      </c>
      <c r="BY222" s="24" t="s">
        <v>29</v>
      </c>
      <c r="BZ222" s="24" t="s">
        <v>29</v>
      </c>
      <c r="CA222" s="24" t="s">
        <v>29</v>
      </c>
      <c r="CB222" s="24" t="s">
        <v>29</v>
      </c>
    </row>
    <row r="223" spans="2:80" s="1" customFormat="1" ht="13.9" customHeight="1">
      <c r="B223" s="57" t="s">
        <v>29</v>
      </c>
      <c r="C223" s="57" t="s">
        <v>29</v>
      </c>
      <c r="D223" s="57" t="s">
        <v>29</v>
      </c>
      <c r="E223" s="61"/>
      <c r="G223" s="24" t="s">
        <v>29</v>
      </c>
      <c r="H223" s="24" t="s">
        <v>29</v>
      </c>
      <c r="I223" s="24" t="s">
        <v>29</v>
      </c>
      <c r="J223" s="24" t="s">
        <v>29</v>
      </c>
      <c r="K223" s="24" t="s">
        <v>29</v>
      </c>
      <c r="L223" s="24" t="s">
        <v>29</v>
      </c>
      <c r="M223" s="24" t="s">
        <v>29</v>
      </c>
      <c r="N223" s="24" t="s">
        <v>29</v>
      </c>
      <c r="O223" s="24" t="s">
        <v>29</v>
      </c>
      <c r="P223" s="24" t="s">
        <v>29</v>
      </c>
      <c r="Q223" s="24" t="s">
        <v>29</v>
      </c>
      <c r="R223" s="24" t="s">
        <v>29</v>
      </c>
      <c r="S223" s="24" t="s">
        <v>29</v>
      </c>
      <c r="T223" s="24" t="s">
        <v>29</v>
      </c>
      <c r="U223" s="24" t="s">
        <v>29</v>
      </c>
      <c r="V223" s="24" t="s">
        <v>29</v>
      </c>
      <c r="W223" s="24" t="s">
        <v>29</v>
      </c>
      <c r="X223" s="24" t="s">
        <v>29</v>
      </c>
      <c r="Y223" s="24" t="s">
        <v>29</v>
      </c>
      <c r="Z223" s="24" t="s">
        <v>29</v>
      </c>
      <c r="AA223" s="24" t="s">
        <v>29</v>
      </c>
      <c r="AB223" s="24" t="s">
        <v>29</v>
      </c>
      <c r="AC223" s="24" t="s">
        <v>29</v>
      </c>
      <c r="AD223" s="24" t="s">
        <v>29</v>
      </c>
      <c r="AE223" s="24" t="s">
        <v>29</v>
      </c>
      <c r="AF223" s="24" t="s">
        <v>29</v>
      </c>
      <c r="AG223" s="24" t="s">
        <v>29</v>
      </c>
      <c r="AH223" s="24" t="s">
        <v>29</v>
      </c>
      <c r="AI223" s="24" t="s">
        <v>29</v>
      </c>
      <c r="AJ223" s="24" t="s">
        <v>29</v>
      </c>
      <c r="AK223" s="24" t="s">
        <v>29</v>
      </c>
      <c r="AL223" s="24" t="s">
        <v>29</v>
      </c>
      <c r="AM223" s="24" t="s">
        <v>29</v>
      </c>
      <c r="AN223" s="24" t="s">
        <v>29</v>
      </c>
      <c r="AO223" s="24" t="s">
        <v>29</v>
      </c>
      <c r="AP223" s="24" t="s">
        <v>29</v>
      </c>
      <c r="AQ223" s="24" t="s">
        <v>29</v>
      </c>
      <c r="AR223" s="24" t="s">
        <v>29</v>
      </c>
      <c r="AS223" s="24" t="s">
        <v>29</v>
      </c>
      <c r="AT223" s="24" t="s">
        <v>29</v>
      </c>
      <c r="AU223" s="24" t="s">
        <v>29</v>
      </c>
      <c r="AV223" s="24" t="s">
        <v>29</v>
      </c>
      <c r="AW223" s="24" t="s">
        <v>29</v>
      </c>
      <c r="AX223" s="24" t="s">
        <v>29</v>
      </c>
      <c r="AY223" s="24" t="s">
        <v>29</v>
      </c>
      <c r="AZ223" s="24" t="s">
        <v>29</v>
      </c>
      <c r="BA223" s="24" t="s">
        <v>29</v>
      </c>
      <c r="BB223" s="24" t="s">
        <v>29</v>
      </c>
      <c r="BC223" s="24" t="s">
        <v>29</v>
      </c>
      <c r="BD223" s="24" t="s">
        <v>29</v>
      </c>
      <c r="BE223" s="24" t="s">
        <v>29</v>
      </c>
      <c r="BF223" s="24" t="s">
        <v>29</v>
      </c>
      <c r="BG223" s="24" t="s">
        <v>29</v>
      </c>
      <c r="BH223" s="24" t="s">
        <v>29</v>
      </c>
      <c r="BI223" s="24" t="s">
        <v>29</v>
      </c>
      <c r="BJ223" s="24" t="s">
        <v>29</v>
      </c>
      <c r="BK223" s="24" t="s">
        <v>29</v>
      </c>
      <c r="BL223" s="24" t="s">
        <v>29</v>
      </c>
      <c r="BM223" s="24" t="s">
        <v>29</v>
      </c>
      <c r="BN223" s="24" t="s">
        <v>29</v>
      </c>
      <c r="BO223" s="24" t="s">
        <v>29</v>
      </c>
      <c r="BP223" s="24" t="s">
        <v>29</v>
      </c>
      <c r="BQ223" s="24" t="s">
        <v>29</v>
      </c>
      <c r="BR223" s="24" t="s">
        <v>29</v>
      </c>
      <c r="BS223" s="24" t="s">
        <v>29</v>
      </c>
      <c r="BT223" s="24" t="s">
        <v>29</v>
      </c>
      <c r="BU223" s="24" t="s">
        <v>29</v>
      </c>
      <c r="BV223" s="24" t="s">
        <v>29</v>
      </c>
      <c r="BW223" s="24" t="s">
        <v>29</v>
      </c>
      <c r="BX223" s="24" t="s">
        <v>29</v>
      </c>
      <c r="BY223" s="24" t="s">
        <v>29</v>
      </c>
      <c r="BZ223" s="24" t="s">
        <v>29</v>
      </c>
      <c r="CA223" s="24" t="s">
        <v>29</v>
      </c>
      <c r="CB223" s="24" t="s">
        <v>29</v>
      </c>
    </row>
    <row r="224" spans="2:80" s="1" customFormat="1" ht="13.9" customHeight="1">
      <c r="B224" s="57" t="s">
        <v>29</v>
      </c>
      <c r="C224" s="57" t="s">
        <v>29</v>
      </c>
      <c r="D224" s="57" t="s">
        <v>29</v>
      </c>
      <c r="E224" s="61"/>
      <c r="G224" s="24" t="s">
        <v>29</v>
      </c>
      <c r="H224" s="24" t="s">
        <v>29</v>
      </c>
      <c r="I224" s="24" t="s">
        <v>29</v>
      </c>
      <c r="J224" s="24" t="s">
        <v>29</v>
      </c>
      <c r="K224" s="24" t="s">
        <v>29</v>
      </c>
      <c r="L224" s="24" t="s">
        <v>29</v>
      </c>
      <c r="M224" s="24" t="s">
        <v>29</v>
      </c>
      <c r="N224" s="24" t="s">
        <v>29</v>
      </c>
      <c r="O224" s="24" t="s">
        <v>29</v>
      </c>
      <c r="P224" s="24" t="s">
        <v>29</v>
      </c>
      <c r="Q224" s="24" t="s">
        <v>29</v>
      </c>
      <c r="R224" s="24" t="s">
        <v>29</v>
      </c>
      <c r="S224" s="24" t="s">
        <v>29</v>
      </c>
      <c r="T224" s="24" t="s">
        <v>29</v>
      </c>
      <c r="U224" s="24" t="s">
        <v>29</v>
      </c>
      <c r="V224" s="24" t="s">
        <v>29</v>
      </c>
      <c r="W224" s="24" t="s">
        <v>29</v>
      </c>
      <c r="X224" s="24" t="s">
        <v>29</v>
      </c>
      <c r="Y224" s="24" t="s">
        <v>29</v>
      </c>
      <c r="Z224" s="24" t="s">
        <v>29</v>
      </c>
      <c r="AA224" s="24" t="s">
        <v>29</v>
      </c>
      <c r="AB224" s="24" t="s">
        <v>29</v>
      </c>
      <c r="AC224" s="24" t="s">
        <v>29</v>
      </c>
      <c r="AD224" s="24" t="s">
        <v>29</v>
      </c>
      <c r="AE224" s="24" t="s">
        <v>29</v>
      </c>
      <c r="AF224" s="24" t="s">
        <v>29</v>
      </c>
      <c r="AG224" s="24" t="s">
        <v>29</v>
      </c>
      <c r="AH224" s="24" t="s">
        <v>29</v>
      </c>
      <c r="AI224" s="24" t="s">
        <v>29</v>
      </c>
      <c r="AJ224" s="24" t="s">
        <v>29</v>
      </c>
      <c r="AK224" s="24" t="s">
        <v>29</v>
      </c>
      <c r="AL224" s="24" t="s">
        <v>29</v>
      </c>
      <c r="AM224" s="24" t="s">
        <v>29</v>
      </c>
      <c r="AN224" s="24" t="s">
        <v>29</v>
      </c>
      <c r="AO224" s="24" t="s">
        <v>29</v>
      </c>
      <c r="AP224" s="24" t="s">
        <v>29</v>
      </c>
      <c r="AQ224" s="24" t="s">
        <v>29</v>
      </c>
      <c r="AR224" s="24" t="s">
        <v>29</v>
      </c>
      <c r="AS224" s="24" t="s">
        <v>29</v>
      </c>
      <c r="AT224" s="24" t="s">
        <v>29</v>
      </c>
      <c r="AU224" s="24" t="s">
        <v>29</v>
      </c>
      <c r="AV224" s="24" t="s">
        <v>29</v>
      </c>
      <c r="AW224" s="24" t="s">
        <v>29</v>
      </c>
      <c r="AX224" s="24" t="s">
        <v>29</v>
      </c>
      <c r="AY224" s="24" t="s">
        <v>29</v>
      </c>
      <c r="AZ224" s="24" t="s">
        <v>29</v>
      </c>
      <c r="BA224" s="24" t="s">
        <v>29</v>
      </c>
      <c r="BB224" s="24" t="s">
        <v>29</v>
      </c>
      <c r="BC224" s="24" t="s">
        <v>29</v>
      </c>
      <c r="BD224" s="24" t="s">
        <v>29</v>
      </c>
      <c r="BE224" s="24" t="s">
        <v>29</v>
      </c>
      <c r="BF224" s="24" t="s">
        <v>29</v>
      </c>
      <c r="BG224" s="24" t="s">
        <v>29</v>
      </c>
      <c r="BH224" s="24" t="s">
        <v>29</v>
      </c>
      <c r="BI224" s="24" t="s">
        <v>29</v>
      </c>
      <c r="BJ224" s="24" t="s">
        <v>29</v>
      </c>
      <c r="BK224" s="24" t="s">
        <v>29</v>
      </c>
      <c r="BL224" s="24" t="s">
        <v>29</v>
      </c>
      <c r="BM224" s="24" t="s">
        <v>29</v>
      </c>
      <c r="BN224" s="24" t="s">
        <v>29</v>
      </c>
      <c r="BO224" s="24" t="s">
        <v>29</v>
      </c>
      <c r="BP224" s="24" t="s">
        <v>29</v>
      </c>
      <c r="BQ224" s="24" t="s">
        <v>29</v>
      </c>
      <c r="BR224" s="24" t="s">
        <v>29</v>
      </c>
      <c r="BS224" s="24" t="s">
        <v>29</v>
      </c>
      <c r="BT224" s="24" t="s">
        <v>29</v>
      </c>
      <c r="BU224" s="24" t="s">
        <v>29</v>
      </c>
      <c r="BV224" s="24" t="s">
        <v>29</v>
      </c>
      <c r="BW224" s="24" t="s">
        <v>29</v>
      </c>
      <c r="BX224" s="24" t="s">
        <v>29</v>
      </c>
      <c r="BY224" s="24" t="s">
        <v>29</v>
      </c>
      <c r="BZ224" s="24" t="s">
        <v>29</v>
      </c>
      <c r="CA224" s="24" t="s">
        <v>29</v>
      </c>
      <c r="CB224" s="24" t="s">
        <v>29</v>
      </c>
    </row>
    <row r="225" spans="2:80" s="1" customFormat="1" ht="13.9" customHeight="1">
      <c r="B225" s="57" t="s">
        <v>29</v>
      </c>
      <c r="C225" s="57" t="s">
        <v>29</v>
      </c>
      <c r="D225" s="57" t="s">
        <v>29</v>
      </c>
      <c r="E225" s="61"/>
      <c r="G225" s="24" t="s">
        <v>29</v>
      </c>
      <c r="H225" s="24" t="s">
        <v>29</v>
      </c>
      <c r="I225" s="24" t="s">
        <v>29</v>
      </c>
      <c r="J225" s="24" t="s">
        <v>29</v>
      </c>
      <c r="K225" s="24" t="s">
        <v>29</v>
      </c>
      <c r="L225" s="24" t="s">
        <v>29</v>
      </c>
      <c r="M225" s="24" t="s">
        <v>29</v>
      </c>
      <c r="N225" s="24" t="s">
        <v>29</v>
      </c>
      <c r="O225" s="24" t="s">
        <v>29</v>
      </c>
      <c r="P225" s="24" t="s">
        <v>29</v>
      </c>
      <c r="Q225" s="24" t="s">
        <v>29</v>
      </c>
      <c r="R225" s="24" t="s">
        <v>29</v>
      </c>
      <c r="S225" s="24" t="s">
        <v>29</v>
      </c>
      <c r="T225" s="24" t="s">
        <v>29</v>
      </c>
      <c r="U225" s="24" t="s">
        <v>29</v>
      </c>
      <c r="V225" s="24" t="s">
        <v>29</v>
      </c>
      <c r="W225" s="24" t="s">
        <v>29</v>
      </c>
      <c r="X225" s="24" t="s">
        <v>29</v>
      </c>
      <c r="Y225" s="24" t="s">
        <v>29</v>
      </c>
      <c r="Z225" s="24" t="s">
        <v>29</v>
      </c>
      <c r="AA225" s="24" t="s">
        <v>29</v>
      </c>
      <c r="AB225" s="24" t="s">
        <v>29</v>
      </c>
      <c r="AC225" s="24" t="s">
        <v>29</v>
      </c>
      <c r="AD225" s="24" t="s">
        <v>29</v>
      </c>
      <c r="AE225" s="24" t="s">
        <v>29</v>
      </c>
      <c r="AF225" s="24" t="s">
        <v>29</v>
      </c>
      <c r="AG225" s="24" t="s">
        <v>29</v>
      </c>
      <c r="AH225" s="24" t="s">
        <v>29</v>
      </c>
      <c r="AI225" s="24" t="s">
        <v>29</v>
      </c>
      <c r="AJ225" s="24" t="s">
        <v>29</v>
      </c>
      <c r="AK225" s="24" t="s">
        <v>29</v>
      </c>
      <c r="AL225" s="24" t="s">
        <v>29</v>
      </c>
      <c r="AM225" s="24" t="s">
        <v>29</v>
      </c>
      <c r="AN225" s="24" t="s">
        <v>29</v>
      </c>
      <c r="AO225" s="24" t="s">
        <v>29</v>
      </c>
      <c r="AP225" s="24" t="s">
        <v>29</v>
      </c>
      <c r="AQ225" s="24" t="s">
        <v>29</v>
      </c>
      <c r="AR225" s="24" t="s">
        <v>29</v>
      </c>
      <c r="AS225" s="24" t="s">
        <v>29</v>
      </c>
      <c r="AT225" s="24" t="s">
        <v>29</v>
      </c>
      <c r="AU225" s="24" t="s">
        <v>29</v>
      </c>
      <c r="AV225" s="24" t="s">
        <v>29</v>
      </c>
      <c r="AW225" s="24" t="s">
        <v>29</v>
      </c>
      <c r="AX225" s="24" t="s">
        <v>29</v>
      </c>
      <c r="AY225" s="24" t="s">
        <v>29</v>
      </c>
      <c r="AZ225" s="24" t="s">
        <v>29</v>
      </c>
      <c r="BA225" s="24" t="s">
        <v>29</v>
      </c>
      <c r="BB225" s="24" t="s">
        <v>29</v>
      </c>
      <c r="BC225" s="24" t="s">
        <v>29</v>
      </c>
      <c r="BD225" s="24" t="s">
        <v>29</v>
      </c>
      <c r="BE225" s="24" t="s">
        <v>29</v>
      </c>
      <c r="BF225" s="24" t="s">
        <v>29</v>
      </c>
      <c r="BG225" s="24" t="s">
        <v>29</v>
      </c>
      <c r="BH225" s="24" t="s">
        <v>29</v>
      </c>
      <c r="BI225" s="24" t="s">
        <v>29</v>
      </c>
      <c r="BJ225" s="24" t="s">
        <v>29</v>
      </c>
      <c r="BK225" s="24" t="s">
        <v>29</v>
      </c>
      <c r="BL225" s="24" t="s">
        <v>29</v>
      </c>
      <c r="BM225" s="24" t="s">
        <v>29</v>
      </c>
      <c r="BN225" s="24" t="s">
        <v>29</v>
      </c>
      <c r="BO225" s="24" t="s">
        <v>29</v>
      </c>
      <c r="BP225" s="24" t="s">
        <v>29</v>
      </c>
      <c r="BQ225" s="24" t="s">
        <v>29</v>
      </c>
      <c r="BR225" s="24" t="s">
        <v>29</v>
      </c>
      <c r="BS225" s="24" t="s">
        <v>29</v>
      </c>
      <c r="BT225" s="24" t="s">
        <v>29</v>
      </c>
      <c r="BU225" s="24" t="s">
        <v>29</v>
      </c>
      <c r="BV225" s="24" t="s">
        <v>29</v>
      </c>
      <c r="BW225" s="24" t="s">
        <v>29</v>
      </c>
      <c r="BX225" s="24" t="s">
        <v>29</v>
      </c>
      <c r="BY225" s="24" t="s">
        <v>29</v>
      </c>
      <c r="BZ225" s="24" t="s">
        <v>29</v>
      </c>
      <c r="CA225" s="24" t="s">
        <v>29</v>
      </c>
      <c r="CB225" s="24" t="s">
        <v>29</v>
      </c>
    </row>
    <row r="226" spans="2:80" s="1" customFormat="1" ht="13.9" customHeight="1">
      <c r="B226" s="57" t="s">
        <v>29</v>
      </c>
      <c r="C226" s="57" t="s">
        <v>29</v>
      </c>
      <c r="D226" s="57" t="s">
        <v>29</v>
      </c>
      <c r="E226" s="61"/>
      <c r="G226" s="24" t="s">
        <v>29</v>
      </c>
      <c r="H226" s="24" t="s">
        <v>29</v>
      </c>
      <c r="I226" s="24" t="s">
        <v>29</v>
      </c>
      <c r="J226" s="24" t="s">
        <v>29</v>
      </c>
      <c r="K226" s="24" t="s">
        <v>29</v>
      </c>
      <c r="L226" s="24" t="s">
        <v>29</v>
      </c>
      <c r="M226" s="24" t="s">
        <v>29</v>
      </c>
      <c r="N226" s="24" t="s">
        <v>29</v>
      </c>
      <c r="O226" s="24" t="s">
        <v>29</v>
      </c>
      <c r="P226" s="24" t="s">
        <v>29</v>
      </c>
      <c r="Q226" s="24" t="s">
        <v>29</v>
      </c>
      <c r="R226" s="24" t="s">
        <v>29</v>
      </c>
      <c r="S226" s="24" t="s">
        <v>29</v>
      </c>
      <c r="T226" s="24" t="s">
        <v>29</v>
      </c>
      <c r="U226" s="24" t="s">
        <v>29</v>
      </c>
      <c r="V226" s="24" t="s">
        <v>29</v>
      </c>
      <c r="W226" s="24" t="s">
        <v>29</v>
      </c>
      <c r="X226" s="24" t="s">
        <v>29</v>
      </c>
      <c r="Y226" s="24" t="s">
        <v>29</v>
      </c>
      <c r="Z226" s="24" t="s">
        <v>29</v>
      </c>
      <c r="AA226" s="24" t="s">
        <v>29</v>
      </c>
      <c r="AB226" s="24" t="s">
        <v>29</v>
      </c>
      <c r="AC226" s="24" t="s">
        <v>29</v>
      </c>
      <c r="AD226" s="24" t="s">
        <v>29</v>
      </c>
      <c r="AE226" s="24" t="s">
        <v>29</v>
      </c>
      <c r="AF226" s="24" t="s">
        <v>29</v>
      </c>
      <c r="AG226" s="24" t="s">
        <v>29</v>
      </c>
      <c r="AH226" s="24" t="s">
        <v>29</v>
      </c>
      <c r="AI226" s="24" t="s">
        <v>29</v>
      </c>
      <c r="AJ226" s="24" t="s">
        <v>29</v>
      </c>
      <c r="AK226" s="24" t="s">
        <v>29</v>
      </c>
      <c r="AL226" s="24" t="s">
        <v>29</v>
      </c>
      <c r="AM226" s="24" t="s">
        <v>29</v>
      </c>
      <c r="AN226" s="24" t="s">
        <v>29</v>
      </c>
      <c r="AO226" s="24" t="s">
        <v>29</v>
      </c>
      <c r="AP226" s="24" t="s">
        <v>29</v>
      </c>
      <c r="AQ226" s="24" t="s">
        <v>29</v>
      </c>
      <c r="AR226" s="24" t="s">
        <v>29</v>
      </c>
      <c r="AS226" s="24" t="s">
        <v>29</v>
      </c>
      <c r="AT226" s="24" t="s">
        <v>29</v>
      </c>
      <c r="AU226" s="24" t="s">
        <v>29</v>
      </c>
      <c r="AV226" s="24" t="s">
        <v>29</v>
      </c>
      <c r="AW226" s="24" t="s">
        <v>29</v>
      </c>
      <c r="AX226" s="24" t="s">
        <v>29</v>
      </c>
      <c r="AY226" s="24" t="s">
        <v>29</v>
      </c>
      <c r="AZ226" s="24" t="s">
        <v>29</v>
      </c>
      <c r="BA226" s="24" t="s">
        <v>29</v>
      </c>
      <c r="BB226" s="24" t="s">
        <v>29</v>
      </c>
      <c r="BC226" s="24" t="s">
        <v>29</v>
      </c>
      <c r="BD226" s="24" t="s">
        <v>29</v>
      </c>
      <c r="BE226" s="24" t="s">
        <v>29</v>
      </c>
      <c r="BF226" s="24" t="s">
        <v>29</v>
      </c>
      <c r="BG226" s="24" t="s">
        <v>29</v>
      </c>
      <c r="BH226" s="24" t="s">
        <v>29</v>
      </c>
      <c r="BI226" s="24" t="s">
        <v>29</v>
      </c>
      <c r="BJ226" s="24" t="s">
        <v>29</v>
      </c>
      <c r="BK226" s="24" t="s">
        <v>29</v>
      </c>
      <c r="BL226" s="24" t="s">
        <v>29</v>
      </c>
      <c r="BM226" s="24" t="s">
        <v>29</v>
      </c>
      <c r="BN226" s="24" t="s">
        <v>29</v>
      </c>
      <c r="BO226" s="24" t="s">
        <v>29</v>
      </c>
      <c r="BP226" s="24" t="s">
        <v>29</v>
      </c>
      <c r="BQ226" s="24" t="s">
        <v>29</v>
      </c>
      <c r="BR226" s="24" t="s">
        <v>29</v>
      </c>
      <c r="BS226" s="24" t="s">
        <v>29</v>
      </c>
      <c r="BT226" s="24" t="s">
        <v>29</v>
      </c>
      <c r="BU226" s="24" t="s">
        <v>29</v>
      </c>
      <c r="BV226" s="24" t="s">
        <v>29</v>
      </c>
      <c r="BW226" s="24" t="s">
        <v>29</v>
      </c>
      <c r="BX226" s="24" t="s">
        <v>29</v>
      </c>
      <c r="BY226" s="24" t="s">
        <v>29</v>
      </c>
      <c r="BZ226" s="24" t="s">
        <v>29</v>
      </c>
      <c r="CA226" s="24" t="s">
        <v>29</v>
      </c>
      <c r="CB226" s="24" t="s">
        <v>29</v>
      </c>
    </row>
    <row r="227" spans="2:80" s="1" customFormat="1" ht="13.9" customHeight="1">
      <c r="B227" s="57" t="s">
        <v>29</v>
      </c>
      <c r="C227" s="57" t="s">
        <v>29</v>
      </c>
      <c r="D227" s="57" t="s">
        <v>29</v>
      </c>
      <c r="E227" s="61"/>
      <c r="G227" s="24" t="s">
        <v>29</v>
      </c>
      <c r="H227" s="24" t="s">
        <v>29</v>
      </c>
      <c r="I227" s="24" t="s">
        <v>29</v>
      </c>
      <c r="J227" s="24" t="s">
        <v>29</v>
      </c>
      <c r="K227" s="24" t="s">
        <v>29</v>
      </c>
      <c r="L227" s="24" t="s">
        <v>29</v>
      </c>
      <c r="M227" s="24" t="s">
        <v>29</v>
      </c>
      <c r="N227" s="24" t="s">
        <v>29</v>
      </c>
      <c r="O227" s="24" t="s">
        <v>29</v>
      </c>
      <c r="P227" s="24" t="s">
        <v>29</v>
      </c>
      <c r="Q227" s="24" t="s">
        <v>29</v>
      </c>
      <c r="R227" s="24" t="s">
        <v>29</v>
      </c>
      <c r="S227" s="24" t="s">
        <v>29</v>
      </c>
      <c r="T227" s="24" t="s">
        <v>29</v>
      </c>
      <c r="U227" s="24" t="s">
        <v>29</v>
      </c>
      <c r="V227" s="24" t="s">
        <v>29</v>
      </c>
      <c r="W227" s="24" t="s">
        <v>29</v>
      </c>
      <c r="X227" s="24" t="s">
        <v>29</v>
      </c>
      <c r="Y227" s="24" t="s">
        <v>29</v>
      </c>
      <c r="Z227" s="24" t="s">
        <v>29</v>
      </c>
      <c r="AA227" s="24" t="s">
        <v>29</v>
      </c>
      <c r="AB227" s="24" t="s">
        <v>29</v>
      </c>
      <c r="AC227" s="24" t="s">
        <v>29</v>
      </c>
      <c r="AD227" s="24" t="s">
        <v>29</v>
      </c>
      <c r="AE227" s="24" t="s">
        <v>29</v>
      </c>
      <c r="AF227" s="24" t="s">
        <v>29</v>
      </c>
      <c r="AG227" s="24" t="s">
        <v>29</v>
      </c>
      <c r="AH227" s="24" t="s">
        <v>29</v>
      </c>
      <c r="AI227" s="24" t="s">
        <v>29</v>
      </c>
      <c r="AJ227" s="24" t="s">
        <v>29</v>
      </c>
      <c r="AK227" s="24" t="s">
        <v>29</v>
      </c>
      <c r="AL227" s="24" t="s">
        <v>29</v>
      </c>
      <c r="AM227" s="24" t="s">
        <v>29</v>
      </c>
      <c r="AN227" s="24" t="s">
        <v>29</v>
      </c>
      <c r="AO227" s="24" t="s">
        <v>29</v>
      </c>
      <c r="AP227" s="24" t="s">
        <v>29</v>
      </c>
      <c r="AQ227" s="24" t="s">
        <v>29</v>
      </c>
      <c r="AR227" s="24" t="s">
        <v>29</v>
      </c>
      <c r="AS227" s="24" t="s">
        <v>29</v>
      </c>
      <c r="AT227" s="24" t="s">
        <v>29</v>
      </c>
      <c r="AU227" s="24" t="s">
        <v>29</v>
      </c>
      <c r="AV227" s="24" t="s">
        <v>29</v>
      </c>
      <c r="AW227" s="24" t="s">
        <v>29</v>
      </c>
      <c r="AX227" s="24" t="s">
        <v>29</v>
      </c>
      <c r="AY227" s="24" t="s">
        <v>29</v>
      </c>
      <c r="AZ227" s="24" t="s">
        <v>29</v>
      </c>
      <c r="BA227" s="24" t="s">
        <v>29</v>
      </c>
      <c r="BB227" s="24" t="s">
        <v>29</v>
      </c>
      <c r="BC227" s="24" t="s">
        <v>29</v>
      </c>
      <c r="BD227" s="24" t="s">
        <v>29</v>
      </c>
      <c r="BE227" s="24" t="s">
        <v>29</v>
      </c>
      <c r="BF227" s="24" t="s">
        <v>29</v>
      </c>
      <c r="BG227" s="24" t="s">
        <v>29</v>
      </c>
      <c r="BH227" s="24" t="s">
        <v>29</v>
      </c>
      <c r="BI227" s="24" t="s">
        <v>29</v>
      </c>
      <c r="BJ227" s="24" t="s">
        <v>29</v>
      </c>
      <c r="BK227" s="24" t="s">
        <v>29</v>
      </c>
      <c r="BL227" s="24" t="s">
        <v>29</v>
      </c>
      <c r="BM227" s="24" t="s">
        <v>29</v>
      </c>
      <c r="BN227" s="24" t="s">
        <v>29</v>
      </c>
      <c r="BO227" s="24" t="s">
        <v>29</v>
      </c>
      <c r="BP227" s="24" t="s">
        <v>29</v>
      </c>
      <c r="BQ227" s="24" t="s">
        <v>29</v>
      </c>
      <c r="BR227" s="24" t="s">
        <v>29</v>
      </c>
      <c r="BS227" s="24" t="s">
        <v>29</v>
      </c>
      <c r="BT227" s="24" t="s">
        <v>29</v>
      </c>
      <c r="BU227" s="24" t="s">
        <v>29</v>
      </c>
      <c r="BV227" s="24" t="s">
        <v>29</v>
      </c>
      <c r="BW227" s="24" t="s">
        <v>29</v>
      </c>
      <c r="BX227" s="24" t="s">
        <v>29</v>
      </c>
      <c r="BY227" s="24" t="s">
        <v>29</v>
      </c>
      <c r="BZ227" s="24" t="s">
        <v>29</v>
      </c>
      <c r="CA227" s="24" t="s">
        <v>29</v>
      </c>
      <c r="CB227" s="24" t="s">
        <v>29</v>
      </c>
    </row>
    <row r="228" spans="2:80" s="1" customFormat="1" ht="13.9" customHeight="1">
      <c r="B228" s="57" t="s">
        <v>29</v>
      </c>
      <c r="C228" s="57" t="s">
        <v>29</v>
      </c>
      <c r="D228" s="57" t="s">
        <v>29</v>
      </c>
      <c r="E228" s="61"/>
      <c r="G228" s="24" t="s">
        <v>29</v>
      </c>
      <c r="H228" s="24" t="s">
        <v>29</v>
      </c>
      <c r="I228" s="24" t="s">
        <v>29</v>
      </c>
      <c r="J228" s="24" t="s">
        <v>29</v>
      </c>
      <c r="K228" s="24" t="s">
        <v>29</v>
      </c>
      <c r="L228" s="24" t="s">
        <v>29</v>
      </c>
      <c r="M228" s="24" t="s">
        <v>29</v>
      </c>
      <c r="N228" s="24" t="s">
        <v>29</v>
      </c>
      <c r="O228" s="24" t="s">
        <v>29</v>
      </c>
      <c r="P228" s="24" t="s">
        <v>29</v>
      </c>
      <c r="Q228" s="24" t="s">
        <v>29</v>
      </c>
      <c r="R228" s="24" t="s">
        <v>29</v>
      </c>
      <c r="S228" s="24" t="s">
        <v>29</v>
      </c>
      <c r="T228" s="24" t="s">
        <v>29</v>
      </c>
      <c r="U228" s="24" t="s">
        <v>29</v>
      </c>
      <c r="V228" s="24" t="s">
        <v>29</v>
      </c>
      <c r="W228" s="24" t="s">
        <v>29</v>
      </c>
      <c r="X228" s="24" t="s">
        <v>29</v>
      </c>
      <c r="Y228" s="24" t="s">
        <v>29</v>
      </c>
      <c r="Z228" s="24" t="s">
        <v>29</v>
      </c>
      <c r="AA228" s="24" t="s">
        <v>29</v>
      </c>
      <c r="AB228" s="24" t="s">
        <v>29</v>
      </c>
      <c r="AC228" s="24" t="s">
        <v>29</v>
      </c>
      <c r="AD228" s="24" t="s">
        <v>29</v>
      </c>
      <c r="AE228" s="24" t="s">
        <v>29</v>
      </c>
      <c r="AF228" s="24" t="s">
        <v>29</v>
      </c>
      <c r="AG228" s="24" t="s">
        <v>29</v>
      </c>
      <c r="AH228" s="24" t="s">
        <v>29</v>
      </c>
      <c r="AI228" s="24" t="s">
        <v>29</v>
      </c>
      <c r="AJ228" s="24" t="s">
        <v>29</v>
      </c>
      <c r="AK228" s="24" t="s">
        <v>29</v>
      </c>
      <c r="AL228" s="24" t="s">
        <v>29</v>
      </c>
      <c r="AM228" s="24" t="s">
        <v>29</v>
      </c>
      <c r="AN228" s="24" t="s">
        <v>29</v>
      </c>
      <c r="AO228" s="24" t="s">
        <v>29</v>
      </c>
      <c r="AP228" s="24" t="s">
        <v>29</v>
      </c>
      <c r="AQ228" s="24" t="s">
        <v>29</v>
      </c>
      <c r="AR228" s="24" t="s">
        <v>29</v>
      </c>
      <c r="AS228" s="24" t="s">
        <v>29</v>
      </c>
      <c r="AT228" s="24" t="s">
        <v>29</v>
      </c>
      <c r="AU228" s="24" t="s">
        <v>29</v>
      </c>
      <c r="AV228" s="24" t="s">
        <v>29</v>
      </c>
      <c r="AW228" s="24" t="s">
        <v>29</v>
      </c>
      <c r="AX228" s="24" t="s">
        <v>29</v>
      </c>
      <c r="AY228" s="24" t="s">
        <v>29</v>
      </c>
      <c r="AZ228" s="24" t="s">
        <v>29</v>
      </c>
      <c r="BA228" s="24" t="s">
        <v>29</v>
      </c>
      <c r="BB228" s="24" t="s">
        <v>29</v>
      </c>
      <c r="BC228" s="24" t="s">
        <v>29</v>
      </c>
      <c r="BD228" s="24" t="s">
        <v>29</v>
      </c>
      <c r="BE228" s="24" t="s">
        <v>29</v>
      </c>
      <c r="BF228" s="24" t="s">
        <v>29</v>
      </c>
      <c r="BG228" s="24" t="s">
        <v>29</v>
      </c>
      <c r="BH228" s="24" t="s">
        <v>29</v>
      </c>
      <c r="BI228" s="24" t="s">
        <v>29</v>
      </c>
      <c r="BJ228" s="24" t="s">
        <v>29</v>
      </c>
      <c r="BK228" s="24" t="s">
        <v>29</v>
      </c>
      <c r="BL228" s="24" t="s">
        <v>29</v>
      </c>
      <c r="BM228" s="24" t="s">
        <v>29</v>
      </c>
      <c r="BN228" s="24" t="s">
        <v>29</v>
      </c>
      <c r="BO228" s="24" t="s">
        <v>29</v>
      </c>
      <c r="BP228" s="24" t="s">
        <v>29</v>
      </c>
      <c r="BQ228" s="24" t="s">
        <v>29</v>
      </c>
      <c r="BR228" s="24" t="s">
        <v>29</v>
      </c>
      <c r="BS228" s="24" t="s">
        <v>29</v>
      </c>
      <c r="BT228" s="24" t="s">
        <v>29</v>
      </c>
      <c r="BU228" s="24" t="s">
        <v>29</v>
      </c>
      <c r="BV228" s="24" t="s">
        <v>29</v>
      </c>
      <c r="BW228" s="24" t="s">
        <v>29</v>
      </c>
      <c r="BX228" s="24" t="s">
        <v>29</v>
      </c>
      <c r="BY228" s="24" t="s">
        <v>29</v>
      </c>
      <c r="BZ228" s="24" t="s">
        <v>29</v>
      </c>
      <c r="CA228" s="24" t="s">
        <v>29</v>
      </c>
      <c r="CB228" s="24" t="s">
        <v>29</v>
      </c>
    </row>
    <row r="229" spans="2:80" s="1" customFormat="1" ht="13.9" customHeight="1">
      <c r="B229" s="57" t="s">
        <v>29</v>
      </c>
      <c r="C229" s="57" t="s">
        <v>29</v>
      </c>
      <c r="D229" s="57" t="s">
        <v>29</v>
      </c>
      <c r="E229" s="61"/>
      <c r="G229" s="24" t="s">
        <v>29</v>
      </c>
      <c r="H229" s="24" t="s">
        <v>29</v>
      </c>
      <c r="I229" s="24" t="s">
        <v>29</v>
      </c>
      <c r="J229" s="24" t="s">
        <v>29</v>
      </c>
      <c r="K229" s="24" t="s">
        <v>29</v>
      </c>
      <c r="L229" s="24" t="s">
        <v>29</v>
      </c>
      <c r="M229" s="24" t="s">
        <v>29</v>
      </c>
      <c r="N229" s="24" t="s">
        <v>29</v>
      </c>
      <c r="O229" s="24" t="s">
        <v>29</v>
      </c>
      <c r="P229" s="24" t="s">
        <v>29</v>
      </c>
      <c r="Q229" s="24" t="s">
        <v>29</v>
      </c>
      <c r="R229" s="24" t="s">
        <v>29</v>
      </c>
      <c r="S229" s="24" t="s">
        <v>29</v>
      </c>
      <c r="T229" s="24" t="s">
        <v>29</v>
      </c>
      <c r="U229" s="24" t="s">
        <v>29</v>
      </c>
      <c r="V229" s="24" t="s">
        <v>29</v>
      </c>
      <c r="W229" s="24" t="s">
        <v>29</v>
      </c>
      <c r="X229" s="24" t="s">
        <v>29</v>
      </c>
      <c r="Y229" s="24" t="s">
        <v>29</v>
      </c>
      <c r="Z229" s="24" t="s">
        <v>29</v>
      </c>
      <c r="AA229" s="24" t="s">
        <v>29</v>
      </c>
      <c r="AB229" s="24" t="s">
        <v>29</v>
      </c>
      <c r="AC229" s="24" t="s">
        <v>29</v>
      </c>
      <c r="AD229" s="24" t="s">
        <v>29</v>
      </c>
      <c r="AE229" s="24" t="s">
        <v>29</v>
      </c>
      <c r="AF229" s="24" t="s">
        <v>29</v>
      </c>
      <c r="AG229" s="24" t="s">
        <v>29</v>
      </c>
      <c r="AH229" s="24" t="s">
        <v>29</v>
      </c>
      <c r="AI229" s="24" t="s">
        <v>29</v>
      </c>
      <c r="AJ229" s="24" t="s">
        <v>29</v>
      </c>
      <c r="AK229" s="24" t="s">
        <v>29</v>
      </c>
      <c r="AL229" s="24" t="s">
        <v>29</v>
      </c>
      <c r="AM229" s="24" t="s">
        <v>29</v>
      </c>
      <c r="AN229" s="24" t="s">
        <v>29</v>
      </c>
      <c r="AO229" s="24" t="s">
        <v>29</v>
      </c>
      <c r="AP229" s="24" t="s">
        <v>29</v>
      </c>
      <c r="AQ229" s="24" t="s">
        <v>29</v>
      </c>
      <c r="AR229" s="24" t="s">
        <v>29</v>
      </c>
      <c r="AS229" s="24" t="s">
        <v>29</v>
      </c>
      <c r="AT229" s="24" t="s">
        <v>29</v>
      </c>
      <c r="AU229" s="24" t="s">
        <v>29</v>
      </c>
      <c r="AV229" s="24" t="s">
        <v>29</v>
      </c>
      <c r="AW229" s="24" t="s">
        <v>29</v>
      </c>
      <c r="AX229" s="24" t="s">
        <v>29</v>
      </c>
      <c r="AY229" s="24" t="s">
        <v>29</v>
      </c>
      <c r="AZ229" s="24" t="s">
        <v>29</v>
      </c>
      <c r="BA229" s="24" t="s">
        <v>29</v>
      </c>
      <c r="BB229" s="24" t="s">
        <v>29</v>
      </c>
      <c r="BC229" s="24" t="s">
        <v>29</v>
      </c>
      <c r="BD229" s="24" t="s">
        <v>29</v>
      </c>
      <c r="BE229" s="24" t="s">
        <v>29</v>
      </c>
      <c r="BF229" s="24" t="s">
        <v>29</v>
      </c>
      <c r="BG229" s="24" t="s">
        <v>29</v>
      </c>
      <c r="BH229" s="24" t="s">
        <v>29</v>
      </c>
      <c r="BI229" s="24" t="s">
        <v>29</v>
      </c>
      <c r="BJ229" s="24" t="s">
        <v>29</v>
      </c>
      <c r="BK229" s="24" t="s">
        <v>29</v>
      </c>
      <c r="BL229" s="24" t="s">
        <v>29</v>
      </c>
      <c r="BM229" s="24" t="s">
        <v>29</v>
      </c>
      <c r="BN229" s="24" t="s">
        <v>29</v>
      </c>
      <c r="BO229" s="24" t="s">
        <v>29</v>
      </c>
      <c r="BP229" s="24" t="s">
        <v>29</v>
      </c>
      <c r="BQ229" s="24" t="s">
        <v>29</v>
      </c>
      <c r="BR229" s="24" t="s">
        <v>29</v>
      </c>
      <c r="BS229" s="24" t="s">
        <v>29</v>
      </c>
      <c r="BT229" s="24" t="s">
        <v>29</v>
      </c>
      <c r="BU229" s="24" t="s">
        <v>29</v>
      </c>
      <c r="BV229" s="24" t="s">
        <v>29</v>
      </c>
      <c r="BW229" s="24" t="s">
        <v>29</v>
      </c>
      <c r="BX229" s="24" t="s">
        <v>29</v>
      </c>
      <c r="BY229" s="24" t="s">
        <v>29</v>
      </c>
      <c r="BZ229" s="24" t="s">
        <v>29</v>
      </c>
      <c r="CA229" s="24" t="s">
        <v>29</v>
      </c>
      <c r="CB229" s="24" t="s">
        <v>29</v>
      </c>
    </row>
    <row r="230" spans="2:80" s="1" customFormat="1" ht="13.9" customHeight="1">
      <c r="B230" s="57" t="s">
        <v>29</v>
      </c>
      <c r="C230" s="57" t="s">
        <v>29</v>
      </c>
      <c r="D230" s="57" t="s">
        <v>29</v>
      </c>
      <c r="E230" s="61"/>
      <c r="G230" s="24" t="s">
        <v>29</v>
      </c>
      <c r="H230" s="24" t="s">
        <v>29</v>
      </c>
      <c r="I230" s="24" t="s">
        <v>29</v>
      </c>
      <c r="J230" s="24" t="s">
        <v>29</v>
      </c>
      <c r="K230" s="24" t="s">
        <v>29</v>
      </c>
      <c r="L230" s="24" t="s">
        <v>29</v>
      </c>
      <c r="M230" s="24" t="s">
        <v>29</v>
      </c>
      <c r="N230" s="24" t="s">
        <v>29</v>
      </c>
      <c r="O230" s="24" t="s">
        <v>29</v>
      </c>
      <c r="P230" s="24" t="s">
        <v>29</v>
      </c>
      <c r="Q230" s="24" t="s">
        <v>29</v>
      </c>
      <c r="R230" s="24" t="s">
        <v>29</v>
      </c>
      <c r="S230" s="24" t="s">
        <v>29</v>
      </c>
      <c r="T230" s="24" t="s">
        <v>29</v>
      </c>
      <c r="U230" s="24" t="s">
        <v>29</v>
      </c>
      <c r="V230" s="24" t="s">
        <v>29</v>
      </c>
      <c r="W230" s="24" t="s">
        <v>29</v>
      </c>
      <c r="X230" s="24" t="s">
        <v>29</v>
      </c>
      <c r="Y230" s="24" t="s">
        <v>29</v>
      </c>
      <c r="Z230" s="24" t="s">
        <v>29</v>
      </c>
      <c r="AA230" s="24" t="s">
        <v>29</v>
      </c>
      <c r="AB230" s="24" t="s">
        <v>29</v>
      </c>
      <c r="AC230" s="24" t="s">
        <v>29</v>
      </c>
      <c r="AD230" s="24" t="s">
        <v>29</v>
      </c>
      <c r="AE230" s="24" t="s">
        <v>29</v>
      </c>
      <c r="AF230" s="24" t="s">
        <v>29</v>
      </c>
      <c r="AG230" s="24" t="s">
        <v>29</v>
      </c>
      <c r="AH230" s="24" t="s">
        <v>29</v>
      </c>
      <c r="AI230" s="24" t="s">
        <v>29</v>
      </c>
      <c r="AJ230" s="24" t="s">
        <v>29</v>
      </c>
      <c r="AK230" s="24" t="s">
        <v>29</v>
      </c>
      <c r="AL230" s="24" t="s">
        <v>29</v>
      </c>
      <c r="AM230" s="24" t="s">
        <v>29</v>
      </c>
      <c r="AN230" s="24" t="s">
        <v>29</v>
      </c>
      <c r="AO230" s="24" t="s">
        <v>29</v>
      </c>
      <c r="AP230" s="24" t="s">
        <v>29</v>
      </c>
      <c r="AQ230" s="24" t="s">
        <v>29</v>
      </c>
      <c r="AR230" s="24" t="s">
        <v>29</v>
      </c>
      <c r="AS230" s="24" t="s">
        <v>29</v>
      </c>
      <c r="AT230" s="24" t="s">
        <v>29</v>
      </c>
      <c r="AU230" s="24" t="s">
        <v>29</v>
      </c>
      <c r="AV230" s="24" t="s">
        <v>29</v>
      </c>
      <c r="AW230" s="24" t="s">
        <v>29</v>
      </c>
      <c r="AX230" s="24" t="s">
        <v>29</v>
      </c>
      <c r="AY230" s="24" t="s">
        <v>29</v>
      </c>
      <c r="AZ230" s="24" t="s">
        <v>29</v>
      </c>
      <c r="BA230" s="24" t="s">
        <v>29</v>
      </c>
      <c r="BB230" s="24" t="s">
        <v>29</v>
      </c>
      <c r="BC230" s="24" t="s">
        <v>29</v>
      </c>
      <c r="BD230" s="24" t="s">
        <v>29</v>
      </c>
      <c r="BE230" s="24" t="s">
        <v>29</v>
      </c>
      <c r="BF230" s="24" t="s">
        <v>29</v>
      </c>
      <c r="BG230" s="24" t="s">
        <v>29</v>
      </c>
      <c r="BH230" s="24" t="s">
        <v>29</v>
      </c>
      <c r="BI230" s="24" t="s">
        <v>29</v>
      </c>
      <c r="BJ230" s="24" t="s">
        <v>29</v>
      </c>
      <c r="BK230" s="24" t="s">
        <v>29</v>
      </c>
      <c r="BL230" s="24" t="s">
        <v>29</v>
      </c>
      <c r="BM230" s="24" t="s">
        <v>29</v>
      </c>
      <c r="BN230" s="24" t="s">
        <v>29</v>
      </c>
      <c r="BO230" s="24" t="s">
        <v>29</v>
      </c>
      <c r="BP230" s="24" t="s">
        <v>29</v>
      </c>
      <c r="BQ230" s="24" t="s">
        <v>29</v>
      </c>
      <c r="BR230" s="24" t="s">
        <v>29</v>
      </c>
      <c r="BS230" s="24" t="s">
        <v>29</v>
      </c>
      <c r="BT230" s="24" t="s">
        <v>29</v>
      </c>
      <c r="BU230" s="24" t="s">
        <v>29</v>
      </c>
      <c r="BV230" s="24" t="s">
        <v>29</v>
      </c>
      <c r="BW230" s="24" t="s">
        <v>29</v>
      </c>
      <c r="BX230" s="24" t="s">
        <v>29</v>
      </c>
      <c r="BY230" s="24" t="s">
        <v>29</v>
      </c>
      <c r="BZ230" s="24" t="s">
        <v>29</v>
      </c>
      <c r="CA230" s="24" t="s">
        <v>29</v>
      </c>
      <c r="CB230" s="24" t="s">
        <v>29</v>
      </c>
    </row>
    <row r="231" spans="2:80" s="1" customFormat="1" ht="13.9" customHeight="1">
      <c r="B231" s="57" t="s">
        <v>29</v>
      </c>
      <c r="C231" s="57" t="s">
        <v>29</v>
      </c>
      <c r="D231" s="57" t="s">
        <v>29</v>
      </c>
      <c r="E231" s="61"/>
      <c r="G231" s="24" t="s">
        <v>29</v>
      </c>
      <c r="H231" s="24" t="s">
        <v>29</v>
      </c>
      <c r="I231" s="24" t="s">
        <v>29</v>
      </c>
      <c r="J231" s="24" t="s">
        <v>29</v>
      </c>
      <c r="K231" s="24" t="s">
        <v>29</v>
      </c>
      <c r="L231" s="24" t="s">
        <v>29</v>
      </c>
      <c r="M231" s="24" t="s">
        <v>29</v>
      </c>
      <c r="N231" s="24" t="s">
        <v>29</v>
      </c>
      <c r="O231" s="24" t="s">
        <v>29</v>
      </c>
      <c r="P231" s="24" t="s">
        <v>29</v>
      </c>
      <c r="Q231" s="24" t="s">
        <v>29</v>
      </c>
      <c r="R231" s="24" t="s">
        <v>29</v>
      </c>
      <c r="S231" s="24" t="s">
        <v>29</v>
      </c>
      <c r="T231" s="24" t="s">
        <v>29</v>
      </c>
      <c r="U231" s="24" t="s">
        <v>29</v>
      </c>
      <c r="V231" s="24" t="s">
        <v>29</v>
      </c>
      <c r="W231" s="24" t="s">
        <v>29</v>
      </c>
      <c r="X231" s="24" t="s">
        <v>29</v>
      </c>
      <c r="Y231" s="24" t="s">
        <v>29</v>
      </c>
      <c r="Z231" s="24" t="s">
        <v>29</v>
      </c>
      <c r="AA231" s="24" t="s">
        <v>29</v>
      </c>
      <c r="AB231" s="24" t="s">
        <v>29</v>
      </c>
      <c r="AC231" s="24" t="s">
        <v>29</v>
      </c>
      <c r="AD231" s="24" t="s">
        <v>29</v>
      </c>
      <c r="AE231" s="24" t="s">
        <v>29</v>
      </c>
      <c r="AF231" s="24" t="s">
        <v>29</v>
      </c>
      <c r="AG231" s="24" t="s">
        <v>29</v>
      </c>
      <c r="AH231" s="24" t="s">
        <v>29</v>
      </c>
      <c r="AI231" s="24" t="s">
        <v>29</v>
      </c>
      <c r="AJ231" s="24" t="s">
        <v>29</v>
      </c>
      <c r="AK231" s="24" t="s">
        <v>29</v>
      </c>
      <c r="AL231" s="24" t="s">
        <v>29</v>
      </c>
      <c r="AM231" s="24" t="s">
        <v>29</v>
      </c>
      <c r="AN231" s="24" t="s">
        <v>29</v>
      </c>
      <c r="AO231" s="24" t="s">
        <v>29</v>
      </c>
      <c r="AP231" s="24" t="s">
        <v>29</v>
      </c>
      <c r="AQ231" s="24" t="s">
        <v>29</v>
      </c>
      <c r="AR231" s="24" t="s">
        <v>29</v>
      </c>
      <c r="AS231" s="24" t="s">
        <v>29</v>
      </c>
      <c r="AT231" s="24" t="s">
        <v>29</v>
      </c>
      <c r="AU231" s="24" t="s">
        <v>29</v>
      </c>
      <c r="AV231" s="24" t="s">
        <v>29</v>
      </c>
      <c r="AW231" s="24" t="s">
        <v>29</v>
      </c>
      <c r="AX231" s="24" t="s">
        <v>29</v>
      </c>
      <c r="AY231" s="24" t="s">
        <v>29</v>
      </c>
      <c r="AZ231" s="24" t="s">
        <v>29</v>
      </c>
      <c r="BA231" s="24" t="s">
        <v>29</v>
      </c>
      <c r="BB231" s="24" t="s">
        <v>29</v>
      </c>
      <c r="BC231" s="24" t="s">
        <v>29</v>
      </c>
      <c r="BD231" s="24" t="s">
        <v>29</v>
      </c>
      <c r="BE231" s="24" t="s">
        <v>29</v>
      </c>
      <c r="BF231" s="24" t="s">
        <v>29</v>
      </c>
      <c r="BG231" s="24" t="s">
        <v>29</v>
      </c>
      <c r="BH231" s="24" t="s">
        <v>29</v>
      </c>
      <c r="BI231" s="24" t="s">
        <v>29</v>
      </c>
      <c r="BJ231" s="24" t="s">
        <v>29</v>
      </c>
      <c r="BK231" s="24" t="s">
        <v>29</v>
      </c>
      <c r="BL231" s="24" t="s">
        <v>29</v>
      </c>
      <c r="BM231" s="24" t="s">
        <v>29</v>
      </c>
      <c r="BN231" s="24" t="s">
        <v>29</v>
      </c>
      <c r="BO231" s="24" t="s">
        <v>29</v>
      </c>
      <c r="BP231" s="24" t="s">
        <v>29</v>
      </c>
      <c r="BQ231" s="24" t="s">
        <v>29</v>
      </c>
      <c r="BR231" s="24" t="s">
        <v>29</v>
      </c>
      <c r="BS231" s="24" t="s">
        <v>29</v>
      </c>
      <c r="BT231" s="24" t="s">
        <v>29</v>
      </c>
      <c r="BU231" s="24" t="s">
        <v>29</v>
      </c>
      <c r="BV231" s="24" t="s">
        <v>29</v>
      </c>
      <c r="BW231" s="24" t="s">
        <v>29</v>
      </c>
      <c r="BX231" s="24" t="s">
        <v>29</v>
      </c>
      <c r="BY231" s="24" t="s">
        <v>29</v>
      </c>
      <c r="BZ231" s="24" t="s">
        <v>29</v>
      </c>
      <c r="CA231" s="24" t="s">
        <v>29</v>
      </c>
      <c r="CB231" s="24" t="s">
        <v>29</v>
      </c>
    </row>
    <row r="232" spans="2:80" s="1" customFormat="1" ht="13.9" customHeight="1">
      <c r="B232" s="57" t="s">
        <v>29</v>
      </c>
      <c r="C232" s="57" t="s">
        <v>29</v>
      </c>
      <c r="D232" s="57" t="s">
        <v>29</v>
      </c>
      <c r="E232" s="61"/>
      <c r="G232" s="24" t="s">
        <v>29</v>
      </c>
      <c r="H232" s="24" t="s">
        <v>29</v>
      </c>
      <c r="I232" s="24" t="s">
        <v>29</v>
      </c>
      <c r="J232" s="24" t="s">
        <v>29</v>
      </c>
      <c r="K232" s="24" t="s">
        <v>29</v>
      </c>
      <c r="L232" s="24" t="s">
        <v>29</v>
      </c>
      <c r="M232" s="24" t="s">
        <v>29</v>
      </c>
      <c r="N232" s="24" t="s">
        <v>29</v>
      </c>
      <c r="O232" s="24" t="s">
        <v>29</v>
      </c>
      <c r="P232" s="24" t="s">
        <v>29</v>
      </c>
      <c r="Q232" s="24" t="s">
        <v>29</v>
      </c>
      <c r="R232" s="24" t="s">
        <v>29</v>
      </c>
      <c r="S232" s="24" t="s">
        <v>29</v>
      </c>
      <c r="T232" s="24" t="s">
        <v>29</v>
      </c>
      <c r="U232" s="24" t="s">
        <v>29</v>
      </c>
      <c r="V232" s="24" t="s">
        <v>29</v>
      </c>
      <c r="W232" s="24" t="s">
        <v>29</v>
      </c>
      <c r="X232" s="24" t="s">
        <v>29</v>
      </c>
      <c r="Y232" s="24" t="s">
        <v>29</v>
      </c>
      <c r="Z232" s="24" t="s">
        <v>29</v>
      </c>
      <c r="AA232" s="24" t="s">
        <v>29</v>
      </c>
      <c r="AB232" s="24" t="s">
        <v>29</v>
      </c>
      <c r="AC232" s="24" t="s">
        <v>29</v>
      </c>
      <c r="AD232" s="24" t="s">
        <v>29</v>
      </c>
      <c r="AE232" s="24" t="s">
        <v>29</v>
      </c>
      <c r="AF232" s="24" t="s">
        <v>29</v>
      </c>
      <c r="AG232" s="24" t="s">
        <v>29</v>
      </c>
      <c r="AH232" s="24" t="s">
        <v>29</v>
      </c>
      <c r="AI232" s="24" t="s">
        <v>29</v>
      </c>
      <c r="AJ232" s="24" t="s">
        <v>29</v>
      </c>
      <c r="AK232" s="24" t="s">
        <v>29</v>
      </c>
      <c r="AL232" s="24" t="s">
        <v>29</v>
      </c>
      <c r="AM232" s="24" t="s">
        <v>29</v>
      </c>
      <c r="AN232" s="24" t="s">
        <v>29</v>
      </c>
      <c r="AO232" s="24" t="s">
        <v>29</v>
      </c>
      <c r="AP232" s="24" t="s">
        <v>29</v>
      </c>
      <c r="AQ232" s="24" t="s">
        <v>29</v>
      </c>
      <c r="AR232" s="24" t="s">
        <v>29</v>
      </c>
      <c r="AS232" s="24" t="s">
        <v>29</v>
      </c>
      <c r="AT232" s="24" t="s">
        <v>29</v>
      </c>
      <c r="AU232" s="24" t="s">
        <v>29</v>
      </c>
      <c r="AV232" s="24" t="s">
        <v>29</v>
      </c>
      <c r="AW232" s="24" t="s">
        <v>29</v>
      </c>
      <c r="AX232" s="24" t="s">
        <v>29</v>
      </c>
      <c r="AY232" s="24" t="s">
        <v>29</v>
      </c>
      <c r="AZ232" s="24" t="s">
        <v>29</v>
      </c>
      <c r="BA232" s="24" t="s">
        <v>29</v>
      </c>
      <c r="BB232" s="24" t="s">
        <v>29</v>
      </c>
      <c r="BC232" s="24" t="s">
        <v>29</v>
      </c>
      <c r="BD232" s="24" t="s">
        <v>29</v>
      </c>
      <c r="BE232" s="24" t="s">
        <v>29</v>
      </c>
      <c r="BF232" s="24" t="s">
        <v>29</v>
      </c>
      <c r="BG232" s="24" t="s">
        <v>29</v>
      </c>
      <c r="BH232" s="24" t="s">
        <v>29</v>
      </c>
      <c r="BI232" s="24" t="s">
        <v>29</v>
      </c>
      <c r="BJ232" s="24" t="s">
        <v>29</v>
      </c>
      <c r="BK232" s="24" t="s">
        <v>29</v>
      </c>
      <c r="BL232" s="24" t="s">
        <v>29</v>
      </c>
      <c r="BM232" s="24" t="s">
        <v>29</v>
      </c>
      <c r="BN232" s="24" t="s">
        <v>29</v>
      </c>
      <c r="BO232" s="24" t="s">
        <v>29</v>
      </c>
      <c r="BP232" s="24" t="s">
        <v>29</v>
      </c>
      <c r="BQ232" s="24" t="s">
        <v>29</v>
      </c>
      <c r="BR232" s="24" t="s">
        <v>29</v>
      </c>
      <c r="BS232" s="24" t="s">
        <v>29</v>
      </c>
      <c r="BT232" s="24" t="s">
        <v>29</v>
      </c>
      <c r="BU232" s="24" t="s">
        <v>29</v>
      </c>
      <c r="BV232" s="24" t="s">
        <v>29</v>
      </c>
      <c r="BW232" s="24" t="s">
        <v>29</v>
      </c>
      <c r="BX232" s="24" t="s">
        <v>29</v>
      </c>
      <c r="BY232" s="24" t="s">
        <v>29</v>
      </c>
      <c r="BZ232" s="24" t="s">
        <v>29</v>
      </c>
      <c r="CA232" s="24" t="s">
        <v>29</v>
      </c>
      <c r="CB232" s="24" t="s">
        <v>29</v>
      </c>
    </row>
    <row r="233" spans="2:80" s="1" customFormat="1" ht="13.9" customHeight="1">
      <c r="B233" s="57" t="s">
        <v>29</v>
      </c>
      <c r="C233" s="57" t="s">
        <v>29</v>
      </c>
      <c r="D233" s="57" t="s">
        <v>29</v>
      </c>
      <c r="E233" s="61"/>
      <c r="G233" s="24" t="s">
        <v>29</v>
      </c>
      <c r="H233" s="24" t="s">
        <v>29</v>
      </c>
      <c r="I233" s="24" t="s">
        <v>29</v>
      </c>
      <c r="J233" s="24" t="s">
        <v>29</v>
      </c>
      <c r="K233" s="24" t="s">
        <v>29</v>
      </c>
      <c r="L233" s="24" t="s">
        <v>29</v>
      </c>
      <c r="M233" s="24" t="s">
        <v>29</v>
      </c>
      <c r="N233" s="24" t="s">
        <v>29</v>
      </c>
      <c r="O233" s="24" t="s">
        <v>29</v>
      </c>
      <c r="P233" s="24" t="s">
        <v>29</v>
      </c>
      <c r="Q233" s="24" t="s">
        <v>29</v>
      </c>
      <c r="R233" s="24" t="s">
        <v>29</v>
      </c>
      <c r="S233" s="24" t="s">
        <v>29</v>
      </c>
      <c r="T233" s="24" t="s">
        <v>29</v>
      </c>
      <c r="U233" s="24" t="s">
        <v>29</v>
      </c>
      <c r="V233" s="24" t="s">
        <v>29</v>
      </c>
      <c r="W233" s="24" t="s">
        <v>29</v>
      </c>
      <c r="X233" s="24" t="s">
        <v>29</v>
      </c>
      <c r="Y233" s="24" t="s">
        <v>29</v>
      </c>
      <c r="Z233" s="24" t="s">
        <v>29</v>
      </c>
      <c r="AA233" s="24" t="s">
        <v>29</v>
      </c>
      <c r="AB233" s="24" t="s">
        <v>29</v>
      </c>
      <c r="AC233" s="24" t="s">
        <v>29</v>
      </c>
      <c r="AD233" s="24" t="s">
        <v>29</v>
      </c>
      <c r="AE233" s="24" t="s">
        <v>29</v>
      </c>
      <c r="AF233" s="24" t="s">
        <v>29</v>
      </c>
      <c r="AG233" s="24" t="s">
        <v>29</v>
      </c>
      <c r="AH233" s="24" t="s">
        <v>29</v>
      </c>
      <c r="AI233" s="24" t="s">
        <v>29</v>
      </c>
      <c r="AJ233" s="24" t="s">
        <v>29</v>
      </c>
      <c r="AK233" s="24" t="s">
        <v>29</v>
      </c>
      <c r="AL233" s="24" t="s">
        <v>29</v>
      </c>
      <c r="AM233" s="24" t="s">
        <v>29</v>
      </c>
      <c r="AN233" s="24" t="s">
        <v>29</v>
      </c>
      <c r="AO233" s="24" t="s">
        <v>29</v>
      </c>
      <c r="AP233" s="24" t="s">
        <v>29</v>
      </c>
      <c r="AQ233" s="24" t="s">
        <v>29</v>
      </c>
      <c r="AR233" s="24" t="s">
        <v>29</v>
      </c>
      <c r="AS233" s="24" t="s">
        <v>29</v>
      </c>
      <c r="AT233" s="24" t="s">
        <v>29</v>
      </c>
      <c r="AU233" s="24" t="s">
        <v>29</v>
      </c>
      <c r="AV233" s="24" t="s">
        <v>29</v>
      </c>
      <c r="AW233" s="24" t="s">
        <v>29</v>
      </c>
      <c r="AX233" s="24" t="s">
        <v>29</v>
      </c>
      <c r="AY233" s="24" t="s">
        <v>29</v>
      </c>
      <c r="AZ233" s="24" t="s">
        <v>29</v>
      </c>
      <c r="BA233" s="24" t="s">
        <v>29</v>
      </c>
      <c r="BB233" s="24" t="s">
        <v>29</v>
      </c>
      <c r="BC233" s="24" t="s">
        <v>29</v>
      </c>
      <c r="BD233" s="24" t="s">
        <v>29</v>
      </c>
      <c r="BE233" s="24" t="s">
        <v>29</v>
      </c>
      <c r="BF233" s="24" t="s">
        <v>29</v>
      </c>
      <c r="BG233" s="24" t="s">
        <v>29</v>
      </c>
      <c r="BH233" s="24" t="s">
        <v>29</v>
      </c>
      <c r="BI233" s="24" t="s">
        <v>29</v>
      </c>
      <c r="BJ233" s="24" t="s">
        <v>29</v>
      </c>
      <c r="BK233" s="24" t="s">
        <v>29</v>
      </c>
      <c r="BL233" s="24" t="s">
        <v>29</v>
      </c>
      <c r="BM233" s="24" t="s">
        <v>29</v>
      </c>
      <c r="BN233" s="24" t="s">
        <v>29</v>
      </c>
      <c r="BO233" s="24" t="s">
        <v>29</v>
      </c>
      <c r="BP233" s="24" t="s">
        <v>29</v>
      </c>
      <c r="BQ233" s="24" t="s">
        <v>29</v>
      </c>
      <c r="BR233" s="24" t="s">
        <v>29</v>
      </c>
      <c r="BS233" s="24" t="s">
        <v>29</v>
      </c>
      <c r="BT233" s="24" t="s">
        <v>29</v>
      </c>
      <c r="BU233" s="24" t="s">
        <v>29</v>
      </c>
      <c r="BV233" s="24" t="s">
        <v>29</v>
      </c>
      <c r="BW233" s="24" t="s">
        <v>29</v>
      </c>
      <c r="BX233" s="24" t="s">
        <v>29</v>
      </c>
      <c r="BY233" s="24" t="s">
        <v>29</v>
      </c>
      <c r="BZ233" s="24" t="s">
        <v>29</v>
      </c>
      <c r="CA233" s="24" t="s">
        <v>29</v>
      </c>
      <c r="CB233" s="24" t="s">
        <v>29</v>
      </c>
    </row>
    <row r="234" spans="2:80" s="1" customFormat="1" ht="13.9" customHeight="1">
      <c r="B234" s="57" t="s">
        <v>29</v>
      </c>
      <c r="C234" s="57" t="s">
        <v>29</v>
      </c>
      <c r="D234" s="57" t="s">
        <v>29</v>
      </c>
      <c r="E234" s="61"/>
      <c r="G234" s="24" t="s">
        <v>29</v>
      </c>
      <c r="H234" s="24" t="s">
        <v>29</v>
      </c>
      <c r="I234" s="24" t="s">
        <v>29</v>
      </c>
      <c r="J234" s="24" t="s">
        <v>29</v>
      </c>
      <c r="K234" s="24" t="s">
        <v>29</v>
      </c>
      <c r="L234" s="24" t="s">
        <v>29</v>
      </c>
      <c r="M234" s="24" t="s">
        <v>29</v>
      </c>
      <c r="N234" s="24" t="s">
        <v>29</v>
      </c>
      <c r="O234" s="24" t="s">
        <v>29</v>
      </c>
      <c r="P234" s="24" t="s">
        <v>29</v>
      </c>
      <c r="Q234" s="24" t="s">
        <v>29</v>
      </c>
      <c r="R234" s="24" t="s">
        <v>29</v>
      </c>
      <c r="S234" s="24" t="s">
        <v>29</v>
      </c>
      <c r="T234" s="24" t="s">
        <v>29</v>
      </c>
      <c r="U234" s="24" t="s">
        <v>29</v>
      </c>
      <c r="V234" s="24" t="s">
        <v>29</v>
      </c>
      <c r="W234" s="24" t="s">
        <v>29</v>
      </c>
      <c r="X234" s="24" t="s">
        <v>29</v>
      </c>
      <c r="Y234" s="24" t="s">
        <v>29</v>
      </c>
      <c r="Z234" s="24" t="s">
        <v>29</v>
      </c>
      <c r="AA234" s="24" t="s">
        <v>29</v>
      </c>
      <c r="AB234" s="24" t="s">
        <v>29</v>
      </c>
      <c r="AC234" s="24" t="s">
        <v>29</v>
      </c>
      <c r="AD234" s="24" t="s">
        <v>29</v>
      </c>
      <c r="AE234" s="24" t="s">
        <v>29</v>
      </c>
      <c r="AF234" s="24" t="s">
        <v>29</v>
      </c>
      <c r="AG234" s="24" t="s">
        <v>29</v>
      </c>
      <c r="AH234" s="24" t="s">
        <v>29</v>
      </c>
      <c r="AI234" s="24" t="s">
        <v>29</v>
      </c>
      <c r="AJ234" s="24" t="s">
        <v>29</v>
      </c>
      <c r="AK234" s="24" t="s">
        <v>29</v>
      </c>
      <c r="AL234" s="24" t="s">
        <v>29</v>
      </c>
      <c r="AM234" s="24" t="s">
        <v>29</v>
      </c>
      <c r="AN234" s="24" t="s">
        <v>29</v>
      </c>
      <c r="AO234" s="24" t="s">
        <v>29</v>
      </c>
      <c r="AP234" s="24" t="s">
        <v>29</v>
      </c>
      <c r="AQ234" s="24" t="s">
        <v>29</v>
      </c>
      <c r="AR234" s="24" t="s">
        <v>29</v>
      </c>
      <c r="AS234" s="24" t="s">
        <v>29</v>
      </c>
      <c r="AT234" s="24" t="s">
        <v>29</v>
      </c>
      <c r="AU234" s="24" t="s">
        <v>29</v>
      </c>
      <c r="AV234" s="24" t="s">
        <v>29</v>
      </c>
      <c r="AW234" s="24" t="s">
        <v>29</v>
      </c>
      <c r="AX234" s="24" t="s">
        <v>29</v>
      </c>
      <c r="AY234" s="24" t="s">
        <v>29</v>
      </c>
      <c r="AZ234" s="24" t="s">
        <v>29</v>
      </c>
      <c r="BA234" s="24" t="s">
        <v>29</v>
      </c>
      <c r="BB234" s="24" t="s">
        <v>29</v>
      </c>
      <c r="BC234" s="24" t="s">
        <v>29</v>
      </c>
      <c r="BD234" s="24" t="s">
        <v>29</v>
      </c>
      <c r="BE234" s="24" t="s">
        <v>29</v>
      </c>
      <c r="BF234" s="24" t="s">
        <v>29</v>
      </c>
      <c r="BG234" s="24" t="s">
        <v>29</v>
      </c>
      <c r="BH234" s="24" t="s">
        <v>29</v>
      </c>
      <c r="BI234" s="24" t="s">
        <v>29</v>
      </c>
      <c r="BJ234" s="24" t="s">
        <v>29</v>
      </c>
      <c r="BK234" s="24" t="s">
        <v>29</v>
      </c>
      <c r="BL234" s="24" t="s">
        <v>29</v>
      </c>
      <c r="BM234" s="24" t="s">
        <v>29</v>
      </c>
      <c r="BN234" s="24" t="s">
        <v>29</v>
      </c>
      <c r="BO234" s="24" t="s">
        <v>29</v>
      </c>
      <c r="BP234" s="24" t="s">
        <v>29</v>
      </c>
      <c r="BQ234" s="24" t="s">
        <v>29</v>
      </c>
      <c r="BR234" s="24" t="s">
        <v>29</v>
      </c>
      <c r="BS234" s="24" t="s">
        <v>29</v>
      </c>
      <c r="BT234" s="24" t="s">
        <v>29</v>
      </c>
      <c r="BU234" s="24" t="s">
        <v>29</v>
      </c>
      <c r="BV234" s="24" t="s">
        <v>29</v>
      </c>
      <c r="BW234" s="24" t="s">
        <v>29</v>
      </c>
      <c r="BX234" s="24" t="s">
        <v>29</v>
      </c>
      <c r="BY234" s="24" t="s">
        <v>29</v>
      </c>
      <c r="BZ234" s="24" t="s">
        <v>29</v>
      </c>
      <c r="CA234" s="24" t="s">
        <v>29</v>
      </c>
      <c r="CB234" s="24" t="s">
        <v>29</v>
      </c>
    </row>
    <row r="235" spans="2:80" s="1" customFormat="1" ht="13.9" customHeight="1">
      <c r="B235" s="57" t="s">
        <v>29</v>
      </c>
      <c r="C235" s="57" t="s">
        <v>29</v>
      </c>
      <c r="D235" s="57" t="s">
        <v>29</v>
      </c>
      <c r="E235" s="61"/>
      <c r="G235" s="24" t="s">
        <v>29</v>
      </c>
      <c r="H235" s="24" t="s">
        <v>29</v>
      </c>
      <c r="I235" s="24" t="s">
        <v>29</v>
      </c>
      <c r="J235" s="24" t="s">
        <v>29</v>
      </c>
      <c r="K235" s="24" t="s">
        <v>29</v>
      </c>
      <c r="L235" s="24" t="s">
        <v>29</v>
      </c>
      <c r="M235" s="24" t="s">
        <v>29</v>
      </c>
      <c r="N235" s="24" t="s">
        <v>29</v>
      </c>
      <c r="O235" s="24" t="s">
        <v>29</v>
      </c>
      <c r="P235" s="24" t="s">
        <v>29</v>
      </c>
      <c r="Q235" s="24" t="s">
        <v>29</v>
      </c>
      <c r="R235" s="24" t="s">
        <v>29</v>
      </c>
      <c r="S235" s="24" t="s">
        <v>29</v>
      </c>
      <c r="T235" s="24" t="s">
        <v>29</v>
      </c>
      <c r="U235" s="24" t="s">
        <v>29</v>
      </c>
      <c r="V235" s="24" t="s">
        <v>29</v>
      </c>
      <c r="W235" s="24" t="s">
        <v>29</v>
      </c>
      <c r="X235" s="24" t="s">
        <v>29</v>
      </c>
      <c r="Y235" s="24" t="s">
        <v>29</v>
      </c>
      <c r="Z235" s="24" t="s">
        <v>29</v>
      </c>
      <c r="AA235" s="24" t="s">
        <v>29</v>
      </c>
      <c r="AB235" s="24" t="s">
        <v>29</v>
      </c>
      <c r="AC235" s="24" t="s">
        <v>29</v>
      </c>
      <c r="AD235" s="24" t="s">
        <v>29</v>
      </c>
      <c r="AE235" s="24" t="s">
        <v>29</v>
      </c>
      <c r="AF235" s="24" t="s">
        <v>29</v>
      </c>
      <c r="AG235" s="24" t="s">
        <v>29</v>
      </c>
      <c r="AH235" s="24" t="s">
        <v>29</v>
      </c>
      <c r="AI235" s="24" t="s">
        <v>29</v>
      </c>
      <c r="AJ235" s="24" t="s">
        <v>29</v>
      </c>
      <c r="AK235" s="24" t="s">
        <v>29</v>
      </c>
      <c r="AL235" s="24" t="s">
        <v>29</v>
      </c>
      <c r="AM235" s="24" t="s">
        <v>29</v>
      </c>
      <c r="AN235" s="24" t="s">
        <v>29</v>
      </c>
      <c r="AO235" s="24" t="s">
        <v>29</v>
      </c>
      <c r="AP235" s="24" t="s">
        <v>29</v>
      </c>
      <c r="AQ235" s="24" t="s">
        <v>29</v>
      </c>
      <c r="AR235" s="24" t="s">
        <v>29</v>
      </c>
      <c r="AS235" s="24" t="s">
        <v>29</v>
      </c>
      <c r="AT235" s="24" t="s">
        <v>29</v>
      </c>
      <c r="AU235" s="24" t="s">
        <v>29</v>
      </c>
      <c r="AV235" s="24" t="s">
        <v>29</v>
      </c>
      <c r="AW235" s="24" t="s">
        <v>29</v>
      </c>
      <c r="AX235" s="24" t="s">
        <v>29</v>
      </c>
      <c r="AY235" s="24" t="s">
        <v>29</v>
      </c>
      <c r="AZ235" s="24" t="s">
        <v>29</v>
      </c>
      <c r="BA235" s="24" t="s">
        <v>29</v>
      </c>
      <c r="BB235" s="24" t="s">
        <v>29</v>
      </c>
      <c r="BC235" s="24" t="s">
        <v>29</v>
      </c>
      <c r="BD235" s="24" t="s">
        <v>29</v>
      </c>
      <c r="BE235" s="24" t="s">
        <v>29</v>
      </c>
      <c r="BF235" s="24" t="s">
        <v>29</v>
      </c>
      <c r="BG235" s="24" t="s">
        <v>29</v>
      </c>
      <c r="BH235" s="24" t="s">
        <v>29</v>
      </c>
      <c r="BI235" s="24" t="s">
        <v>29</v>
      </c>
      <c r="BJ235" s="24" t="s">
        <v>29</v>
      </c>
      <c r="BK235" s="24" t="s">
        <v>29</v>
      </c>
      <c r="BL235" s="24" t="s">
        <v>29</v>
      </c>
      <c r="BM235" s="24" t="s">
        <v>29</v>
      </c>
      <c r="BN235" s="24" t="s">
        <v>29</v>
      </c>
      <c r="BO235" s="24" t="s">
        <v>29</v>
      </c>
      <c r="BP235" s="24" t="s">
        <v>29</v>
      </c>
      <c r="BQ235" s="24" t="s">
        <v>29</v>
      </c>
      <c r="BR235" s="24" t="s">
        <v>29</v>
      </c>
      <c r="BS235" s="24" t="s">
        <v>29</v>
      </c>
      <c r="BT235" s="24" t="s">
        <v>29</v>
      </c>
      <c r="BU235" s="24" t="s">
        <v>29</v>
      </c>
      <c r="BV235" s="24" t="s">
        <v>29</v>
      </c>
      <c r="BW235" s="24" t="s">
        <v>29</v>
      </c>
      <c r="BX235" s="24" t="s">
        <v>29</v>
      </c>
      <c r="BY235" s="24" t="s">
        <v>29</v>
      </c>
      <c r="BZ235" s="24" t="s">
        <v>29</v>
      </c>
      <c r="CA235" s="24" t="s">
        <v>29</v>
      </c>
      <c r="CB235" s="24" t="s">
        <v>29</v>
      </c>
    </row>
    <row r="236" spans="2:80" s="1" customFormat="1" ht="13.9" customHeight="1">
      <c r="B236" s="57" t="s">
        <v>29</v>
      </c>
      <c r="C236" s="57" t="s">
        <v>29</v>
      </c>
      <c r="D236" s="57" t="s">
        <v>29</v>
      </c>
      <c r="E236" s="61"/>
      <c r="G236" s="24" t="s">
        <v>29</v>
      </c>
      <c r="H236" s="24" t="s">
        <v>29</v>
      </c>
      <c r="I236" s="24" t="s">
        <v>29</v>
      </c>
      <c r="J236" s="24" t="s">
        <v>29</v>
      </c>
      <c r="K236" s="24" t="s">
        <v>29</v>
      </c>
      <c r="L236" s="24" t="s">
        <v>29</v>
      </c>
      <c r="M236" s="24" t="s">
        <v>29</v>
      </c>
      <c r="N236" s="24" t="s">
        <v>29</v>
      </c>
      <c r="O236" s="24" t="s">
        <v>29</v>
      </c>
      <c r="P236" s="24" t="s">
        <v>29</v>
      </c>
      <c r="Q236" s="24" t="s">
        <v>29</v>
      </c>
      <c r="R236" s="24" t="s">
        <v>29</v>
      </c>
      <c r="S236" s="24" t="s">
        <v>29</v>
      </c>
      <c r="T236" s="24" t="s">
        <v>29</v>
      </c>
      <c r="U236" s="24" t="s">
        <v>29</v>
      </c>
      <c r="V236" s="24" t="s">
        <v>29</v>
      </c>
      <c r="W236" s="24" t="s">
        <v>29</v>
      </c>
      <c r="X236" s="24" t="s">
        <v>29</v>
      </c>
      <c r="Y236" s="24" t="s">
        <v>29</v>
      </c>
      <c r="Z236" s="24" t="s">
        <v>29</v>
      </c>
      <c r="AA236" s="24" t="s">
        <v>29</v>
      </c>
      <c r="AB236" s="24" t="s">
        <v>29</v>
      </c>
      <c r="AC236" s="24" t="s">
        <v>29</v>
      </c>
      <c r="AD236" s="24" t="s">
        <v>29</v>
      </c>
      <c r="AE236" s="24" t="s">
        <v>29</v>
      </c>
      <c r="AF236" s="24" t="s">
        <v>29</v>
      </c>
      <c r="AG236" s="24" t="s">
        <v>29</v>
      </c>
      <c r="AH236" s="24" t="s">
        <v>29</v>
      </c>
      <c r="AI236" s="24" t="s">
        <v>29</v>
      </c>
      <c r="AJ236" s="24" t="s">
        <v>29</v>
      </c>
      <c r="AK236" s="24" t="s">
        <v>29</v>
      </c>
      <c r="AL236" s="24" t="s">
        <v>29</v>
      </c>
      <c r="AM236" s="24" t="s">
        <v>29</v>
      </c>
      <c r="AN236" s="24" t="s">
        <v>29</v>
      </c>
      <c r="AO236" s="24" t="s">
        <v>29</v>
      </c>
      <c r="AP236" s="24" t="s">
        <v>29</v>
      </c>
      <c r="AQ236" s="24" t="s">
        <v>29</v>
      </c>
      <c r="AR236" s="24" t="s">
        <v>29</v>
      </c>
      <c r="AS236" s="24" t="s">
        <v>29</v>
      </c>
      <c r="AT236" s="24" t="s">
        <v>29</v>
      </c>
      <c r="AU236" s="24" t="s">
        <v>29</v>
      </c>
      <c r="AV236" s="24" t="s">
        <v>29</v>
      </c>
      <c r="AW236" s="24" t="s">
        <v>29</v>
      </c>
      <c r="AX236" s="24" t="s">
        <v>29</v>
      </c>
      <c r="AY236" s="24" t="s">
        <v>29</v>
      </c>
      <c r="AZ236" s="24" t="s">
        <v>29</v>
      </c>
      <c r="BA236" s="24" t="s">
        <v>29</v>
      </c>
      <c r="BB236" s="24" t="s">
        <v>29</v>
      </c>
      <c r="BC236" s="24" t="s">
        <v>29</v>
      </c>
      <c r="BD236" s="24" t="s">
        <v>29</v>
      </c>
      <c r="BE236" s="24" t="s">
        <v>29</v>
      </c>
      <c r="BF236" s="24" t="s">
        <v>29</v>
      </c>
      <c r="BG236" s="24" t="s">
        <v>29</v>
      </c>
      <c r="BH236" s="24" t="s">
        <v>29</v>
      </c>
      <c r="BI236" s="24" t="s">
        <v>29</v>
      </c>
      <c r="BJ236" s="24" t="s">
        <v>29</v>
      </c>
      <c r="BK236" s="24" t="s">
        <v>29</v>
      </c>
      <c r="BL236" s="24" t="s">
        <v>29</v>
      </c>
      <c r="BM236" s="24" t="s">
        <v>29</v>
      </c>
      <c r="BN236" s="24" t="s">
        <v>29</v>
      </c>
      <c r="BO236" s="24" t="s">
        <v>29</v>
      </c>
      <c r="BP236" s="24" t="s">
        <v>29</v>
      </c>
      <c r="BQ236" s="24" t="s">
        <v>29</v>
      </c>
      <c r="BR236" s="24" t="s">
        <v>29</v>
      </c>
      <c r="BS236" s="24" t="s">
        <v>29</v>
      </c>
      <c r="BT236" s="24" t="s">
        <v>29</v>
      </c>
      <c r="BU236" s="24" t="s">
        <v>29</v>
      </c>
      <c r="BV236" s="24" t="s">
        <v>29</v>
      </c>
      <c r="BW236" s="24" t="s">
        <v>29</v>
      </c>
      <c r="BX236" s="24" t="s">
        <v>29</v>
      </c>
      <c r="BY236" s="24" t="s">
        <v>29</v>
      </c>
      <c r="BZ236" s="24" t="s">
        <v>29</v>
      </c>
      <c r="CA236" s="24" t="s">
        <v>29</v>
      </c>
      <c r="CB236" s="24" t="s">
        <v>29</v>
      </c>
    </row>
    <row r="237" spans="2:80" s="1" customFormat="1" ht="13.9" customHeight="1">
      <c r="B237" s="57" t="s">
        <v>29</v>
      </c>
      <c r="C237" s="57" t="s">
        <v>29</v>
      </c>
      <c r="D237" s="57" t="s">
        <v>29</v>
      </c>
      <c r="E237" s="61"/>
      <c r="G237" s="24" t="s">
        <v>29</v>
      </c>
      <c r="H237" s="24" t="s">
        <v>29</v>
      </c>
      <c r="I237" s="24" t="s">
        <v>29</v>
      </c>
      <c r="J237" s="24" t="s">
        <v>29</v>
      </c>
      <c r="K237" s="24" t="s">
        <v>29</v>
      </c>
      <c r="L237" s="24" t="s">
        <v>29</v>
      </c>
      <c r="M237" s="24" t="s">
        <v>29</v>
      </c>
      <c r="N237" s="24" t="s">
        <v>29</v>
      </c>
      <c r="O237" s="24" t="s">
        <v>29</v>
      </c>
      <c r="P237" s="24" t="s">
        <v>29</v>
      </c>
      <c r="Q237" s="24" t="s">
        <v>29</v>
      </c>
      <c r="R237" s="24" t="s">
        <v>29</v>
      </c>
      <c r="S237" s="24" t="s">
        <v>29</v>
      </c>
      <c r="T237" s="24" t="s">
        <v>29</v>
      </c>
      <c r="U237" s="24" t="s">
        <v>29</v>
      </c>
      <c r="V237" s="24" t="s">
        <v>29</v>
      </c>
      <c r="W237" s="24" t="s">
        <v>29</v>
      </c>
      <c r="X237" s="24" t="s">
        <v>29</v>
      </c>
      <c r="Y237" s="24" t="s">
        <v>29</v>
      </c>
      <c r="Z237" s="24" t="s">
        <v>29</v>
      </c>
      <c r="AA237" s="24" t="s">
        <v>29</v>
      </c>
      <c r="AB237" s="24" t="s">
        <v>29</v>
      </c>
      <c r="AC237" s="24" t="s">
        <v>29</v>
      </c>
      <c r="AD237" s="24" t="s">
        <v>29</v>
      </c>
      <c r="AE237" s="24" t="s">
        <v>29</v>
      </c>
      <c r="AF237" s="24" t="s">
        <v>29</v>
      </c>
      <c r="AG237" s="24" t="s">
        <v>29</v>
      </c>
      <c r="AH237" s="24" t="s">
        <v>29</v>
      </c>
      <c r="AI237" s="24" t="s">
        <v>29</v>
      </c>
      <c r="AJ237" s="24" t="s">
        <v>29</v>
      </c>
      <c r="AK237" s="24" t="s">
        <v>29</v>
      </c>
      <c r="AL237" s="24" t="s">
        <v>29</v>
      </c>
      <c r="AM237" s="24" t="s">
        <v>29</v>
      </c>
      <c r="AN237" s="24" t="s">
        <v>29</v>
      </c>
      <c r="AO237" s="24" t="s">
        <v>29</v>
      </c>
      <c r="AP237" s="24" t="s">
        <v>29</v>
      </c>
      <c r="AQ237" s="24" t="s">
        <v>29</v>
      </c>
      <c r="AR237" s="24" t="s">
        <v>29</v>
      </c>
      <c r="AS237" s="24" t="s">
        <v>29</v>
      </c>
      <c r="AT237" s="24" t="s">
        <v>29</v>
      </c>
      <c r="AU237" s="24" t="s">
        <v>29</v>
      </c>
      <c r="AV237" s="24" t="s">
        <v>29</v>
      </c>
      <c r="AW237" s="24" t="s">
        <v>29</v>
      </c>
      <c r="AX237" s="24" t="s">
        <v>29</v>
      </c>
      <c r="AY237" s="24" t="s">
        <v>29</v>
      </c>
      <c r="AZ237" s="24" t="s">
        <v>29</v>
      </c>
      <c r="BA237" s="24" t="s">
        <v>29</v>
      </c>
      <c r="BB237" s="24" t="s">
        <v>29</v>
      </c>
      <c r="BC237" s="24" t="s">
        <v>29</v>
      </c>
      <c r="BD237" s="24" t="s">
        <v>29</v>
      </c>
      <c r="BE237" s="24" t="s">
        <v>29</v>
      </c>
      <c r="BF237" s="24" t="s">
        <v>29</v>
      </c>
      <c r="BG237" s="24" t="s">
        <v>29</v>
      </c>
      <c r="BH237" s="24" t="s">
        <v>29</v>
      </c>
      <c r="BI237" s="24" t="s">
        <v>29</v>
      </c>
      <c r="BJ237" s="24" t="s">
        <v>29</v>
      </c>
      <c r="BK237" s="24" t="s">
        <v>29</v>
      </c>
      <c r="BL237" s="24" t="s">
        <v>29</v>
      </c>
      <c r="BM237" s="24" t="s">
        <v>29</v>
      </c>
      <c r="BN237" s="24" t="s">
        <v>29</v>
      </c>
      <c r="BO237" s="24" t="s">
        <v>29</v>
      </c>
      <c r="BP237" s="24" t="s">
        <v>29</v>
      </c>
      <c r="BQ237" s="24" t="s">
        <v>29</v>
      </c>
      <c r="BR237" s="24" t="s">
        <v>29</v>
      </c>
      <c r="BS237" s="24" t="s">
        <v>29</v>
      </c>
      <c r="BT237" s="24" t="s">
        <v>29</v>
      </c>
      <c r="BU237" s="24" t="s">
        <v>29</v>
      </c>
      <c r="BV237" s="24" t="s">
        <v>29</v>
      </c>
      <c r="BW237" s="24" t="s">
        <v>29</v>
      </c>
      <c r="BX237" s="24" t="s">
        <v>29</v>
      </c>
      <c r="BY237" s="24" t="s">
        <v>29</v>
      </c>
      <c r="BZ237" s="24" t="s">
        <v>29</v>
      </c>
      <c r="CA237" s="24" t="s">
        <v>29</v>
      </c>
      <c r="CB237" s="24" t="s">
        <v>29</v>
      </c>
    </row>
    <row r="238" spans="2:80" s="1" customFormat="1" ht="13.9" customHeight="1">
      <c r="B238" s="57" t="s">
        <v>29</v>
      </c>
      <c r="C238" s="57" t="s">
        <v>29</v>
      </c>
      <c r="D238" s="57" t="s">
        <v>29</v>
      </c>
      <c r="E238" s="61"/>
      <c r="G238" s="24" t="s">
        <v>29</v>
      </c>
      <c r="H238" s="24" t="s">
        <v>29</v>
      </c>
      <c r="I238" s="24" t="s">
        <v>29</v>
      </c>
      <c r="J238" s="24" t="s">
        <v>29</v>
      </c>
      <c r="K238" s="24" t="s">
        <v>29</v>
      </c>
      <c r="L238" s="24" t="s">
        <v>29</v>
      </c>
      <c r="M238" s="24" t="s">
        <v>29</v>
      </c>
      <c r="N238" s="24" t="s">
        <v>29</v>
      </c>
      <c r="O238" s="24" t="s">
        <v>29</v>
      </c>
      <c r="P238" s="24" t="s">
        <v>29</v>
      </c>
      <c r="Q238" s="24" t="s">
        <v>29</v>
      </c>
      <c r="R238" s="24" t="s">
        <v>29</v>
      </c>
      <c r="S238" s="24" t="s">
        <v>29</v>
      </c>
      <c r="T238" s="24" t="s">
        <v>29</v>
      </c>
      <c r="U238" s="24" t="s">
        <v>29</v>
      </c>
      <c r="V238" s="24" t="s">
        <v>29</v>
      </c>
      <c r="W238" s="24" t="s">
        <v>29</v>
      </c>
      <c r="X238" s="24" t="s">
        <v>29</v>
      </c>
      <c r="Y238" s="24" t="s">
        <v>29</v>
      </c>
      <c r="Z238" s="24" t="s">
        <v>29</v>
      </c>
      <c r="AA238" s="24" t="s">
        <v>29</v>
      </c>
      <c r="AB238" s="24" t="s">
        <v>29</v>
      </c>
      <c r="AC238" s="24" t="s">
        <v>29</v>
      </c>
      <c r="AD238" s="24" t="s">
        <v>29</v>
      </c>
      <c r="AE238" s="24" t="s">
        <v>29</v>
      </c>
      <c r="AF238" s="24" t="s">
        <v>29</v>
      </c>
      <c r="AG238" s="24" t="s">
        <v>29</v>
      </c>
      <c r="AH238" s="24" t="s">
        <v>29</v>
      </c>
      <c r="AI238" s="24" t="s">
        <v>29</v>
      </c>
      <c r="AJ238" s="24" t="s">
        <v>29</v>
      </c>
      <c r="AK238" s="24" t="s">
        <v>29</v>
      </c>
      <c r="AL238" s="24" t="s">
        <v>29</v>
      </c>
      <c r="AM238" s="24" t="s">
        <v>29</v>
      </c>
      <c r="AN238" s="24" t="s">
        <v>29</v>
      </c>
      <c r="AO238" s="24" t="s">
        <v>29</v>
      </c>
      <c r="AP238" s="24" t="s">
        <v>29</v>
      </c>
      <c r="AQ238" s="24" t="s">
        <v>29</v>
      </c>
      <c r="AR238" s="24" t="s">
        <v>29</v>
      </c>
      <c r="AS238" s="24" t="s">
        <v>29</v>
      </c>
      <c r="AT238" s="24" t="s">
        <v>29</v>
      </c>
      <c r="AU238" s="24" t="s">
        <v>29</v>
      </c>
      <c r="AV238" s="24" t="s">
        <v>29</v>
      </c>
      <c r="AW238" s="24" t="s">
        <v>29</v>
      </c>
      <c r="AX238" s="24" t="s">
        <v>29</v>
      </c>
      <c r="AY238" s="24" t="s">
        <v>29</v>
      </c>
      <c r="AZ238" s="24" t="s">
        <v>29</v>
      </c>
      <c r="BA238" s="24" t="s">
        <v>29</v>
      </c>
      <c r="BB238" s="24" t="s">
        <v>29</v>
      </c>
      <c r="BC238" s="24" t="s">
        <v>29</v>
      </c>
      <c r="BD238" s="24" t="s">
        <v>29</v>
      </c>
      <c r="BE238" s="24" t="s">
        <v>29</v>
      </c>
      <c r="BF238" s="24" t="s">
        <v>29</v>
      </c>
      <c r="BG238" s="24" t="s">
        <v>29</v>
      </c>
      <c r="BH238" s="24" t="s">
        <v>29</v>
      </c>
      <c r="BI238" s="24" t="s">
        <v>29</v>
      </c>
      <c r="BJ238" s="24" t="s">
        <v>29</v>
      </c>
      <c r="BK238" s="24" t="s">
        <v>29</v>
      </c>
      <c r="BL238" s="24" t="s">
        <v>29</v>
      </c>
      <c r="BM238" s="24" t="s">
        <v>29</v>
      </c>
      <c r="BN238" s="24" t="s">
        <v>29</v>
      </c>
      <c r="BO238" s="24" t="s">
        <v>29</v>
      </c>
      <c r="BP238" s="24" t="s">
        <v>29</v>
      </c>
      <c r="BQ238" s="24" t="s">
        <v>29</v>
      </c>
      <c r="BR238" s="24" t="s">
        <v>29</v>
      </c>
      <c r="BS238" s="24" t="s">
        <v>29</v>
      </c>
      <c r="BT238" s="24" t="s">
        <v>29</v>
      </c>
      <c r="BU238" s="24" t="s">
        <v>29</v>
      </c>
      <c r="BV238" s="24" t="s">
        <v>29</v>
      </c>
      <c r="BW238" s="24" t="s">
        <v>29</v>
      </c>
      <c r="BX238" s="24" t="s">
        <v>29</v>
      </c>
      <c r="BY238" s="24" t="s">
        <v>29</v>
      </c>
      <c r="BZ238" s="24" t="s">
        <v>29</v>
      </c>
      <c r="CA238" s="24" t="s">
        <v>29</v>
      </c>
      <c r="CB238" s="24" t="s">
        <v>29</v>
      </c>
    </row>
    <row r="239" spans="2:80" s="1" customFormat="1" ht="13.9" customHeight="1">
      <c r="B239" s="57" t="s">
        <v>29</v>
      </c>
      <c r="C239" s="57" t="s">
        <v>29</v>
      </c>
      <c r="D239" s="57" t="s">
        <v>29</v>
      </c>
      <c r="E239" s="61"/>
      <c r="G239" s="24" t="s">
        <v>29</v>
      </c>
      <c r="H239" s="24" t="s">
        <v>29</v>
      </c>
      <c r="I239" s="24" t="s">
        <v>29</v>
      </c>
      <c r="J239" s="24" t="s">
        <v>29</v>
      </c>
      <c r="K239" s="24" t="s">
        <v>29</v>
      </c>
      <c r="L239" s="24" t="s">
        <v>29</v>
      </c>
      <c r="M239" s="24" t="s">
        <v>29</v>
      </c>
      <c r="N239" s="24" t="s">
        <v>29</v>
      </c>
      <c r="O239" s="24" t="s">
        <v>29</v>
      </c>
      <c r="P239" s="24" t="s">
        <v>29</v>
      </c>
      <c r="Q239" s="24" t="s">
        <v>29</v>
      </c>
      <c r="R239" s="24" t="s">
        <v>29</v>
      </c>
      <c r="S239" s="24" t="s">
        <v>29</v>
      </c>
      <c r="T239" s="24" t="s">
        <v>29</v>
      </c>
      <c r="U239" s="24" t="s">
        <v>29</v>
      </c>
      <c r="V239" s="24" t="s">
        <v>29</v>
      </c>
      <c r="W239" s="24" t="s">
        <v>29</v>
      </c>
      <c r="X239" s="24" t="s">
        <v>29</v>
      </c>
      <c r="Y239" s="24" t="s">
        <v>29</v>
      </c>
      <c r="Z239" s="24" t="s">
        <v>29</v>
      </c>
      <c r="AA239" s="24" t="s">
        <v>29</v>
      </c>
      <c r="AB239" s="24" t="s">
        <v>29</v>
      </c>
      <c r="AC239" s="24" t="s">
        <v>29</v>
      </c>
      <c r="AD239" s="24" t="s">
        <v>29</v>
      </c>
      <c r="AE239" s="24" t="s">
        <v>29</v>
      </c>
      <c r="AF239" s="24" t="s">
        <v>29</v>
      </c>
      <c r="AG239" s="24" t="s">
        <v>29</v>
      </c>
      <c r="AH239" s="24" t="s">
        <v>29</v>
      </c>
      <c r="AI239" s="24" t="s">
        <v>29</v>
      </c>
      <c r="AJ239" s="24" t="s">
        <v>29</v>
      </c>
      <c r="AK239" s="24" t="s">
        <v>29</v>
      </c>
      <c r="AL239" s="24" t="s">
        <v>29</v>
      </c>
      <c r="AM239" s="24" t="s">
        <v>29</v>
      </c>
      <c r="AN239" s="24" t="s">
        <v>29</v>
      </c>
      <c r="AO239" s="24" t="s">
        <v>29</v>
      </c>
      <c r="AP239" s="24" t="s">
        <v>29</v>
      </c>
      <c r="AQ239" s="24" t="s">
        <v>29</v>
      </c>
      <c r="AR239" s="24" t="s">
        <v>29</v>
      </c>
      <c r="AS239" s="24" t="s">
        <v>29</v>
      </c>
      <c r="AT239" s="24" t="s">
        <v>29</v>
      </c>
      <c r="AU239" s="24" t="s">
        <v>29</v>
      </c>
      <c r="AV239" s="24" t="s">
        <v>29</v>
      </c>
      <c r="AW239" s="24" t="s">
        <v>29</v>
      </c>
      <c r="AX239" s="24" t="s">
        <v>29</v>
      </c>
      <c r="AY239" s="24" t="s">
        <v>29</v>
      </c>
      <c r="AZ239" s="24" t="s">
        <v>29</v>
      </c>
      <c r="BA239" s="24" t="s">
        <v>29</v>
      </c>
      <c r="BB239" s="24" t="s">
        <v>29</v>
      </c>
      <c r="BC239" s="24" t="s">
        <v>29</v>
      </c>
      <c r="BD239" s="24" t="s">
        <v>29</v>
      </c>
      <c r="BE239" s="24" t="s">
        <v>29</v>
      </c>
      <c r="BF239" s="24" t="s">
        <v>29</v>
      </c>
      <c r="BG239" s="24" t="s">
        <v>29</v>
      </c>
      <c r="BH239" s="24" t="s">
        <v>29</v>
      </c>
      <c r="BI239" s="24" t="s">
        <v>29</v>
      </c>
      <c r="BJ239" s="24" t="s">
        <v>29</v>
      </c>
      <c r="BK239" s="24" t="s">
        <v>29</v>
      </c>
      <c r="BL239" s="24" t="s">
        <v>29</v>
      </c>
      <c r="BM239" s="24" t="s">
        <v>29</v>
      </c>
      <c r="BN239" s="24" t="s">
        <v>29</v>
      </c>
      <c r="BO239" s="24" t="s">
        <v>29</v>
      </c>
      <c r="BP239" s="24" t="s">
        <v>29</v>
      </c>
      <c r="BQ239" s="24" t="s">
        <v>29</v>
      </c>
      <c r="BR239" s="24" t="s">
        <v>29</v>
      </c>
      <c r="BS239" s="24" t="s">
        <v>29</v>
      </c>
      <c r="BT239" s="24" t="s">
        <v>29</v>
      </c>
      <c r="BU239" s="24" t="s">
        <v>29</v>
      </c>
      <c r="BV239" s="24" t="s">
        <v>29</v>
      </c>
      <c r="BW239" s="24" t="s">
        <v>29</v>
      </c>
      <c r="BX239" s="24" t="s">
        <v>29</v>
      </c>
      <c r="BY239" s="24" t="s">
        <v>29</v>
      </c>
      <c r="BZ239" s="24" t="s">
        <v>29</v>
      </c>
      <c r="CA239" s="24" t="s">
        <v>29</v>
      </c>
      <c r="CB239" s="24" t="s">
        <v>29</v>
      </c>
    </row>
    <row r="240" spans="2:80" s="1" customFormat="1" ht="13.9" customHeight="1">
      <c r="B240" s="57" t="s">
        <v>29</v>
      </c>
      <c r="C240" s="57" t="s">
        <v>29</v>
      </c>
      <c r="D240" s="57" t="s">
        <v>29</v>
      </c>
      <c r="E240" s="61"/>
      <c r="G240" s="24" t="s">
        <v>29</v>
      </c>
      <c r="H240" s="24" t="s">
        <v>29</v>
      </c>
      <c r="I240" s="24" t="s">
        <v>29</v>
      </c>
      <c r="J240" s="24" t="s">
        <v>29</v>
      </c>
      <c r="K240" s="24" t="s">
        <v>29</v>
      </c>
      <c r="L240" s="24" t="s">
        <v>29</v>
      </c>
      <c r="M240" s="24" t="s">
        <v>29</v>
      </c>
      <c r="N240" s="24" t="s">
        <v>29</v>
      </c>
      <c r="O240" s="24" t="s">
        <v>29</v>
      </c>
      <c r="P240" s="24" t="s">
        <v>29</v>
      </c>
      <c r="Q240" s="24" t="s">
        <v>29</v>
      </c>
      <c r="R240" s="24" t="s">
        <v>29</v>
      </c>
      <c r="S240" s="24" t="s">
        <v>29</v>
      </c>
      <c r="T240" s="24" t="s">
        <v>29</v>
      </c>
      <c r="U240" s="24" t="s">
        <v>29</v>
      </c>
      <c r="V240" s="24" t="s">
        <v>29</v>
      </c>
      <c r="W240" s="24" t="s">
        <v>29</v>
      </c>
      <c r="X240" s="24" t="s">
        <v>29</v>
      </c>
      <c r="Y240" s="24" t="s">
        <v>29</v>
      </c>
      <c r="Z240" s="24" t="s">
        <v>29</v>
      </c>
      <c r="AA240" s="24" t="s">
        <v>29</v>
      </c>
      <c r="AB240" s="24" t="s">
        <v>29</v>
      </c>
      <c r="AC240" s="24" t="s">
        <v>29</v>
      </c>
      <c r="AD240" s="24" t="s">
        <v>29</v>
      </c>
      <c r="AE240" s="24" t="s">
        <v>29</v>
      </c>
      <c r="AF240" s="24" t="s">
        <v>29</v>
      </c>
      <c r="AG240" s="24" t="s">
        <v>29</v>
      </c>
      <c r="AH240" s="24" t="s">
        <v>29</v>
      </c>
      <c r="AI240" s="24" t="s">
        <v>29</v>
      </c>
      <c r="AJ240" s="24" t="s">
        <v>29</v>
      </c>
      <c r="AK240" s="24" t="s">
        <v>29</v>
      </c>
      <c r="AL240" s="24" t="s">
        <v>29</v>
      </c>
      <c r="AM240" s="24" t="s">
        <v>29</v>
      </c>
      <c r="AN240" s="24" t="s">
        <v>29</v>
      </c>
      <c r="AO240" s="24" t="s">
        <v>29</v>
      </c>
      <c r="AP240" s="24" t="s">
        <v>29</v>
      </c>
      <c r="AQ240" s="24" t="s">
        <v>29</v>
      </c>
      <c r="AR240" s="24" t="s">
        <v>29</v>
      </c>
      <c r="AS240" s="24" t="s">
        <v>29</v>
      </c>
      <c r="AT240" s="24" t="s">
        <v>29</v>
      </c>
      <c r="AU240" s="24" t="s">
        <v>29</v>
      </c>
      <c r="AV240" s="24" t="s">
        <v>29</v>
      </c>
      <c r="AW240" s="24" t="s">
        <v>29</v>
      </c>
      <c r="AX240" s="24" t="s">
        <v>29</v>
      </c>
      <c r="AY240" s="24" t="s">
        <v>29</v>
      </c>
      <c r="AZ240" s="24" t="s">
        <v>29</v>
      </c>
      <c r="BA240" s="24" t="s">
        <v>29</v>
      </c>
      <c r="BB240" s="24" t="s">
        <v>29</v>
      </c>
      <c r="BC240" s="24" t="s">
        <v>29</v>
      </c>
      <c r="BD240" s="24" t="s">
        <v>29</v>
      </c>
      <c r="BE240" s="24" t="s">
        <v>29</v>
      </c>
      <c r="BF240" s="24" t="s">
        <v>29</v>
      </c>
      <c r="BG240" s="24" t="s">
        <v>29</v>
      </c>
      <c r="BH240" s="24" t="s">
        <v>29</v>
      </c>
      <c r="BI240" s="24" t="s">
        <v>29</v>
      </c>
      <c r="BJ240" s="24" t="s">
        <v>29</v>
      </c>
      <c r="BK240" s="24" t="s">
        <v>29</v>
      </c>
      <c r="BL240" s="24" t="s">
        <v>29</v>
      </c>
      <c r="BM240" s="24" t="s">
        <v>29</v>
      </c>
      <c r="BN240" s="24" t="s">
        <v>29</v>
      </c>
      <c r="BO240" s="24" t="s">
        <v>29</v>
      </c>
      <c r="BP240" s="24" t="s">
        <v>29</v>
      </c>
      <c r="BQ240" s="24" t="s">
        <v>29</v>
      </c>
      <c r="BR240" s="24" t="s">
        <v>29</v>
      </c>
      <c r="BS240" s="24" t="s">
        <v>29</v>
      </c>
      <c r="BT240" s="24" t="s">
        <v>29</v>
      </c>
      <c r="BU240" s="24" t="s">
        <v>29</v>
      </c>
      <c r="BV240" s="24" t="s">
        <v>29</v>
      </c>
      <c r="BW240" s="24" t="s">
        <v>29</v>
      </c>
      <c r="BX240" s="24" t="s">
        <v>29</v>
      </c>
      <c r="BY240" s="24" t="s">
        <v>29</v>
      </c>
      <c r="BZ240" s="24" t="s">
        <v>29</v>
      </c>
      <c r="CA240" s="24" t="s">
        <v>29</v>
      </c>
      <c r="CB240" s="24" t="s">
        <v>29</v>
      </c>
    </row>
    <row r="241" spans="2:80" s="1" customFormat="1" ht="13.9" customHeight="1">
      <c r="B241" s="57" t="s">
        <v>29</v>
      </c>
      <c r="C241" s="57" t="s">
        <v>29</v>
      </c>
      <c r="D241" s="57" t="s">
        <v>29</v>
      </c>
      <c r="E241" s="61"/>
      <c r="G241" s="24" t="s">
        <v>29</v>
      </c>
      <c r="H241" s="24" t="s">
        <v>29</v>
      </c>
      <c r="I241" s="24" t="s">
        <v>29</v>
      </c>
      <c r="J241" s="24" t="s">
        <v>29</v>
      </c>
      <c r="K241" s="24" t="s">
        <v>29</v>
      </c>
      <c r="L241" s="24" t="s">
        <v>29</v>
      </c>
      <c r="M241" s="24" t="s">
        <v>29</v>
      </c>
      <c r="N241" s="24" t="s">
        <v>29</v>
      </c>
      <c r="O241" s="24" t="s">
        <v>29</v>
      </c>
      <c r="P241" s="24" t="s">
        <v>29</v>
      </c>
      <c r="Q241" s="24" t="s">
        <v>29</v>
      </c>
      <c r="R241" s="24" t="s">
        <v>29</v>
      </c>
      <c r="S241" s="24" t="s">
        <v>29</v>
      </c>
      <c r="T241" s="24" t="s">
        <v>29</v>
      </c>
      <c r="U241" s="24" t="s">
        <v>29</v>
      </c>
      <c r="V241" s="24" t="s">
        <v>29</v>
      </c>
      <c r="W241" s="24" t="s">
        <v>29</v>
      </c>
      <c r="X241" s="24" t="s">
        <v>29</v>
      </c>
      <c r="Y241" s="24" t="s">
        <v>29</v>
      </c>
      <c r="Z241" s="24" t="s">
        <v>29</v>
      </c>
      <c r="AA241" s="24" t="s">
        <v>29</v>
      </c>
      <c r="AB241" s="24" t="s">
        <v>29</v>
      </c>
      <c r="AC241" s="24" t="s">
        <v>29</v>
      </c>
      <c r="AD241" s="24" t="s">
        <v>29</v>
      </c>
      <c r="AE241" s="24" t="s">
        <v>29</v>
      </c>
      <c r="AF241" s="24" t="s">
        <v>29</v>
      </c>
      <c r="AG241" s="24" t="s">
        <v>29</v>
      </c>
      <c r="AH241" s="24" t="s">
        <v>29</v>
      </c>
      <c r="AI241" s="24" t="s">
        <v>29</v>
      </c>
      <c r="AJ241" s="24" t="s">
        <v>29</v>
      </c>
      <c r="AK241" s="24" t="s">
        <v>29</v>
      </c>
      <c r="AL241" s="24" t="s">
        <v>29</v>
      </c>
      <c r="AM241" s="24" t="s">
        <v>29</v>
      </c>
      <c r="AN241" s="24" t="s">
        <v>29</v>
      </c>
      <c r="AO241" s="24" t="s">
        <v>29</v>
      </c>
      <c r="AP241" s="24" t="s">
        <v>29</v>
      </c>
      <c r="AQ241" s="24" t="s">
        <v>29</v>
      </c>
      <c r="AR241" s="24" t="s">
        <v>29</v>
      </c>
      <c r="AS241" s="24" t="s">
        <v>29</v>
      </c>
      <c r="AT241" s="24" t="s">
        <v>29</v>
      </c>
      <c r="AU241" s="24" t="s">
        <v>29</v>
      </c>
      <c r="AV241" s="24" t="s">
        <v>29</v>
      </c>
      <c r="AW241" s="24" t="s">
        <v>29</v>
      </c>
      <c r="AX241" s="24" t="s">
        <v>29</v>
      </c>
      <c r="AY241" s="24" t="s">
        <v>29</v>
      </c>
      <c r="AZ241" s="24" t="s">
        <v>29</v>
      </c>
      <c r="BA241" s="24" t="s">
        <v>29</v>
      </c>
      <c r="BB241" s="24" t="s">
        <v>29</v>
      </c>
      <c r="BC241" s="24" t="s">
        <v>29</v>
      </c>
      <c r="BD241" s="24" t="s">
        <v>29</v>
      </c>
      <c r="BE241" s="24" t="s">
        <v>29</v>
      </c>
      <c r="BF241" s="24" t="s">
        <v>29</v>
      </c>
      <c r="BG241" s="24" t="s">
        <v>29</v>
      </c>
      <c r="BH241" s="24" t="s">
        <v>29</v>
      </c>
      <c r="BI241" s="24" t="s">
        <v>29</v>
      </c>
      <c r="BJ241" s="24" t="s">
        <v>29</v>
      </c>
      <c r="BK241" s="24" t="s">
        <v>29</v>
      </c>
      <c r="BL241" s="24" t="s">
        <v>29</v>
      </c>
      <c r="BM241" s="24" t="s">
        <v>29</v>
      </c>
      <c r="BN241" s="24" t="s">
        <v>29</v>
      </c>
      <c r="BO241" s="24" t="s">
        <v>29</v>
      </c>
      <c r="BP241" s="24" t="s">
        <v>29</v>
      </c>
      <c r="BQ241" s="24" t="s">
        <v>29</v>
      </c>
      <c r="BR241" s="24" t="s">
        <v>29</v>
      </c>
      <c r="BS241" s="24" t="s">
        <v>29</v>
      </c>
      <c r="BT241" s="24" t="s">
        <v>29</v>
      </c>
      <c r="BU241" s="24" t="s">
        <v>29</v>
      </c>
      <c r="BV241" s="24" t="s">
        <v>29</v>
      </c>
      <c r="BW241" s="24" t="s">
        <v>29</v>
      </c>
      <c r="BX241" s="24" t="s">
        <v>29</v>
      </c>
      <c r="BY241" s="24" t="s">
        <v>29</v>
      </c>
      <c r="BZ241" s="24" t="s">
        <v>29</v>
      </c>
      <c r="CA241" s="24" t="s">
        <v>29</v>
      </c>
      <c r="CB241" s="24" t="s">
        <v>29</v>
      </c>
    </row>
    <row r="242" spans="2:80" s="1" customFormat="1" ht="13.9" customHeight="1">
      <c r="B242" s="57" t="s">
        <v>29</v>
      </c>
      <c r="C242" s="57" t="s">
        <v>29</v>
      </c>
      <c r="D242" s="57" t="s">
        <v>29</v>
      </c>
      <c r="E242" s="61"/>
      <c r="G242" s="24" t="s">
        <v>29</v>
      </c>
      <c r="H242" s="24" t="s">
        <v>29</v>
      </c>
      <c r="I242" s="24" t="s">
        <v>29</v>
      </c>
      <c r="J242" s="24" t="s">
        <v>29</v>
      </c>
      <c r="K242" s="24" t="s">
        <v>29</v>
      </c>
      <c r="L242" s="24" t="s">
        <v>29</v>
      </c>
      <c r="M242" s="24" t="s">
        <v>29</v>
      </c>
      <c r="N242" s="24" t="s">
        <v>29</v>
      </c>
      <c r="O242" s="24" t="s">
        <v>29</v>
      </c>
      <c r="P242" s="24" t="s">
        <v>29</v>
      </c>
      <c r="Q242" s="24" t="s">
        <v>29</v>
      </c>
      <c r="R242" s="24" t="s">
        <v>29</v>
      </c>
      <c r="S242" s="24" t="s">
        <v>29</v>
      </c>
      <c r="T242" s="24" t="s">
        <v>29</v>
      </c>
      <c r="U242" s="24" t="s">
        <v>29</v>
      </c>
      <c r="V242" s="24" t="s">
        <v>29</v>
      </c>
      <c r="W242" s="24" t="s">
        <v>29</v>
      </c>
      <c r="X242" s="24" t="s">
        <v>29</v>
      </c>
      <c r="Y242" s="24" t="s">
        <v>29</v>
      </c>
      <c r="Z242" s="24" t="s">
        <v>29</v>
      </c>
      <c r="AA242" s="24" t="s">
        <v>29</v>
      </c>
      <c r="AB242" s="24" t="s">
        <v>29</v>
      </c>
      <c r="AC242" s="24" t="s">
        <v>29</v>
      </c>
      <c r="AD242" s="24" t="s">
        <v>29</v>
      </c>
      <c r="AE242" s="24" t="s">
        <v>29</v>
      </c>
      <c r="AF242" s="24" t="s">
        <v>29</v>
      </c>
      <c r="AG242" s="24" t="s">
        <v>29</v>
      </c>
      <c r="AH242" s="24" t="s">
        <v>29</v>
      </c>
      <c r="AI242" s="24" t="s">
        <v>29</v>
      </c>
      <c r="AJ242" s="24" t="s">
        <v>29</v>
      </c>
      <c r="AK242" s="24" t="s">
        <v>29</v>
      </c>
      <c r="AL242" s="24" t="s">
        <v>29</v>
      </c>
      <c r="AM242" s="24" t="s">
        <v>29</v>
      </c>
      <c r="AN242" s="24" t="s">
        <v>29</v>
      </c>
      <c r="AO242" s="24" t="s">
        <v>29</v>
      </c>
      <c r="AP242" s="24" t="s">
        <v>29</v>
      </c>
      <c r="AQ242" s="24" t="s">
        <v>29</v>
      </c>
      <c r="AR242" s="24" t="s">
        <v>29</v>
      </c>
      <c r="AS242" s="24" t="s">
        <v>29</v>
      </c>
      <c r="AT242" s="24" t="s">
        <v>29</v>
      </c>
      <c r="AU242" s="24" t="s">
        <v>29</v>
      </c>
      <c r="AV242" s="24" t="s">
        <v>29</v>
      </c>
      <c r="AW242" s="24" t="s">
        <v>29</v>
      </c>
      <c r="AX242" s="24" t="s">
        <v>29</v>
      </c>
      <c r="AY242" s="24" t="s">
        <v>29</v>
      </c>
      <c r="AZ242" s="24" t="s">
        <v>29</v>
      </c>
      <c r="BA242" s="24" t="s">
        <v>29</v>
      </c>
      <c r="BB242" s="24" t="s">
        <v>29</v>
      </c>
      <c r="BC242" s="24" t="s">
        <v>29</v>
      </c>
      <c r="BD242" s="24" t="s">
        <v>29</v>
      </c>
      <c r="BE242" s="24" t="s">
        <v>29</v>
      </c>
      <c r="BF242" s="24" t="s">
        <v>29</v>
      </c>
      <c r="BG242" s="24" t="s">
        <v>29</v>
      </c>
      <c r="BH242" s="24" t="s">
        <v>29</v>
      </c>
      <c r="BI242" s="24" t="s">
        <v>29</v>
      </c>
      <c r="BJ242" s="24" t="s">
        <v>29</v>
      </c>
      <c r="BK242" s="24" t="s">
        <v>29</v>
      </c>
      <c r="BL242" s="24" t="s">
        <v>29</v>
      </c>
      <c r="BM242" s="24" t="s">
        <v>29</v>
      </c>
      <c r="BN242" s="24" t="s">
        <v>29</v>
      </c>
      <c r="BO242" s="24" t="s">
        <v>29</v>
      </c>
      <c r="BP242" s="24" t="s">
        <v>29</v>
      </c>
      <c r="BQ242" s="24" t="s">
        <v>29</v>
      </c>
      <c r="BR242" s="24" t="s">
        <v>29</v>
      </c>
      <c r="BS242" s="24" t="s">
        <v>29</v>
      </c>
      <c r="BT242" s="24" t="s">
        <v>29</v>
      </c>
      <c r="BU242" s="24" t="s">
        <v>29</v>
      </c>
      <c r="BV242" s="24" t="s">
        <v>29</v>
      </c>
      <c r="BW242" s="24" t="s">
        <v>29</v>
      </c>
      <c r="BX242" s="24" t="s">
        <v>29</v>
      </c>
      <c r="BY242" s="24" t="s">
        <v>29</v>
      </c>
      <c r="BZ242" s="24" t="s">
        <v>29</v>
      </c>
      <c r="CA242" s="24" t="s">
        <v>29</v>
      </c>
      <c r="CB242" s="24" t="s">
        <v>29</v>
      </c>
    </row>
    <row r="243" spans="2:80" s="1" customFormat="1" ht="13.9" customHeight="1">
      <c r="B243" s="57" t="s">
        <v>29</v>
      </c>
      <c r="C243" s="57" t="s">
        <v>29</v>
      </c>
      <c r="D243" s="57" t="s">
        <v>29</v>
      </c>
      <c r="E243" s="61"/>
      <c r="G243" s="24" t="s">
        <v>29</v>
      </c>
      <c r="H243" s="24" t="s">
        <v>29</v>
      </c>
      <c r="I243" s="24" t="s">
        <v>29</v>
      </c>
      <c r="J243" s="24" t="s">
        <v>29</v>
      </c>
      <c r="K243" s="24" t="s">
        <v>29</v>
      </c>
      <c r="L243" s="24" t="s">
        <v>29</v>
      </c>
      <c r="M243" s="24" t="s">
        <v>29</v>
      </c>
      <c r="N243" s="24" t="s">
        <v>29</v>
      </c>
      <c r="O243" s="24" t="s">
        <v>29</v>
      </c>
      <c r="P243" s="24" t="s">
        <v>29</v>
      </c>
      <c r="Q243" s="24" t="s">
        <v>29</v>
      </c>
      <c r="R243" s="24" t="s">
        <v>29</v>
      </c>
      <c r="S243" s="24" t="s">
        <v>29</v>
      </c>
      <c r="T243" s="24" t="s">
        <v>29</v>
      </c>
      <c r="U243" s="24" t="s">
        <v>29</v>
      </c>
      <c r="V243" s="24" t="s">
        <v>29</v>
      </c>
      <c r="W243" s="24" t="s">
        <v>29</v>
      </c>
      <c r="X243" s="24" t="s">
        <v>29</v>
      </c>
      <c r="Y243" s="24" t="s">
        <v>29</v>
      </c>
      <c r="Z243" s="24" t="s">
        <v>29</v>
      </c>
      <c r="AA243" s="24" t="s">
        <v>29</v>
      </c>
      <c r="AB243" s="24" t="s">
        <v>29</v>
      </c>
      <c r="AC243" s="24" t="s">
        <v>29</v>
      </c>
      <c r="AD243" s="24" t="s">
        <v>29</v>
      </c>
      <c r="AE243" s="24" t="s">
        <v>29</v>
      </c>
      <c r="AF243" s="24" t="s">
        <v>29</v>
      </c>
      <c r="AG243" s="24" t="s">
        <v>29</v>
      </c>
      <c r="AH243" s="24" t="s">
        <v>29</v>
      </c>
      <c r="AI243" s="24" t="s">
        <v>29</v>
      </c>
      <c r="AJ243" s="24" t="s">
        <v>29</v>
      </c>
      <c r="AK243" s="24" t="s">
        <v>29</v>
      </c>
      <c r="AL243" s="24" t="s">
        <v>29</v>
      </c>
      <c r="AM243" s="24" t="s">
        <v>29</v>
      </c>
      <c r="AN243" s="24" t="s">
        <v>29</v>
      </c>
      <c r="AO243" s="24" t="s">
        <v>29</v>
      </c>
      <c r="AP243" s="24" t="s">
        <v>29</v>
      </c>
      <c r="AQ243" s="24" t="s">
        <v>29</v>
      </c>
      <c r="AR243" s="24" t="s">
        <v>29</v>
      </c>
      <c r="AS243" s="24" t="s">
        <v>29</v>
      </c>
      <c r="AT243" s="24" t="s">
        <v>29</v>
      </c>
      <c r="AU243" s="24" t="s">
        <v>29</v>
      </c>
      <c r="AV243" s="24" t="s">
        <v>29</v>
      </c>
      <c r="AW243" s="24" t="s">
        <v>29</v>
      </c>
      <c r="AX243" s="24" t="s">
        <v>29</v>
      </c>
      <c r="AY243" s="24" t="s">
        <v>29</v>
      </c>
      <c r="AZ243" s="24" t="s">
        <v>29</v>
      </c>
      <c r="BA243" s="24" t="s">
        <v>29</v>
      </c>
      <c r="BB243" s="24" t="s">
        <v>29</v>
      </c>
      <c r="BC243" s="24" t="s">
        <v>29</v>
      </c>
      <c r="BD243" s="24" t="s">
        <v>29</v>
      </c>
      <c r="BE243" s="24" t="s">
        <v>29</v>
      </c>
      <c r="BF243" s="24" t="s">
        <v>29</v>
      </c>
      <c r="BG243" s="24" t="s">
        <v>29</v>
      </c>
      <c r="BH243" s="24" t="s">
        <v>29</v>
      </c>
      <c r="BI243" s="24" t="s">
        <v>29</v>
      </c>
      <c r="BJ243" s="24" t="s">
        <v>29</v>
      </c>
      <c r="BK243" s="24" t="s">
        <v>29</v>
      </c>
      <c r="BL243" s="24" t="s">
        <v>29</v>
      </c>
      <c r="BM243" s="24" t="s">
        <v>29</v>
      </c>
      <c r="BN243" s="24" t="s">
        <v>29</v>
      </c>
      <c r="BO243" s="24" t="s">
        <v>29</v>
      </c>
      <c r="BP243" s="24" t="s">
        <v>29</v>
      </c>
      <c r="BQ243" s="24" t="s">
        <v>29</v>
      </c>
      <c r="BR243" s="24" t="s">
        <v>29</v>
      </c>
      <c r="BS243" s="24" t="s">
        <v>29</v>
      </c>
      <c r="BT243" s="24" t="s">
        <v>29</v>
      </c>
      <c r="BU243" s="24" t="s">
        <v>29</v>
      </c>
      <c r="BV243" s="24" t="s">
        <v>29</v>
      </c>
      <c r="BW243" s="24" t="s">
        <v>29</v>
      </c>
      <c r="BX243" s="24" t="s">
        <v>29</v>
      </c>
      <c r="BY243" s="24" t="s">
        <v>29</v>
      </c>
      <c r="BZ243" s="24" t="s">
        <v>29</v>
      </c>
      <c r="CA243" s="24" t="s">
        <v>29</v>
      </c>
      <c r="CB243" s="24" t="s">
        <v>29</v>
      </c>
    </row>
    <row r="244" spans="2:80" s="1" customFormat="1" ht="13.9" customHeight="1">
      <c r="B244" s="57" t="s">
        <v>29</v>
      </c>
      <c r="C244" s="57" t="s">
        <v>29</v>
      </c>
      <c r="D244" s="57" t="s">
        <v>29</v>
      </c>
      <c r="E244" s="61"/>
      <c r="G244" s="24" t="s">
        <v>29</v>
      </c>
      <c r="H244" s="24" t="s">
        <v>29</v>
      </c>
      <c r="I244" s="24" t="s">
        <v>29</v>
      </c>
      <c r="J244" s="24" t="s">
        <v>29</v>
      </c>
      <c r="K244" s="24" t="s">
        <v>29</v>
      </c>
      <c r="L244" s="24" t="s">
        <v>29</v>
      </c>
      <c r="M244" s="24" t="s">
        <v>29</v>
      </c>
      <c r="N244" s="24" t="s">
        <v>29</v>
      </c>
      <c r="O244" s="24" t="s">
        <v>29</v>
      </c>
      <c r="P244" s="24" t="s">
        <v>29</v>
      </c>
      <c r="Q244" s="24" t="s">
        <v>29</v>
      </c>
      <c r="R244" s="24" t="s">
        <v>29</v>
      </c>
      <c r="S244" s="24" t="s">
        <v>29</v>
      </c>
      <c r="T244" s="24" t="s">
        <v>29</v>
      </c>
      <c r="U244" s="24" t="s">
        <v>29</v>
      </c>
      <c r="V244" s="24" t="s">
        <v>29</v>
      </c>
      <c r="W244" s="24" t="s">
        <v>29</v>
      </c>
      <c r="X244" s="24" t="s">
        <v>29</v>
      </c>
      <c r="Y244" s="24" t="s">
        <v>29</v>
      </c>
      <c r="Z244" s="24" t="s">
        <v>29</v>
      </c>
      <c r="AA244" s="24" t="s">
        <v>29</v>
      </c>
      <c r="AB244" s="24" t="s">
        <v>29</v>
      </c>
      <c r="AC244" s="24" t="s">
        <v>29</v>
      </c>
      <c r="AD244" s="24" t="s">
        <v>29</v>
      </c>
      <c r="AE244" s="24" t="s">
        <v>29</v>
      </c>
      <c r="AF244" s="24" t="s">
        <v>29</v>
      </c>
      <c r="AG244" s="24" t="s">
        <v>29</v>
      </c>
      <c r="AH244" s="24" t="s">
        <v>29</v>
      </c>
      <c r="AI244" s="24" t="s">
        <v>29</v>
      </c>
      <c r="AJ244" s="24" t="s">
        <v>29</v>
      </c>
      <c r="AK244" s="24" t="s">
        <v>29</v>
      </c>
      <c r="AL244" s="24" t="s">
        <v>29</v>
      </c>
      <c r="AM244" s="24" t="s">
        <v>29</v>
      </c>
      <c r="AN244" s="24" t="s">
        <v>29</v>
      </c>
      <c r="AO244" s="24" t="s">
        <v>29</v>
      </c>
      <c r="AP244" s="24" t="s">
        <v>29</v>
      </c>
      <c r="AQ244" s="24" t="s">
        <v>29</v>
      </c>
      <c r="AR244" s="24" t="s">
        <v>29</v>
      </c>
      <c r="AS244" s="24" t="s">
        <v>29</v>
      </c>
      <c r="AT244" s="24" t="s">
        <v>29</v>
      </c>
      <c r="AU244" s="24" t="s">
        <v>29</v>
      </c>
      <c r="AV244" s="24" t="s">
        <v>29</v>
      </c>
      <c r="AW244" s="24" t="s">
        <v>29</v>
      </c>
      <c r="AX244" s="24" t="s">
        <v>29</v>
      </c>
      <c r="AY244" s="24" t="s">
        <v>29</v>
      </c>
      <c r="AZ244" s="24" t="s">
        <v>29</v>
      </c>
      <c r="BA244" s="24" t="s">
        <v>29</v>
      </c>
      <c r="BB244" s="24" t="s">
        <v>29</v>
      </c>
      <c r="BC244" s="24" t="s">
        <v>29</v>
      </c>
      <c r="BD244" s="24" t="s">
        <v>29</v>
      </c>
      <c r="BE244" s="24" t="s">
        <v>29</v>
      </c>
      <c r="BF244" s="24" t="s">
        <v>29</v>
      </c>
      <c r="BG244" s="24" t="s">
        <v>29</v>
      </c>
      <c r="BH244" s="24" t="s">
        <v>29</v>
      </c>
      <c r="BI244" s="24" t="s">
        <v>29</v>
      </c>
      <c r="BJ244" s="24" t="s">
        <v>29</v>
      </c>
      <c r="BK244" s="24" t="s">
        <v>29</v>
      </c>
      <c r="BL244" s="24" t="s">
        <v>29</v>
      </c>
      <c r="BM244" s="24" t="s">
        <v>29</v>
      </c>
      <c r="BN244" s="24" t="s">
        <v>29</v>
      </c>
      <c r="BO244" s="24" t="s">
        <v>29</v>
      </c>
      <c r="BP244" s="24" t="s">
        <v>29</v>
      </c>
      <c r="BQ244" s="24" t="s">
        <v>29</v>
      </c>
      <c r="BR244" s="24" t="s">
        <v>29</v>
      </c>
      <c r="BS244" s="24" t="s">
        <v>29</v>
      </c>
      <c r="BT244" s="24" t="s">
        <v>29</v>
      </c>
      <c r="BU244" s="24" t="s">
        <v>29</v>
      </c>
      <c r="BV244" s="24" t="s">
        <v>29</v>
      </c>
      <c r="BW244" s="24" t="s">
        <v>29</v>
      </c>
      <c r="BX244" s="24" t="s">
        <v>29</v>
      </c>
      <c r="BY244" s="24" t="s">
        <v>29</v>
      </c>
      <c r="BZ244" s="24" t="s">
        <v>29</v>
      </c>
      <c r="CA244" s="24" t="s">
        <v>29</v>
      </c>
      <c r="CB244" s="24" t="s">
        <v>29</v>
      </c>
    </row>
    <row r="245" spans="2:80" s="1" customFormat="1" ht="13.9" customHeight="1">
      <c r="B245" s="57" t="s">
        <v>29</v>
      </c>
      <c r="C245" s="57" t="s">
        <v>29</v>
      </c>
      <c r="D245" s="57" t="s">
        <v>29</v>
      </c>
      <c r="E245" s="61"/>
      <c r="G245" s="24" t="s">
        <v>29</v>
      </c>
      <c r="H245" s="24" t="s">
        <v>29</v>
      </c>
      <c r="I245" s="24" t="s">
        <v>29</v>
      </c>
      <c r="J245" s="24" t="s">
        <v>29</v>
      </c>
      <c r="K245" s="24" t="s">
        <v>29</v>
      </c>
      <c r="L245" s="24" t="s">
        <v>29</v>
      </c>
      <c r="M245" s="24" t="s">
        <v>29</v>
      </c>
      <c r="N245" s="24" t="s">
        <v>29</v>
      </c>
      <c r="O245" s="24" t="s">
        <v>29</v>
      </c>
      <c r="P245" s="24" t="s">
        <v>29</v>
      </c>
      <c r="Q245" s="24" t="s">
        <v>29</v>
      </c>
      <c r="R245" s="24" t="s">
        <v>29</v>
      </c>
      <c r="S245" s="24" t="s">
        <v>29</v>
      </c>
      <c r="T245" s="24" t="s">
        <v>29</v>
      </c>
      <c r="U245" s="24" t="s">
        <v>29</v>
      </c>
      <c r="V245" s="24" t="s">
        <v>29</v>
      </c>
      <c r="W245" s="24" t="s">
        <v>29</v>
      </c>
      <c r="X245" s="24" t="s">
        <v>29</v>
      </c>
      <c r="Y245" s="24" t="s">
        <v>29</v>
      </c>
      <c r="Z245" s="24" t="s">
        <v>29</v>
      </c>
      <c r="AA245" s="24" t="s">
        <v>29</v>
      </c>
      <c r="AB245" s="24" t="s">
        <v>29</v>
      </c>
      <c r="AC245" s="24" t="s">
        <v>29</v>
      </c>
      <c r="AD245" s="24" t="s">
        <v>29</v>
      </c>
      <c r="AE245" s="24" t="s">
        <v>29</v>
      </c>
      <c r="AF245" s="24" t="s">
        <v>29</v>
      </c>
      <c r="AG245" s="24" t="s">
        <v>29</v>
      </c>
      <c r="AH245" s="24" t="s">
        <v>29</v>
      </c>
      <c r="AI245" s="24" t="s">
        <v>29</v>
      </c>
      <c r="AJ245" s="24" t="s">
        <v>29</v>
      </c>
      <c r="AK245" s="24" t="s">
        <v>29</v>
      </c>
      <c r="AL245" s="24" t="s">
        <v>29</v>
      </c>
      <c r="AM245" s="24" t="s">
        <v>29</v>
      </c>
      <c r="AN245" s="24" t="s">
        <v>29</v>
      </c>
      <c r="AO245" s="24" t="s">
        <v>29</v>
      </c>
      <c r="AP245" s="24" t="s">
        <v>29</v>
      </c>
      <c r="AQ245" s="24" t="s">
        <v>29</v>
      </c>
      <c r="AR245" s="24" t="s">
        <v>29</v>
      </c>
      <c r="AS245" s="24" t="s">
        <v>29</v>
      </c>
      <c r="AT245" s="24" t="s">
        <v>29</v>
      </c>
      <c r="AU245" s="24" t="s">
        <v>29</v>
      </c>
      <c r="AV245" s="24" t="s">
        <v>29</v>
      </c>
      <c r="AW245" s="24" t="s">
        <v>29</v>
      </c>
      <c r="AX245" s="24" t="s">
        <v>29</v>
      </c>
      <c r="AY245" s="24" t="s">
        <v>29</v>
      </c>
      <c r="AZ245" s="24" t="s">
        <v>29</v>
      </c>
      <c r="BA245" s="24" t="s">
        <v>29</v>
      </c>
      <c r="BB245" s="24" t="s">
        <v>29</v>
      </c>
      <c r="BC245" s="24" t="s">
        <v>29</v>
      </c>
      <c r="BD245" s="24" t="s">
        <v>29</v>
      </c>
      <c r="BE245" s="24" t="s">
        <v>29</v>
      </c>
      <c r="BF245" s="24" t="s">
        <v>29</v>
      </c>
      <c r="BG245" s="24" t="s">
        <v>29</v>
      </c>
      <c r="BH245" s="24" t="s">
        <v>29</v>
      </c>
      <c r="BI245" s="24" t="s">
        <v>29</v>
      </c>
      <c r="BJ245" s="24" t="s">
        <v>29</v>
      </c>
      <c r="BK245" s="24" t="s">
        <v>29</v>
      </c>
      <c r="BL245" s="24" t="s">
        <v>29</v>
      </c>
      <c r="BM245" s="24" t="s">
        <v>29</v>
      </c>
      <c r="BN245" s="24" t="s">
        <v>29</v>
      </c>
      <c r="BO245" s="24" t="s">
        <v>29</v>
      </c>
      <c r="BP245" s="24" t="s">
        <v>29</v>
      </c>
      <c r="BQ245" s="24" t="s">
        <v>29</v>
      </c>
      <c r="BR245" s="24" t="s">
        <v>29</v>
      </c>
      <c r="BS245" s="24" t="s">
        <v>29</v>
      </c>
      <c r="BT245" s="24" t="s">
        <v>29</v>
      </c>
      <c r="BU245" s="24" t="s">
        <v>29</v>
      </c>
      <c r="BV245" s="24" t="s">
        <v>29</v>
      </c>
      <c r="BW245" s="24" t="s">
        <v>29</v>
      </c>
      <c r="BX245" s="24" t="s">
        <v>29</v>
      </c>
      <c r="BY245" s="24" t="s">
        <v>29</v>
      </c>
      <c r="BZ245" s="24" t="s">
        <v>29</v>
      </c>
      <c r="CA245" s="24" t="s">
        <v>29</v>
      </c>
      <c r="CB245" s="24" t="s">
        <v>29</v>
      </c>
    </row>
    <row r="246" spans="2:80" s="1" customFormat="1" ht="13.9" customHeight="1">
      <c r="B246" s="57" t="s">
        <v>29</v>
      </c>
      <c r="C246" s="57" t="s">
        <v>29</v>
      </c>
      <c r="D246" s="57" t="s">
        <v>29</v>
      </c>
      <c r="E246" s="61"/>
      <c r="G246" s="24" t="s">
        <v>29</v>
      </c>
      <c r="H246" s="24" t="s">
        <v>29</v>
      </c>
      <c r="I246" s="24" t="s">
        <v>29</v>
      </c>
      <c r="J246" s="24" t="s">
        <v>29</v>
      </c>
      <c r="K246" s="24" t="s">
        <v>29</v>
      </c>
      <c r="L246" s="24" t="s">
        <v>29</v>
      </c>
      <c r="M246" s="24" t="s">
        <v>29</v>
      </c>
      <c r="N246" s="24" t="s">
        <v>29</v>
      </c>
      <c r="O246" s="24" t="s">
        <v>29</v>
      </c>
      <c r="P246" s="24" t="s">
        <v>29</v>
      </c>
      <c r="Q246" s="24" t="s">
        <v>29</v>
      </c>
      <c r="R246" s="24" t="s">
        <v>29</v>
      </c>
      <c r="S246" s="24" t="s">
        <v>29</v>
      </c>
      <c r="T246" s="24" t="s">
        <v>29</v>
      </c>
      <c r="U246" s="24" t="s">
        <v>29</v>
      </c>
      <c r="V246" s="24" t="s">
        <v>29</v>
      </c>
      <c r="W246" s="24" t="s">
        <v>29</v>
      </c>
      <c r="X246" s="24" t="s">
        <v>29</v>
      </c>
      <c r="Y246" s="24" t="s">
        <v>29</v>
      </c>
      <c r="Z246" s="24" t="s">
        <v>29</v>
      </c>
      <c r="AA246" s="24" t="s">
        <v>29</v>
      </c>
      <c r="AB246" s="24" t="s">
        <v>29</v>
      </c>
      <c r="AC246" s="24" t="s">
        <v>29</v>
      </c>
      <c r="AD246" s="24" t="s">
        <v>29</v>
      </c>
      <c r="AE246" s="24" t="s">
        <v>29</v>
      </c>
      <c r="AF246" s="24" t="s">
        <v>29</v>
      </c>
      <c r="AG246" s="24" t="s">
        <v>29</v>
      </c>
      <c r="AH246" s="24" t="s">
        <v>29</v>
      </c>
      <c r="AI246" s="24" t="s">
        <v>29</v>
      </c>
      <c r="AJ246" s="24" t="s">
        <v>29</v>
      </c>
      <c r="AK246" s="24" t="s">
        <v>29</v>
      </c>
      <c r="AL246" s="24" t="s">
        <v>29</v>
      </c>
      <c r="AM246" s="24" t="s">
        <v>29</v>
      </c>
      <c r="AN246" s="24" t="s">
        <v>29</v>
      </c>
      <c r="AO246" s="24" t="s">
        <v>29</v>
      </c>
      <c r="AP246" s="24" t="s">
        <v>29</v>
      </c>
      <c r="AQ246" s="24" t="s">
        <v>29</v>
      </c>
      <c r="AR246" s="24" t="s">
        <v>29</v>
      </c>
      <c r="AS246" s="24" t="s">
        <v>29</v>
      </c>
      <c r="AT246" s="24" t="s">
        <v>29</v>
      </c>
      <c r="AU246" s="24" t="s">
        <v>29</v>
      </c>
      <c r="AV246" s="24" t="s">
        <v>29</v>
      </c>
      <c r="AW246" s="24" t="s">
        <v>29</v>
      </c>
      <c r="AX246" s="24" t="s">
        <v>29</v>
      </c>
      <c r="AY246" s="24" t="s">
        <v>29</v>
      </c>
      <c r="AZ246" s="24" t="s">
        <v>29</v>
      </c>
      <c r="BA246" s="24" t="s">
        <v>29</v>
      </c>
      <c r="BB246" s="24" t="s">
        <v>29</v>
      </c>
      <c r="BC246" s="24" t="s">
        <v>29</v>
      </c>
      <c r="BD246" s="24" t="s">
        <v>29</v>
      </c>
      <c r="BE246" s="24" t="s">
        <v>29</v>
      </c>
      <c r="BF246" s="24" t="s">
        <v>29</v>
      </c>
      <c r="BG246" s="24" t="s">
        <v>29</v>
      </c>
      <c r="BH246" s="24" t="s">
        <v>29</v>
      </c>
      <c r="BI246" s="24" t="s">
        <v>29</v>
      </c>
      <c r="BJ246" s="24" t="s">
        <v>29</v>
      </c>
      <c r="BK246" s="24" t="s">
        <v>29</v>
      </c>
      <c r="BL246" s="24" t="s">
        <v>29</v>
      </c>
      <c r="BM246" s="24" t="s">
        <v>29</v>
      </c>
      <c r="BN246" s="24" t="s">
        <v>29</v>
      </c>
      <c r="BO246" s="24" t="s">
        <v>29</v>
      </c>
      <c r="BP246" s="24" t="s">
        <v>29</v>
      </c>
      <c r="BQ246" s="24" t="s">
        <v>29</v>
      </c>
      <c r="BR246" s="24" t="s">
        <v>29</v>
      </c>
      <c r="BS246" s="24" t="s">
        <v>29</v>
      </c>
      <c r="BT246" s="24" t="s">
        <v>29</v>
      </c>
      <c r="BU246" s="24" t="s">
        <v>29</v>
      </c>
      <c r="BV246" s="24" t="s">
        <v>29</v>
      </c>
      <c r="BW246" s="24" t="s">
        <v>29</v>
      </c>
      <c r="BX246" s="24" t="s">
        <v>29</v>
      </c>
      <c r="BY246" s="24" t="s">
        <v>29</v>
      </c>
      <c r="BZ246" s="24" t="s">
        <v>29</v>
      </c>
      <c r="CA246" s="24" t="s">
        <v>29</v>
      </c>
      <c r="CB246" s="24" t="s">
        <v>29</v>
      </c>
    </row>
    <row r="247" spans="2:80" s="1" customFormat="1" ht="13.9" customHeight="1">
      <c r="B247" s="57" t="s">
        <v>29</v>
      </c>
      <c r="C247" s="57" t="s">
        <v>29</v>
      </c>
      <c r="D247" s="57" t="s">
        <v>29</v>
      </c>
      <c r="E247" s="61"/>
      <c r="G247" s="24" t="s">
        <v>29</v>
      </c>
      <c r="H247" s="24" t="s">
        <v>29</v>
      </c>
      <c r="I247" s="24" t="s">
        <v>29</v>
      </c>
      <c r="J247" s="24" t="s">
        <v>29</v>
      </c>
      <c r="K247" s="24" t="s">
        <v>29</v>
      </c>
      <c r="L247" s="24" t="s">
        <v>29</v>
      </c>
      <c r="M247" s="24" t="s">
        <v>29</v>
      </c>
      <c r="N247" s="24" t="s">
        <v>29</v>
      </c>
      <c r="O247" s="24" t="s">
        <v>29</v>
      </c>
      <c r="P247" s="24" t="s">
        <v>29</v>
      </c>
      <c r="Q247" s="24" t="s">
        <v>29</v>
      </c>
      <c r="R247" s="24" t="s">
        <v>29</v>
      </c>
      <c r="S247" s="24" t="s">
        <v>29</v>
      </c>
      <c r="T247" s="24" t="s">
        <v>29</v>
      </c>
      <c r="U247" s="24" t="s">
        <v>29</v>
      </c>
      <c r="V247" s="24" t="s">
        <v>29</v>
      </c>
      <c r="W247" s="24" t="s">
        <v>29</v>
      </c>
      <c r="X247" s="24" t="s">
        <v>29</v>
      </c>
      <c r="Y247" s="24" t="s">
        <v>29</v>
      </c>
      <c r="Z247" s="24" t="s">
        <v>29</v>
      </c>
      <c r="AA247" s="24" t="s">
        <v>29</v>
      </c>
      <c r="AB247" s="24" t="s">
        <v>29</v>
      </c>
      <c r="AC247" s="24" t="s">
        <v>29</v>
      </c>
      <c r="AD247" s="24" t="s">
        <v>29</v>
      </c>
      <c r="AE247" s="24" t="s">
        <v>29</v>
      </c>
      <c r="AF247" s="24" t="s">
        <v>29</v>
      </c>
      <c r="AG247" s="24" t="s">
        <v>29</v>
      </c>
      <c r="AH247" s="24" t="s">
        <v>29</v>
      </c>
      <c r="AI247" s="24" t="s">
        <v>29</v>
      </c>
      <c r="AJ247" s="24" t="s">
        <v>29</v>
      </c>
      <c r="AK247" s="24" t="s">
        <v>29</v>
      </c>
      <c r="AL247" s="24" t="s">
        <v>29</v>
      </c>
      <c r="AM247" s="24" t="s">
        <v>29</v>
      </c>
      <c r="AN247" s="24" t="s">
        <v>29</v>
      </c>
      <c r="AO247" s="24" t="s">
        <v>29</v>
      </c>
      <c r="AP247" s="24" t="s">
        <v>29</v>
      </c>
      <c r="AQ247" s="24" t="s">
        <v>29</v>
      </c>
      <c r="AR247" s="24" t="s">
        <v>29</v>
      </c>
      <c r="AS247" s="24" t="s">
        <v>29</v>
      </c>
      <c r="AT247" s="24" t="s">
        <v>29</v>
      </c>
      <c r="AU247" s="24" t="s">
        <v>29</v>
      </c>
      <c r="AV247" s="24" t="s">
        <v>29</v>
      </c>
      <c r="AW247" s="24" t="s">
        <v>29</v>
      </c>
      <c r="AX247" s="24" t="s">
        <v>29</v>
      </c>
      <c r="AY247" s="24" t="s">
        <v>29</v>
      </c>
      <c r="AZ247" s="24" t="s">
        <v>29</v>
      </c>
      <c r="BA247" s="24" t="s">
        <v>29</v>
      </c>
      <c r="BB247" s="24" t="s">
        <v>29</v>
      </c>
      <c r="BC247" s="24" t="s">
        <v>29</v>
      </c>
      <c r="BD247" s="24" t="s">
        <v>29</v>
      </c>
      <c r="BE247" s="24" t="s">
        <v>29</v>
      </c>
      <c r="BF247" s="24" t="s">
        <v>29</v>
      </c>
      <c r="BG247" s="24" t="s">
        <v>29</v>
      </c>
      <c r="BH247" s="24" t="s">
        <v>29</v>
      </c>
      <c r="BI247" s="24" t="s">
        <v>29</v>
      </c>
      <c r="BJ247" s="24" t="s">
        <v>29</v>
      </c>
      <c r="BK247" s="24" t="s">
        <v>29</v>
      </c>
      <c r="BL247" s="24" t="s">
        <v>29</v>
      </c>
      <c r="BM247" s="24" t="s">
        <v>29</v>
      </c>
      <c r="BN247" s="24" t="s">
        <v>29</v>
      </c>
      <c r="BO247" s="24" t="s">
        <v>29</v>
      </c>
      <c r="BP247" s="24" t="s">
        <v>29</v>
      </c>
      <c r="BQ247" s="24" t="s">
        <v>29</v>
      </c>
      <c r="BR247" s="24" t="s">
        <v>29</v>
      </c>
      <c r="BS247" s="24" t="s">
        <v>29</v>
      </c>
      <c r="BT247" s="24" t="s">
        <v>29</v>
      </c>
      <c r="BU247" s="24" t="s">
        <v>29</v>
      </c>
      <c r="BV247" s="24" t="s">
        <v>29</v>
      </c>
      <c r="BW247" s="24" t="s">
        <v>29</v>
      </c>
      <c r="BX247" s="24" t="s">
        <v>29</v>
      </c>
      <c r="BY247" s="24" t="s">
        <v>29</v>
      </c>
      <c r="BZ247" s="24" t="s">
        <v>29</v>
      </c>
      <c r="CA247" s="24" t="s">
        <v>29</v>
      </c>
      <c r="CB247" s="24" t="s">
        <v>29</v>
      </c>
    </row>
    <row r="248" spans="2:80" s="1" customFormat="1" ht="13.9" customHeight="1">
      <c r="B248" s="57" t="s">
        <v>29</v>
      </c>
      <c r="C248" s="57" t="s">
        <v>29</v>
      </c>
      <c r="D248" s="57" t="s">
        <v>29</v>
      </c>
      <c r="E248" s="61"/>
      <c r="G248" s="24" t="s">
        <v>29</v>
      </c>
      <c r="H248" s="24" t="s">
        <v>29</v>
      </c>
      <c r="I248" s="24" t="s">
        <v>29</v>
      </c>
      <c r="J248" s="24" t="s">
        <v>29</v>
      </c>
      <c r="K248" s="24" t="s">
        <v>29</v>
      </c>
      <c r="L248" s="24" t="s">
        <v>29</v>
      </c>
      <c r="M248" s="24" t="s">
        <v>29</v>
      </c>
      <c r="N248" s="24" t="s">
        <v>29</v>
      </c>
      <c r="O248" s="24" t="s">
        <v>29</v>
      </c>
      <c r="P248" s="24" t="s">
        <v>29</v>
      </c>
      <c r="Q248" s="24" t="s">
        <v>29</v>
      </c>
      <c r="R248" s="24" t="s">
        <v>29</v>
      </c>
      <c r="S248" s="24" t="s">
        <v>29</v>
      </c>
      <c r="T248" s="24" t="s">
        <v>29</v>
      </c>
      <c r="U248" s="24" t="s">
        <v>29</v>
      </c>
      <c r="V248" s="24" t="s">
        <v>29</v>
      </c>
      <c r="W248" s="24" t="s">
        <v>29</v>
      </c>
      <c r="X248" s="24" t="s">
        <v>29</v>
      </c>
      <c r="Y248" s="24" t="s">
        <v>29</v>
      </c>
      <c r="Z248" s="24" t="s">
        <v>29</v>
      </c>
      <c r="AA248" s="24" t="s">
        <v>29</v>
      </c>
      <c r="AB248" s="24" t="s">
        <v>29</v>
      </c>
      <c r="AC248" s="24" t="s">
        <v>29</v>
      </c>
      <c r="AD248" s="24" t="s">
        <v>29</v>
      </c>
      <c r="AE248" s="24" t="s">
        <v>29</v>
      </c>
      <c r="AF248" s="24" t="s">
        <v>29</v>
      </c>
      <c r="AG248" s="24" t="s">
        <v>29</v>
      </c>
      <c r="AH248" s="24" t="s">
        <v>29</v>
      </c>
      <c r="AI248" s="24" t="s">
        <v>29</v>
      </c>
      <c r="AJ248" s="24" t="s">
        <v>29</v>
      </c>
      <c r="AK248" s="24" t="s">
        <v>29</v>
      </c>
      <c r="AL248" s="24" t="s">
        <v>29</v>
      </c>
      <c r="AM248" s="24" t="s">
        <v>29</v>
      </c>
      <c r="AN248" s="24" t="s">
        <v>29</v>
      </c>
      <c r="AO248" s="24" t="s">
        <v>29</v>
      </c>
      <c r="AP248" s="24" t="s">
        <v>29</v>
      </c>
      <c r="AQ248" s="24" t="s">
        <v>29</v>
      </c>
      <c r="AR248" s="24" t="s">
        <v>29</v>
      </c>
      <c r="AS248" s="24" t="s">
        <v>29</v>
      </c>
      <c r="AT248" s="24" t="s">
        <v>29</v>
      </c>
      <c r="AU248" s="24" t="s">
        <v>29</v>
      </c>
      <c r="AV248" s="24" t="s">
        <v>29</v>
      </c>
      <c r="AW248" s="24" t="s">
        <v>29</v>
      </c>
      <c r="AX248" s="24" t="s">
        <v>29</v>
      </c>
      <c r="AY248" s="24" t="s">
        <v>29</v>
      </c>
      <c r="AZ248" s="24" t="s">
        <v>29</v>
      </c>
      <c r="BA248" s="24" t="s">
        <v>29</v>
      </c>
      <c r="BB248" s="24" t="s">
        <v>29</v>
      </c>
      <c r="BC248" s="24" t="s">
        <v>29</v>
      </c>
      <c r="BD248" s="24" t="s">
        <v>29</v>
      </c>
      <c r="BE248" s="24" t="s">
        <v>29</v>
      </c>
      <c r="BF248" s="24" t="s">
        <v>29</v>
      </c>
      <c r="BG248" s="24" t="s">
        <v>29</v>
      </c>
      <c r="BH248" s="24" t="s">
        <v>29</v>
      </c>
      <c r="BI248" s="24" t="s">
        <v>29</v>
      </c>
      <c r="BJ248" s="24" t="s">
        <v>29</v>
      </c>
      <c r="BK248" s="24" t="s">
        <v>29</v>
      </c>
      <c r="BL248" s="24" t="s">
        <v>29</v>
      </c>
      <c r="BM248" s="24" t="s">
        <v>29</v>
      </c>
      <c r="BN248" s="24" t="s">
        <v>29</v>
      </c>
      <c r="BO248" s="24" t="s">
        <v>29</v>
      </c>
      <c r="BP248" s="24" t="s">
        <v>29</v>
      </c>
      <c r="BQ248" s="24" t="s">
        <v>29</v>
      </c>
      <c r="BR248" s="24" t="s">
        <v>29</v>
      </c>
      <c r="BS248" s="24" t="s">
        <v>29</v>
      </c>
      <c r="BT248" s="24" t="s">
        <v>29</v>
      </c>
      <c r="BU248" s="24" t="s">
        <v>29</v>
      </c>
      <c r="BV248" s="24" t="s">
        <v>29</v>
      </c>
      <c r="BW248" s="24" t="s">
        <v>29</v>
      </c>
      <c r="BX248" s="24" t="s">
        <v>29</v>
      </c>
      <c r="BY248" s="24" t="s">
        <v>29</v>
      </c>
      <c r="BZ248" s="24" t="s">
        <v>29</v>
      </c>
      <c r="CA248" s="24" t="s">
        <v>29</v>
      </c>
      <c r="CB248" s="24" t="s">
        <v>29</v>
      </c>
    </row>
    <row r="249" spans="2:80" s="1" customFormat="1" ht="13.9" customHeight="1">
      <c r="B249" s="57" t="s">
        <v>29</v>
      </c>
      <c r="C249" s="57" t="s">
        <v>29</v>
      </c>
      <c r="D249" s="57" t="s">
        <v>29</v>
      </c>
      <c r="E249" s="61"/>
      <c r="G249" s="24" t="s">
        <v>29</v>
      </c>
      <c r="H249" s="24" t="s">
        <v>29</v>
      </c>
      <c r="I249" s="24" t="s">
        <v>29</v>
      </c>
      <c r="J249" s="24" t="s">
        <v>29</v>
      </c>
      <c r="K249" s="24" t="s">
        <v>29</v>
      </c>
      <c r="L249" s="24" t="s">
        <v>29</v>
      </c>
      <c r="M249" s="24" t="s">
        <v>29</v>
      </c>
      <c r="N249" s="24" t="s">
        <v>29</v>
      </c>
      <c r="O249" s="24" t="s">
        <v>29</v>
      </c>
      <c r="P249" s="24" t="s">
        <v>29</v>
      </c>
      <c r="Q249" s="24" t="s">
        <v>29</v>
      </c>
      <c r="R249" s="24" t="s">
        <v>29</v>
      </c>
      <c r="S249" s="24" t="s">
        <v>29</v>
      </c>
      <c r="T249" s="24" t="s">
        <v>29</v>
      </c>
      <c r="U249" s="24" t="s">
        <v>29</v>
      </c>
      <c r="V249" s="24" t="s">
        <v>29</v>
      </c>
      <c r="W249" s="24" t="s">
        <v>29</v>
      </c>
      <c r="X249" s="24" t="s">
        <v>29</v>
      </c>
      <c r="Y249" s="24" t="s">
        <v>29</v>
      </c>
      <c r="Z249" s="24" t="s">
        <v>29</v>
      </c>
      <c r="AA249" s="24" t="s">
        <v>29</v>
      </c>
      <c r="AB249" s="24" t="s">
        <v>29</v>
      </c>
      <c r="AC249" s="24" t="s">
        <v>29</v>
      </c>
      <c r="AD249" s="24" t="s">
        <v>29</v>
      </c>
      <c r="AE249" s="24" t="s">
        <v>29</v>
      </c>
      <c r="AF249" s="24" t="s">
        <v>29</v>
      </c>
      <c r="AG249" s="24" t="s">
        <v>29</v>
      </c>
      <c r="AH249" s="24" t="s">
        <v>29</v>
      </c>
      <c r="AI249" s="24" t="s">
        <v>29</v>
      </c>
      <c r="AJ249" s="24" t="s">
        <v>29</v>
      </c>
      <c r="AK249" s="24" t="s">
        <v>29</v>
      </c>
      <c r="AL249" s="24" t="s">
        <v>29</v>
      </c>
      <c r="AM249" s="24" t="s">
        <v>29</v>
      </c>
      <c r="AN249" s="24" t="s">
        <v>29</v>
      </c>
      <c r="AO249" s="24" t="s">
        <v>29</v>
      </c>
      <c r="AP249" s="24" t="s">
        <v>29</v>
      </c>
      <c r="AQ249" s="24" t="s">
        <v>29</v>
      </c>
      <c r="AR249" s="24" t="s">
        <v>29</v>
      </c>
      <c r="AS249" s="24" t="s">
        <v>29</v>
      </c>
      <c r="AT249" s="24" t="s">
        <v>29</v>
      </c>
      <c r="AU249" s="24" t="s">
        <v>29</v>
      </c>
      <c r="AV249" s="24" t="s">
        <v>29</v>
      </c>
      <c r="AW249" s="24" t="s">
        <v>29</v>
      </c>
      <c r="AX249" s="24" t="s">
        <v>29</v>
      </c>
      <c r="AY249" s="24" t="s">
        <v>29</v>
      </c>
      <c r="AZ249" s="24" t="s">
        <v>29</v>
      </c>
      <c r="BA249" s="24" t="s">
        <v>29</v>
      </c>
      <c r="BB249" s="24" t="s">
        <v>29</v>
      </c>
      <c r="BC249" s="24" t="s">
        <v>29</v>
      </c>
      <c r="BD249" s="24" t="s">
        <v>29</v>
      </c>
      <c r="BE249" s="24" t="s">
        <v>29</v>
      </c>
      <c r="BF249" s="24" t="s">
        <v>29</v>
      </c>
      <c r="BG249" s="24" t="s">
        <v>29</v>
      </c>
      <c r="BH249" s="24" t="s">
        <v>29</v>
      </c>
      <c r="BI249" s="24" t="s">
        <v>29</v>
      </c>
      <c r="BJ249" s="24" t="s">
        <v>29</v>
      </c>
      <c r="BK249" s="24" t="s">
        <v>29</v>
      </c>
      <c r="BL249" s="24" t="s">
        <v>29</v>
      </c>
      <c r="BM249" s="24" t="s">
        <v>29</v>
      </c>
      <c r="BN249" s="24" t="s">
        <v>29</v>
      </c>
      <c r="BO249" s="24" t="s">
        <v>29</v>
      </c>
      <c r="BP249" s="24" t="s">
        <v>29</v>
      </c>
      <c r="BQ249" s="24" t="s">
        <v>29</v>
      </c>
      <c r="BR249" s="24" t="s">
        <v>29</v>
      </c>
      <c r="BS249" s="24" t="s">
        <v>29</v>
      </c>
      <c r="BT249" s="24" t="s">
        <v>29</v>
      </c>
      <c r="BU249" s="24" t="s">
        <v>29</v>
      </c>
      <c r="BV249" s="24" t="s">
        <v>29</v>
      </c>
      <c r="BW249" s="24" t="s">
        <v>29</v>
      </c>
      <c r="BX249" s="24" t="s">
        <v>29</v>
      </c>
      <c r="BY249" s="24" t="s">
        <v>29</v>
      </c>
      <c r="BZ249" s="24" t="s">
        <v>29</v>
      </c>
      <c r="CA249" s="24" t="s">
        <v>29</v>
      </c>
      <c r="CB249" s="24" t="s">
        <v>29</v>
      </c>
    </row>
    <row r="250" spans="2:80" s="1" customFormat="1" ht="13.9" customHeight="1">
      <c r="B250" s="57" t="s">
        <v>29</v>
      </c>
      <c r="C250" s="57" t="s">
        <v>29</v>
      </c>
      <c r="D250" s="57" t="s">
        <v>29</v>
      </c>
      <c r="E250" s="61"/>
      <c r="G250" s="24" t="s">
        <v>29</v>
      </c>
      <c r="H250" s="24" t="s">
        <v>29</v>
      </c>
      <c r="I250" s="24" t="s">
        <v>29</v>
      </c>
      <c r="J250" s="24" t="s">
        <v>29</v>
      </c>
      <c r="K250" s="24" t="s">
        <v>29</v>
      </c>
      <c r="L250" s="24" t="s">
        <v>29</v>
      </c>
      <c r="M250" s="24" t="s">
        <v>29</v>
      </c>
      <c r="N250" s="24" t="s">
        <v>29</v>
      </c>
      <c r="O250" s="24" t="s">
        <v>29</v>
      </c>
      <c r="P250" s="24" t="s">
        <v>29</v>
      </c>
      <c r="Q250" s="24" t="s">
        <v>29</v>
      </c>
      <c r="R250" s="24" t="s">
        <v>29</v>
      </c>
      <c r="S250" s="24" t="s">
        <v>29</v>
      </c>
      <c r="T250" s="24" t="s">
        <v>29</v>
      </c>
      <c r="U250" s="24" t="s">
        <v>29</v>
      </c>
      <c r="V250" s="24" t="s">
        <v>29</v>
      </c>
      <c r="W250" s="24" t="s">
        <v>29</v>
      </c>
      <c r="X250" s="24" t="s">
        <v>29</v>
      </c>
      <c r="Y250" s="24" t="s">
        <v>29</v>
      </c>
      <c r="Z250" s="24" t="s">
        <v>29</v>
      </c>
      <c r="AA250" s="24" t="s">
        <v>29</v>
      </c>
      <c r="AB250" s="24" t="s">
        <v>29</v>
      </c>
      <c r="AC250" s="24" t="s">
        <v>29</v>
      </c>
      <c r="AD250" s="24" t="s">
        <v>29</v>
      </c>
      <c r="AE250" s="24" t="s">
        <v>29</v>
      </c>
      <c r="AF250" s="24" t="s">
        <v>29</v>
      </c>
      <c r="AG250" s="24" t="s">
        <v>29</v>
      </c>
      <c r="AH250" s="24" t="s">
        <v>29</v>
      </c>
      <c r="AI250" s="24" t="s">
        <v>29</v>
      </c>
      <c r="AJ250" s="24" t="s">
        <v>29</v>
      </c>
      <c r="AK250" s="24" t="s">
        <v>29</v>
      </c>
      <c r="AL250" s="24" t="s">
        <v>29</v>
      </c>
      <c r="AM250" s="24" t="s">
        <v>29</v>
      </c>
      <c r="AN250" s="24" t="s">
        <v>29</v>
      </c>
      <c r="AO250" s="24" t="s">
        <v>29</v>
      </c>
      <c r="AP250" s="24" t="s">
        <v>29</v>
      </c>
      <c r="AQ250" s="24" t="s">
        <v>29</v>
      </c>
      <c r="AR250" s="24" t="s">
        <v>29</v>
      </c>
      <c r="AS250" s="24" t="s">
        <v>29</v>
      </c>
      <c r="AT250" s="24" t="s">
        <v>29</v>
      </c>
      <c r="AU250" s="24" t="s">
        <v>29</v>
      </c>
      <c r="AV250" s="24" t="s">
        <v>29</v>
      </c>
      <c r="AW250" s="24" t="s">
        <v>29</v>
      </c>
      <c r="AX250" s="24" t="s">
        <v>29</v>
      </c>
      <c r="AY250" s="24" t="s">
        <v>29</v>
      </c>
      <c r="AZ250" s="24" t="s">
        <v>29</v>
      </c>
      <c r="BA250" s="24" t="s">
        <v>29</v>
      </c>
      <c r="BB250" s="24" t="s">
        <v>29</v>
      </c>
      <c r="BC250" s="24" t="s">
        <v>29</v>
      </c>
      <c r="BD250" s="24" t="s">
        <v>29</v>
      </c>
      <c r="BE250" s="24" t="s">
        <v>29</v>
      </c>
      <c r="BF250" s="24" t="s">
        <v>29</v>
      </c>
      <c r="BG250" s="24" t="s">
        <v>29</v>
      </c>
      <c r="BH250" s="24" t="s">
        <v>29</v>
      </c>
      <c r="BI250" s="24" t="s">
        <v>29</v>
      </c>
      <c r="BJ250" s="24" t="s">
        <v>29</v>
      </c>
      <c r="BK250" s="24" t="s">
        <v>29</v>
      </c>
      <c r="BL250" s="24" t="s">
        <v>29</v>
      </c>
      <c r="BM250" s="24" t="s">
        <v>29</v>
      </c>
      <c r="BN250" s="24" t="s">
        <v>29</v>
      </c>
      <c r="BO250" s="24" t="s">
        <v>29</v>
      </c>
      <c r="BP250" s="24" t="s">
        <v>29</v>
      </c>
      <c r="BQ250" s="24" t="s">
        <v>29</v>
      </c>
      <c r="BR250" s="24" t="s">
        <v>29</v>
      </c>
      <c r="BS250" s="24" t="s">
        <v>29</v>
      </c>
      <c r="BT250" s="24" t="s">
        <v>29</v>
      </c>
      <c r="BU250" s="24" t="s">
        <v>29</v>
      </c>
      <c r="BV250" s="24" t="s">
        <v>29</v>
      </c>
      <c r="BW250" s="24" t="s">
        <v>29</v>
      </c>
      <c r="BX250" s="24" t="s">
        <v>29</v>
      </c>
      <c r="BY250" s="24" t="s">
        <v>29</v>
      </c>
      <c r="BZ250" s="24" t="s">
        <v>29</v>
      </c>
      <c r="CA250" s="24" t="s">
        <v>29</v>
      </c>
      <c r="CB250" s="24" t="s">
        <v>29</v>
      </c>
    </row>
    <row r="251" spans="2:80" s="1" customFormat="1" ht="13.9" customHeight="1">
      <c r="B251" s="57" t="s">
        <v>29</v>
      </c>
      <c r="C251" s="57" t="s">
        <v>29</v>
      </c>
      <c r="D251" s="57" t="s">
        <v>29</v>
      </c>
      <c r="E251" s="61"/>
      <c r="G251" s="24" t="s">
        <v>29</v>
      </c>
      <c r="H251" s="24" t="s">
        <v>29</v>
      </c>
      <c r="I251" s="24" t="s">
        <v>29</v>
      </c>
      <c r="J251" s="24" t="s">
        <v>29</v>
      </c>
      <c r="K251" s="24" t="s">
        <v>29</v>
      </c>
      <c r="L251" s="24" t="s">
        <v>29</v>
      </c>
      <c r="M251" s="24" t="s">
        <v>29</v>
      </c>
      <c r="N251" s="24" t="s">
        <v>29</v>
      </c>
      <c r="O251" s="24" t="s">
        <v>29</v>
      </c>
      <c r="P251" s="24" t="s">
        <v>29</v>
      </c>
      <c r="Q251" s="24" t="s">
        <v>29</v>
      </c>
      <c r="R251" s="24" t="s">
        <v>29</v>
      </c>
      <c r="S251" s="24" t="s">
        <v>29</v>
      </c>
      <c r="T251" s="24" t="s">
        <v>29</v>
      </c>
      <c r="U251" s="24" t="s">
        <v>29</v>
      </c>
      <c r="V251" s="24" t="s">
        <v>29</v>
      </c>
      <c r="W251" s="24" t="s">
        <v>29</v>
      </c>
      <c r="X251" s="24" t="s">
        <v>29</v>
      </c>
      <c r="Y251" s="24" t="s">
        <v>29</v>
      </c>
      <c r="Z251" s="24" t="s">
        <v>29</v>
      </c>
      <c r="AA251" s="24" t="s">
        <v>29</v>
      </c>
      <c r="AB251" s="24" t="s">
        <v>29</v>
      </c>
      <c r="AC251" s="24" t="s">
        <v>29</v>
      </c>
      <c r="AD251" s="24" t="s">
        <v>29</v>
      </c>
      <c r="AE251" s="24" t="s">
        <v>29</v>
      </c>
      <c r="AF251" s="24" t="s">
        <v>29</v>
      </c>
      <c r="AG251" s="24" t="s">
        <v>29</v>
      </c>
      <c r="AH251" s="24" t="s">
        <v>29</v>
      </c>
      <c r="AI251" s="24" t="s">
        <v>29</v>
      </c>
      <c r="AJ251" s="24" t="s">
        <v>29</v>
      </c>
      <c r="AK251" s="24" t="s">
        <v>29</v>
      </c>
      <c r="AL251" s="24" t="s">
        <v>29</v>
      </c>
      <c r="AM251" s="24" t="s">
        <v>29</v>
      </c>
      <c r="AN251" s="24" t="s">
        <v>29</v>
      </c>
      <c r="AO251" s="24" t="s">
        <v>29</v>
      </c>
      <c r="AP251" s="24" t="s">
        <v>29</v>
      </c>
      <c r="AQ251" s="24" t="s">
        <v>29</v>
      </c>
      <c r="AR251" s="24" t="s">
        <v>29</v>
      </c>
      <c r="AS251" s="24" t="s">
        <v>29</v>
      </c>
      <c r="AT251" s="24" t="s">
        <v>29</v>
      </c>
      <c r="AU251" s="24" t="s">
        <v>29</v>
      </c>
      <c r="AV251" s="24" t="s">
        <v>29</v>
      </c>
      <c r="AW251" s="24" t="s">
        <v>29</v>
      </c>
      <c r="AX251" s="24" t="s">
        <v>29</v>
      </c>
      <c r="AY251" s="24" t="s">
        <v>29</v>
      </c>
      <c r="AZ251" s="24" t="s">
        <v>29</v>
      </c>
      <c r="BA251" s="24" t="s">
        <v>29</v>
      </c>
      <c r="BB251" s="24" t="s">
        <v>29</v>
      </c>
      <c r="BC251" s="24" t="s">
        <v>29</v>
      </c>
      <c r="BD251" s="24" t="s">
        <v>29</v>
      </c>
      <c r="BE251" s="24" t="s">
        <v>29</v>
      </c>
      <c r="BF251" s="24" t="s">
        <v>29</v>
      </c>
      <c r="BG251" s="24" t="s">
        <v>29</v>
      </c>
      <c r="BH251" s="24" t="s">
        <v>29</v>
      </c>
      <c r="BI251" s="24" t="s">
        <v>29</v>
      </c>
      <c r="BJ251" s="24" t="s">
        <v>29</v>
      </c>
      <c r="BK251" s="24" t="s">
        <v>29</v>
      </c>
      <c r="BL251" s="24" t="s">
        <v>29</v>
      </c>
      <c r="BM251" s="24" t="s">
        <v>29</v>
      </c>
      <c r="BN251" s="24" t="s">
        <v>29</v>
      </c>
      <c r="BO251" s="24" t="s">
        <v>29</v>
      </c>
      <c r="BP251" s="24" t="s">
        <v>29</v>
      </c>
      <c r="BQ251" s="24" t="s">
        <v>29</v>
      </c>
      <c r="BR251" s="24" t="s">
        <v>29</v>
      </c>
      <c r="BS251" s="24" t="s">
        <v>29</v>
      </c>
      <c r="BT251" s="24" t="s">
        <v>29</v>
      </c>
      <c r="BU251" s="24" t="s">
        <v>29</v>
      </c>
      <c r="BV251" s="24" t="s">
        <v>29</v>
      </c>
      <c r="BW251" s="24" t="s">
        <v>29</v>
      </c>
      <c r="BX251" s="24" t="s">
        <v>29</v>
      </c>
      <c r="BY251" s="24" t="s">
        <v>29</v>
      </c>
      <c r="BZ251" s="24" t="s">
        <v>29</v>
      </c>
      <c r="CA251" s="24" t="s">
        <v>29</v>
      </c>
      <c r="CB251" s="24" t="s">
        <v>29</v>
      </c>
    </row>
    <row r="252" spans="2:80" s="1" customFormat="1" ht="13.9" customHeight="1">
      <c r="B252" s="57" t="s">
        <v>29</v>
      </c>
      <c r="C252" s="57" t="s">
        <v>29</v>
      </c>
      <c r="D252" s="57" t="s">
        <v>29</v>
      </c>
      <c r="E252" s="61"/>
      <c r="G252" s="24" t="s">
        <v>29</v>
      </c>
      <c r="H252" s="24" t="s">
        <v>29</v>
      </c>
      <c r="I252" s="24" t="s">
        <v>29</v>
      </c>
      <c r="J252" s="24" t="s">
        <v>29</v>
      </c>
      <c r="K252" s="24" t="s">
        <v>29</v>
      </c>
      <c r="L252" s="24" t="s">
        <v>29</v>
      </c>
      <c r="M252" s="24" t="s">
        <v>29</v>
      </c>
      <c r="N252" s="24" t="s">
        <v>29</v>
      </c>
      <c r="O252" s="24" t="s">
        <v>29</v>
      </c>
      <c r="P252" s="24" t="s">
        <v>29</v>
      </c>
      <c r="Q252" s="24" t="s">
        <v>29</v>
      </c>
      <c r="R252" s="24" t="s">
        <v>29</v>
      </c>
      <c r="S252" s="24" t="s">
        <v>29</v>
      </c>
      <c r="T252" s="24" t="s">
        <v>29</v>
      </c>
      <c r="U252" s="24" t="s">
        <v>29</v>
      </c>
      <c r="V252" s="24" t="s">
        <v>29</v>
      </c>
      <c r="W252" s="24" t="s">
        <v>29</v>
      </c>
      <c r="X252" s="24" t="s">
        <v>29</v>
      </c>
      <c r="Y252" s="24" t="s">
        <v>29</v>
      </c>
      <c r="Z252" s="24" t="s">
        <v>29</v>
      </c>
      <c r="AA252" s="24" t="s">
        <v>29</v>
      </c>
      <c r="AB252" s="24" t="s">
        <v>29</v>
      </c>
      <c r="AC252" s="24" t="s">
        <v>29</v>
      </c>
      <c r="AD252" s="24" t="s">
        <v>29</v>
      </c>
      <c r="AE252" s="24" t="s">
        <v>29</v>
      </c>
      <c r="AF252" s="24" t="s">
        <v>29</v>
      </c>
      <c r="AG252" s="24" t="s">
        <v>29</v>
      </c>
      <c r="AH252" s="24" t="s">
        <v>29</v>
      </c>
      <c r="AI252" s="24" t="s">
        <v>29</v>
      </c>
      <c r="AJ252" s="24" t="s">
        <v>29</v>
      </c>
      <c r="AK252" s="24" t="s">
        <v>29</v>
      </c>
      <c r="AL252" s="24" t="s">
        <v>29</v>
      </c>
      <c r="AM252" s="24" t="s">
        <v>29</v>
      </c>
      <c r="AN252" s="24" t="s">
        <v>29</v>
      </c>
      <c r="AO252" s="24" t="s">
        <v>29</v>
      </c>
      <c r="AP252" s="24" t="s">
        <v>29</v>
      </c>
      <c r="AQ252" s="24" t="s">
        <v>29</v>
      </c>
      <c r="AR252" s="24" t="s">
        <v>29</v>
      </c>
      <c r="AS252" s="24" t="s">
        <v>29</v>
      </c>
      <c r="AT252" s="24" t="s">
        <v>29</v>
      </c>
      <c r="AU252" s="24" t="s">
        <v>29</v>
      </c>
      <c r="AV252" s="24" t="s">
        <v>29</v>
      </c>
      <c r="AW252" s="24" t="s">
        <v>29</v>
      </c>
      <c r="AX252" s="24" t="s">
        <v>29</v>
      </c>
      <c r="AY252" s="24" t="s">
        <v>29</v>
      </c>
      <c r="AZ252" s="24" t="s">
        <v>29</v>
      </c>
      <c r="BA252" s="24" t="s">
        <v>29</v>
      </c>
      <c r="BB252" s="24" t="s">
        <v>29</v>
      </c>
      <c r="BC252" s="24" t="s">
        <v>29</v>
      </c>
      <c r="BD252" s="24" t="s">
        <v>29</v>
      </c>
      <c r="BE252" s="24" t="s">
        <v>29</v>
      </c>
      <c r="BF252" s="24" t="s">
        <v>29</v>
      </c>
      <c r="BG252" s="24" t="s">
        <v>29</v>
      </c>
      <c r="BH252" s="24" t="s">
        <v>29</v>
      </c>
      <c r="BI252" s="24" t="s">
        <v>29</v>
      </c>
      <c r="BJ252" s="24" t="s">
        <v>29</v>
      </c>
      <c r="BK252" s="24" t="s">
        <v>29</v>
      </c>
      <c r="BL252" s="24" t="s">
        <v>29</v>
      </c>
      <c r="BM252" s="24" t="s">
        <v>29</v>
      </c>
      <c r="BN252" s="24" t="s">
        <v>29</v>
      </c>
      <c r="BO252" s="24" t="s">
        <v>29</v>
      </c>
      <c r="BP252" s="24" t="s">
        <v>29</v>
      </c>
      <c r="BQ252" s="24" t="s">
        <v>29</v>
      </c>
      <c r="BR252" s="24" t="s">
        <v>29</v>
      </c>
      <c r="BS252" s="24" t="s">
        <v>29</v>
      </c>
      <c r="BT252" s="24" t="s">
        <v>29</v>
      </c>
      <c r="BU252" s="24" t="s">
        <v>29</v>
      </c>
      <c r="BV252" s="24" t="s">
        <v>29</v>
      </c>
      <c r="BW252" s="24" t="s">
        <v>29</v>
      </c>
      <c r="BX252" s="24" t="s">
        <v>29</v>
      </c>
      <c r="BY252" s="24" t="s">
        <v>29</v>
      </c>
      <c r="BZ252" s="24" t="s">
        <v>29</v>
      </c>
      <c r="CA252" s="24" t="s">
        <v>29</v>
      </c>
      <c r="CB252" s="24" t="s">
        <v>29</v>
      </c>
    </row>
    <row r="253" spans="2:80" s="1" customFormat="1" ht="13.9" customHeight="1">
      <c r="B253" s="57" t="s">
        <v>29</v>
      </c>
      <c r="C253" s="57" t="s">
        <v>29</v>
      </c>
      <c r="D253" s="57" t="s">
        <v>29</v>
      </c>
      <c r="E253" s="61"/>
      <c r="G253" s="24" t="s">
        <v>29</v>
      </c>
      <c r="H253" s="24" t="s">
        <v>29</v>
      </c>
      <c r="I253" s="24" t="s">
        <v>29</v>
      </c>
      <c r="J253" s="24" t="s">
        <v>29</v>
      </c>
      <c r="K253" s="24" t="s">
        <v>29</v>
      </c>
      <c r="L253" s="24" t="s">
        <v>29</v>
      </c>
      <c r="M253" s="24" t="s">
        <v>29</v>
      </c>
      <c r="N253" s="24" t="s">
        <v>29</v>
      </c>
      <c r="O253" s="24" t="s">
        <v>29</v>
      </c>
      <c r="P253" s="24" t="s">
        <v>29</v>
      </c>
      <c r="Q253" s="24" t="s">
        <v>29</v>
      </c>
      <c r="R253" s="24" t="s">
        <v>29</v>
      </c>
      <c r="S253" s="24" t="s">
        <v>29</v>
      </c>
      <c r="T253" s="24" t="s">
        <v>29</v>
      </c>
      <c r="U253" s="24" t="s">
        <v>29</v>
      </c>
      <c r="V253" s="24" t="s">
        <v>29</v>
      </c>
      <c r="W253" s="24" t="s">
        <v>29</v>
      </c>
      <c r="X253" s="24" t="s">
        <v>29</v>
      </c>
      <c r="Y253" s="24" t="s">
        <v>29</v>
      </c>
      <c r="Z253" s="24" t="s">
        <v>29</v>
      </c>
      <c r="AA253" s="24" t="s">
        <v>29</v>
      </c>
      <c r="AB253" s="24" t="s">
        <v>29</v>
      </c>
      <c r="AC253" s="24" t="s">
        <v>29</v>
      </c>
      <c r="AD253" s="24" t="s">
        <v>29</v>
      </c>
      <c r="AE253" s="24" t="s">
        <v>29</v>
      </c>
      <c r="AF253" s="24" t="s">
        <v>29</v>
      </c>
      <c r="AG253" s="24" t="s">
        <v>29</v>
      </c>
      <c r="AH253" s="24" t="s">
        <v>29</v>
      </c>
      <c r="AI253" s="24" t="s">
        <v>29</v>
      </c>
      <c r="AJ253" s="24" t="s">
        <v>29</v>
      </c>
      <c r="AK253" s="24" t="s">
        <v>29</v>
      </c>
      <c r="AL253" s="24" t="s">
        <v>29</v>
      </c>
      <c r="AM253" s="24" t="s">
        <v>29</v>
      </c>
      <c r="AN253" s="24" t="s">
        <v>29</v>
      </c>
      <c r="AO253" s="24" t="s">
        <v>29</v>
      </c>
      <c r="AP253" s="24" t="s">
        <v>29</v>
      </c>
      <c r="AQ253" s="24" t="s">
        <v>29</v>
      </c>
      <c r="AR253" s="24" t="s">
        <v>29</v>
      </c>
      <c r="AS253" s="24" t="s">
        <v>29</v>
      </c>
      <c r="AT253" s="24" t="s">
        <v>29</v>
      </c>
      <c r="AU253" s="24" t="s">
        <v>29</v>
      </c>
      <c r="AV253" s="24" t="s">
        <v>29</v>
      </c>
      <c r="AW253" s="24" t="s">
        <v>29</v>
      </c>
      <c r="AX253" s="24" t="s">
        <v>29</v>
      </c>
      <c r="AY253" s="24" t="s">
        <v>29</v>
      </c>
      <c r="AZ253" s="24" t="s">
        <v>29</v>
      </c>
      <c r="BA253" s="24" t="s">
        <v>29</v>
      </c>
      <c r="BB253" s="24" t="s">
        <v>29</v>
      </c>
      <c r="BC253" s="24" t="s">
        <v>29</v>
      </c>
      <c r="BD253" s="24" t="s">
        <v>29</v>
      </c>
      <c r="BE253" s="24" t="s">
        <v>29</v>
      </c>
      <c r="BF253" s="24" t="s">
        <v>29</v>
      </c>
      <c r="BG253" s="24" t="s">
        <v>29</v>
      </c>
      <c r="BH253" s="24" t="s">
        <v>29</v>
      </c>
      <c r="BI253" s="24" t="s">
        <v>29</v>
      </c>
      <c r="BJ253" s="24" t="s">
        <v>29</v>
      </c>
      <c r="BK253" s="24" t="s">
        <v>29</v>
      </c>
      <c r="BL253" s="24" t="s">
        <v>29</v>
      </c>
      <c r="BM253" s="24" t="s">
        <v>29</v>
      </c>
      <c r="BN253" s="24" t="s">
        <v>29</v>
      </c>
      <c r="BO253" s="24" t="s">
        <v>29</v>
      </c>
      <c r="BP253" s="24" t="s">
        <v>29</v>
      </c>
      <c r="BQ253" s="24" t="s">
        <v>29</v>
      </c>
      <c r="BR253" s="24" t="s">
        <v>29</v>
      </c>
      <c r="BS253" s="24" t="s">
        <v>29</v>
      </c>
      <c r="BT253" s="24" t="s">
        <v>29</v>
      </c>
      <c r="BU253" s="24" t="s">
        <v>29</v>
      </c>
      <c r="BV253" s="24" t="s">
        <v>29</v>
      </c>
      <c r="BW253" s="24" t="s">
        <v>29</v>
      </c>
      <c r="BX253" s="24" t="s">
        <v>29</v>
      </c>
      <c r="BY253" s="24" t="s">
        <v>29</v>
      </c>
      <c r="BZ253" s="24" t="s">
        <v>29</v>
      </c>
      <c r="CA253" s="24" t="s">
        <v>29</v>
      </c>
      <c r="CB253" s="24" t="s">
        <v>29</v>
      </c>
    </row>
    <row r="254" spans="2:80" s="1" customFormat="1" ht="13.9" customHeight="1">
      <c r="B254" s="57" t="s">
        <v>29</v>
      </c>
      <c r="C254" s="57" t="s">
        <v>29</v>
      </c>
      <c r="D254" s="57" t="s">
        <v>29</v>
      </c>
      <c r="E254" s="61"/>
      <c r="G254" s="24" t="s">
        <v>29</v>
      </c>
      <c r="H254" s="24" t="s">
        <v>29</v>
      </c>
      <c r="I254" s="24" t="s">
        <v>29</v>
      </c>
      <c r="J254" s="24" t="s">
        <v>29</v>
      </c>
      <c r="K254" s="24" t="s">
        <v>29</v>
      </c>
      <c r="L254" s="24" t="s">
        <v>29</v>
      </c>
      <c r="M254" s="24" t="s">
        <v>29</v>
      </c>
      <c r="N254" s="24" t="s">
        <v>29</v>
      </c>
      <c r="O254" s="24" t="s">
        <v>29</v>
      </c>
      <c r="P254" s="24" t="s">
        <v>29</v>
      </c>
      <c r="Q254" s="24" t="s">
        <v>29</v>
      </c>
      <c r="R254" s="24" t="s">
        <v>29</v>
      </c>
      <c r="S254" s="24" t="s">
        <v>29</v>
      </c>
      <c r="T254" s="24" t="s">
        <v>29</v>
      </c>
      <c r="U254" s="24" t="s">
        <v>29</v>
      </c>
      <c r="V254" s="24" t="s">
        <v>29</v>
      </c>
      <c r="W254" s="24" t="s">
        <v>29</v>
      </c>
      <c r="X254" s="24" t="s">
        <v>29</v>
      </c>
      <c r="Y254" s="24" t="s">
        <v>29</v>
      </c>
      <c r="Z254" s="24" t="s">
        <v>29</v>
      </c>
      <c r="AA254" s="24" t="s">
        <v>29</v>
      </c>
      <c r="AB254" s="24" t="s">
        <v>29</v>
      </c>
      <c r="AC254" s="24" t="s">
        <v>29</v>
      </c>
      <c r="AD254" s="24" t="s">
        <v>29</v>
      </c>
      <c r="AE254" s="24" t="s">
        <v>29</v>
      </c>
      <c r="AF254" s="24" t="s">
        <v>29</v>
      </c>
      <c r="AG254" s="24" t="s">
        <v>29</v>
      </c>
      <c r="AH254" s="24" t="s">
        <v>29</v>
      </c>
      <c r="AI254" s="24" t="s">
        <v>29</v>
      </c>
      <c r="AJ254" s="24" t="s">
        <v>29</v>
      </c>
      <c r="AK254" s="24" t="s">
        <v>29</v>
      </c>
      <c r="AL254" s="24" t="s">
        <v>29</v>
      </c>
      <c r="AM254" s="24" t="s">
        <v>29</v>
      </c>
      <c r="AN254" s="24" t="s">
        <v>29</v>
      </c>
      <c r="AO254" s="24" t="s">
        <v>29</v>
      </c>
      <c r="AP254" s="24" t="s">
        <v>29</v>
      </c>
      <c r="AQ254" s="24" t="s">
        <v>29</v>
      </c>
      <c r="AR254" s="24" t="s">
        <v>29</v>
      </c>
      <c r="AS254" s="24" t="s">
        <v>29</v>
      </c>
      <c r="AT254" s="24" t="s">
        <v>29</v>
      </c>
      <c r="AU254" s="24" t="s">
        <v>29</v>
      </c>
      <c r="AV254" s="24" t="s">
        <v>29</v>
      </c>
      <c r="AW254" s="24" t="s">
        <v>29</v>
      </c>
      <c r="AX254" s="24" t="s">
        <v>29</v>
      </c>
      <c r="AY254" s="24" t="s">
        <v>29</v>
      </c>
      <c r="AZ254" s="24" t="s">
        <v>29</v>
      </c>
      <c r="BA254" s="24" t="s">
        <v>29</v>
      </c>
      <c r="BB254" s="24" t="s">
        <v>29</v>
      </c>
      <c r="BC254" s="24" t="s">
        <v>29</v>
      </c>
      <c r="BD254" s="24" t="s">
        <v>29</v>
      </c>
      <c r="BE254" s="24" t="s">
        <v>29</v>
      </c>
      <c r="BF254" s="24" t="s">
        <v>29</v>
      </c>
      <c r="BG254" s="24" t="s">
        <v>29</v>
      </c>
      <c r="BH254" s="24" t="s">
        <v>29</v>
      </c>
      <c r="BI254" s="24" t="s">
        <v>29</v>
      </c>
      <c r="BJ254" s="24" t="s">
        <v>29</v>
      </c>
      <c r="BK254" s="24" t="s">
        <v>29</v>
      </c>
      <c r="BL254" s="24" t="s">
        <v>29</v>
      </c>
      <c r="BM254" s="24" t="s">
        <v>29</v>
      </c>
      <c r="BN254" s="24" t="s">
        <v>29</v>
      </c>
      <c r="BO254" s="24" t="s">
        <v>29</v>
      </c>
      <c r="BP254" s="24" t="s">
        <v>29</v>
      </c>
      <c r="BQ254" s="24" t="s">
        <v>29</v>
      </c>
      <c r="BR254" s="24" t="s">
        <v>29</v>
      </c>
      <c r="BS254" s="24" t="s">
        <v>29</v>
      </c>
      <c r="BT254" s="24" t="s">
        <v>29</v>
      </c>
      <c r="BU254" s="24" t="s">
        <v>29</v>
      </c>
      <c r="BV254" s="24" t="s">
        <v>29</v>
      </c>
      <c r="BW254" s="24" t="s">
        <v>29</v>
      </c>
      <c r="BX254" s="24" t="s">
        <v>29</v>
      </c>
      <c r="BY254" s="24" t="s">
        <v>29</v>
      </c>
      <c r="BZ254" s="24" t="s">
        <v>29</v>
      </c>
      <c r="CA254" s="24" t="s">
        <v>29</v>
      </c>
      <c r="CB254" s="24" t="s">
        <v>29</v>
      </c>
    </row>
    <row r="255" spans="2:80" s="1" customFormat="1" ht="13.9" customHeight="1">
      <c r="B255" s="57" t="s">
        <v>29</v>
      </c>
      <c r="C255" s="57" t="s">
        <v>29</v>
      </c>
      <c r="D255" s="57" t="s">
        <v>29</v>
      </c>
      <c r="E255" s="61"/>
      <c r="G255" s="24" t="s">
        <v>29</v>
      </c>
      <c r="H255" s="24" t="s">
        <v>29</v>
      </c>
      <c r="I255" s="24" t="s">
        <v>29</v>
      </c>
      <c r="J255" s="24" t="s">
        <v>29</v>
      </c>
      <c r="K255" s="24" t="s">
        <v>29</v>
      </c>
      <c r="L255" s="24" t="s">
        <v>29</v>
      </c>
      <c r="M255" s="24" t="s">
        <v>29</v>
      </c>
      <c r="N255" s="24" t="s">
        <v>29</v>
      </c>
      <c r="O255" s="24" t="s">
        <v>29</v>
      </c>
      <c r="P255" s="24" t="s">
        <v>29</v>
      </c>
      <c r="Q255" s="24" t="s">
        <v>29</v>
      </c>
      <c r="R255" s="24" t="s">
        <v>29</v>
      </c>
      <c r="S255" s="24" t="s">
        <v>29</v>
      </c>
      <c r="T255" s="24" t="s">
        <v>29</v>
      </c>
      <c r="U255" s="24" t="s">
        <v>29</v>
      </c>
      <c r="V255" s="24" t="s">
        <v>29</v>
      </c>
      <c r="W255" s="24" t="s">
        <v>29</v>
      </c>
      <c r="X255" s="24" t="s">
        <v>29</v>
      </c>
      <c r="Y255" s="24" t="s">
        <v>29</v>
      </c>
      <c r="Z255" s="24" t="s">
        <v>29</v>
      </c>
      <c r="AA255" s="24" t="s">
        <v>29</v>
      </c>
      <c r="AB255" s="24" t="s">
        <v>29</v>
      </c>
      <c r="AC255" s="24" t="s">
        <v>29</v>
      </c>
      <c r="AD255" s="24" t="s">
        <v>29</v>
      </c>
      <c r="AE255" s="24" t="s">
        <v>29</v>
      </c>
      <c r="AF255" s="24" t="s">
        <v>29</v>
      </c>
      <c r="AG255" s="24" t="s">
        <v>29</v>
      </c>
      <c r="AH255" s="24" t="s">
        <v>29</v>
      </c>
      <c r="AI255" s="24" t="s">
        <v>29</v>
      </c>
      <c r="AJ255" s="24" t="s">
        <v>29</v>
      </c>
      <c r="AK255" s="24" t="s">
        <v>29</v>
      </c>
      <c r="AL255" s="24" t="s">
        <v>29</v>
      </c>
      <c r="AM255" s="24" t="s">
        <v>29</v>
      </c>
      <c r="AN255" s="24" t="s">
        <v>29</v>
      </c>
      <c r="AO255" s="24" t="s">
        <v>29</v>
      </c>
      <c r="AP255" s="24" t="s">
        <v>29</v>
      </c>
      <c r="AQ255" s="24" t="s">
        <v>29</v>
      </c>
      <c r="AR255" s="24" t="s">
        <v>29</v>
      </c>
      <c r="AS255" s="24" t="s">
        <v>29</v>
      </c>
      <c r="AT255" s="24" t="s">
        <v>29</v>
      </c>
      <c r="AU255" s="24" t="s">
        <v>29</v>
      </c>
      <c r="AV255" s="24" t="s">
        <v>29</v>
      </c>
      <c r="AW255" s="24" t="s">
        <v>29</v>
      </c>
      <c r="AX255" s="24" t="s">
        <v>29</v>
      </c>
      <c r="AY255" s="24" t="s">
        <v>29</v>
      </c>
      <c r="AZ255" s="24" t="s">
        <v>29</v>
      </c>
      <c r="BA255" s="24" t="s">
        <v>29</v>
      </c>
      <c r="BB255" s="24" t="s">
        <v>29</v>
      </c>
      <c r="BC255" s="24" t="s">
        <v>29</v>
      </c>
      <c r="BD255" s="24" t="s">
        <v>29</v>
      </c>
      <c r="BE255" s="24" t="s">
        <v>29</v>
      </c>
      <c r="BF255" s="24" t="s">
        <v>29</v>
      </c>
      <c r="BG255" s="24" t="s">
        <v>29</v>
      </c>
      <c r="BH255" s="24" t="s">
        <v>29</v>
      </c>
      <c r="BI255" s="24" t="s">
        <v>29</v>
      </c>
      <c r="BJ255" s="24" t="s">
        <v>29</v>
      </c>
      <c r="BK255" s="24" t="s">
        <v>29</v>
      </c>
      <c r="BL255" s="24" t="s">
        <v>29</v>
      </c>
      <c r="BM255" s="24" t="s">
        <v>29</v>
      </c>
      <c r="BN255" s="24" t="s">
        <v>29</v>
      </c>
      <c r="BO255" s="24" t="s">
        <v>29</v>
      </c>
      <c r="BP255" s="24" t="s">
        <v>29</v>
      </c>
      <c r="BQ255" s="24" t="s">
        <v>29</v>
      </c>
      <c r="BR255" s="24" t="s">
        <v>29</v>
      </c>
      <c r="BS255" s="24" t="s">
        <v>29</v>
      </c>
      <c r="BT255" s="24" t="s">
        <v>29</v>
      </c>
      <c r="BU255" s="24" t="s">
        <v>29</v>
      </c>
      <c r="BV255" s="24" t="s">
        <v>29</v>
      </c>
      <c r="BW255" s="24" t="s">
        <v>29</v>
      </c>
      <c r="BX255" s="24" t="s">
        <v>29</v>
      </c>
      <c r="BY255" s="24" t="s">
        <v>29</v>
      </c>
      <c r="BZ255" s="24" t="s">
        <v>29</v>
      </c>
      <c r="CA255" s="24" t="s">
        <v>29</v>
      </c>
      <c r="CB255" s="24" t="s">
        <v>29</v>
      </c>
    </row>
    <row r="256" spans="2:80" s="1" customFormat="1" ht="13.9" customHeight="1">
      <c r="B256" s="57" t="s">
        <v>29</v>
      </c>
      <c r="C256" s="57" t="s">
        <v>29</v>
      </c>
      <c r="D256" s="57" t="s">
        <v>29</v>
      </c>
      <c r="E256" s="61"/>
      <c r="G256" s="24" t="s">
        <v>29</v>
      </c>
      <c r="H256" s="24" t="s">
        <v>29</v>
      </c>
      <c r="I256" s="24" t="s">
        <v>29</v>
      </c>
      <c r="J256" s="24" t="s">
        <v>29</v>
      </c>
      <c r="K256" s="24" t="s">
        <v>29</v>
      </c>
      <c r="L256" s="24" t="s">
        <v>29</v>
      </c>
      <c r="M256" s="24" t="s">
        <v>29</v>
      </c>
      <c r="N256" s="24" t="s">
        <v>29</v>
      </c>
      <c r="O256" s="24" t="s">
        <v>29</v>
      </c>
      <c r="P256" s="24" t="s">
        <v>29</v>
      </c>
      <c r="Q256" s="24" t="s">
        <v>29</v>
      </c>
      <c r="R256" s="24" t="s">
        <v>29</v>
      </c>
      <c r="S256" s="24" t="s">
        <v>29</v>
      </c>
      <c r="T256" s="24" t="s">
        <v>29</v>
      </c>
      <c r="U256" s="24" t="s">
        <v>29</v>
      </c>
      <c r="V256" s="24" t="s">
        <v>29</v>
      </c>
      <c r="W256" s="24" t="s">
        <v>29</v>
      </c>
      <c r="X256" s="24" t="s">
        <v>29</v>
      </c>
      <c r="Y256" s="24" t="s">
        <v>29</v>
      </c>
      <c r="Z256" s="24" t="s">
        <v>29</v>
      </c>
      <c r="AA256" s="24" t="s">
        <v>29</v>
      </c>
      <c r="AB256" s="24" t="s">
        <v>29</v>
      </c>
      <c r="AC256" s="24" t="s">
        <v>29</v>
      </c>
      <c r="AD256" s="24" t="s">
        <v>29</v>
      </c>
      <c r="AE256" s="24" t="s">
        <v>29</v>
      </c>
      <c r="AF256" s="24" t="s">
        <v>29</v>
      </c>
      <c r="AG256" s="24" t="s">
        <v>29</v>
      </c>
      <c r="AH256" s="24" t="s">
        <v>29</v>
      </c>
      <c r="AI256" s="24" t="s">
        <v>29</v>
      </c>
      <c r="AJ256" s="24" t="s">
        <v>29</v>
      </c>
      <c r="AK256" s="24" t="s">
        <v>29</v>
      </c>
      <c r="AL256" s="24" t="s">
        <v>29</v>
      </c>
      <c r="AM256" s="24" t="s">
        <v>29</v>
      </c>
      <c r="AN256" s="24" t="s">
        <v>29</v>
      </c>
      <c r="AO256" s="24" t="s">
        <v>29</v>
      </c>
      <c r="AP256" s="24" t="s">
        <v>29</v>
      </c>
      <c r="AQ256" s="24" t="s">
        <v>29</v>
      </c>
      <c r="AR256" s="24" t="s">
        <v>29</v>
      </c>
      <c r="AS256" s="24" t="s">
        <v>29</v>
      </c>
      <c r="AT256" s="24" t="s">
        <v>29</v>
      </c>
      <c r="AU256" s="24" t="s">
        <v>29</v>
      </c>
      <c r="AV256" s="24" t="s">
        <v>29</v>
      </c>
      <c r="AW256" s="24" t="s">
        <v>29</v>
      </c>
      <c r="AX256" s="24" t="s">
        <v>29</v>
      </c>
      <c r="AY256" s="24" t="s">
        <v>29</v>
      </c>
      <c r="AZ256" s="24" t="s">
        <v>29</v>
      </c>
      <c r="BA256" s="24" t="s">
        <v>29</v>
      </c>
      <c r="BB256" s="24" t="s">
        <v>29</v>
      </c>
      <c r="BC256" s="24" t="s">
        <v>29</v>
      </c>
      <c r="BD256" s="24" t="s">
        <v>29</v>
      </c>
      <c r="BE256" s="24" t="s">
        <v>29</v>
      </c>
      <c r="BF256" s="24" t="s">
        <v>29</v>
      </c>
      <c r="BG256" s="24" t="s">
        <v>29</v>
      </c>
      <c r="BH256" s="24" t="s">
        <v>29</v>
      </c>
      <c r="BI256" s="24" t="s">
        <v>29</v>
      </c>
      <c r="BJ256" s="24" t="s">
        <v>29</v>
      </c>
      <c r="BK256" s="24" t="s">
        <v>29</v>
      </c>
      <c r="BL256" s="24" t="s">
        <v>29</v>
      </c>
      <c r="BM256" s="24" t="s">
        <v>29</v>
      </c>
      <c r="BN256" s="24" t="s">
        <v>29</v>
      </c>
      <c r="BO256" s="24" t="s">
        <v>29</v>
      </c>
      <c r="BP256" s="24" t="s">
        <v>29</v>
      </c>
      <c r="BQ256" s="24" t="s">
        <v>29</v>
      </c>
      <c r="BR256" s="24" t="s">
        <v>29</v>
      </c>
      <c r="BS256" s="24" t="s">
        <v>29</v>
      </c>
      <c r="BT256" s="24" t="s">
        <v>29</v>
      </c>
      <c r="BU256" s="24" t="s">
        <v>29</v>
      </c>
      <c r="BV256" s="24" t="s">
        <v>29</v>
      </c>
      <c r="BW256" s="24" t="s">
        <v>29</v>
      </c>
      <c r="BX256" s="24" t="s">
        <v>29</v>
      </c>
      <c r="BY256" s="24" t="s">
        <v>29</v>
      </c>
      <c r="BZ256" s="24" t="s">
        <v>29</v>
      </c>
      <c r="CA256" s="24" t="s">
        <v>29</v>
      </c>
      <c r="CB256" s="24" t="s">
        <v>29</v>
      </c>
    </row>
    <row r="257" spans="2:80" s="1" customFormat="1" ht="13.9" customHeight="1">
      <c r="B257" s="57" t="s">
        <v>29</v>
      </c>
      <c r="C257" s="57" t="s">
        <v>29</v>
      </c>
      <c r="D257" s="57" t="s">
        <v>29</v>
      </c>
      <c r="E257" s="61"/>
      <c r="G257" s="24" t="s">
        <v>29</v>
      </c>
      <c r="H257" s="24" t="s">
        <v>29</v>
      </c>
      <c r="I257" s="24" t="s">
        <v>29</v>
      </c>
      <c r="J257" s="24" t="s">
        <v>29</v>
      </c>
      <c r="K257" s="24" t="s">
        <v>29</v>
      </c>
      <c r="L257" s="24" t="s">
        <v>29</v>
      </c>
      <c r="M257" s="24" t="s">
        <v>29</v>
      </c>
      <c r="N257" s="24" t="s">
        <v>29</v>
      </c>
      <c r="O257" s="24" t="s">
        <v>29</v>
      </c>
      <c r="P257" s="24" t="s">
        <v>29</v>
      </c>
      <c r="Q257" s="24" t="s">
        <v>29</v>
      </c>
      <c r="R257" s="24" t="s">
        <v>29</v>
      </c>
      <c r="S257" s="24" t="s">
        <v>29</v>
      </c>
      <c r="T257" s="24" t="s">
        <v>29</v>
      </c>
      <c r="U257" s="24" t="s">
        <v>29</v>
      </c>
      <c r="V257" s="24" t="s">
        <v>29</v>
      </c>
      <c r="W257" s="24" t="s">
        <v>29</v>
      </c>
      <c r="X257" s="24" t="s">
        <v>29</v>
      </c>
      <c r="Y257" s="24" t="s">
        <v>29</v>
      </c>
      <c r="Z257" s="24" t="s">
        <v>29</v>
      </c>
      <c r="AA257" s="24" t="s">
        <v>29</v>
      </c>
      <c r="AB257" s="24" t="s">
        <v>29</v>
      </c>
      <c r="AC257" s="24" t="s">
        <v>29</v>
      </c>
      <c r="AD257" s="24" t="s">
        <v>29</v>
      </c>
      <c r="AE257" s="24" t="s">
        <v>29</v>
      </c>
      <c r="AF257" s="24" t="s">
        <v>29</v>
      </c>
      <c r="AG257" s="24" t="s">
        <v>29</v>
      </c>
      <c r="AH257" s="24" t="s">
        <v>29</v>
      </c>
      <c r="AI257" s="24" t="s">
        <v>29</v>
      </c>
      <c r="AJ257" s="24" t="s">
        <v>29</v>
      </c>
      <c r="AK257" s="24" t="s">
        <v>29</v>
      </c>
      <c r="AL257" s="24" t="s">
        <v>29</v>
      </c>
      <c r="AM257" s="24" t="s">
        <v>29</v>
      </c>
      <c r="AN257" s="24" t="s">
        <v>29</v>
      </c>
      <c r="AO257" s="24" t="s">
        <v>29</v>
      </c>
      <c r="AP257" s="24" t="s">
        <v>29</v>
      </c>
      <c r="AQ257" s="24" t="s">
        <v>29</v>
      </c>
      <c r="AR257" s="24" t="s">
        <v>29</v>
      </c>
      <c r="AS257" s="24" t="s">
        <v>29</v>
      </c>
      <c r="AT257" s="24" t="s">
        <v>29</v>
      </c>
      <c r="AU257" s="24" t="s">
        <v>29</v>
      </c>
      <c r="AV257" s="24" t="s">
        <v>29</v>
      </c>
      <c r="AW257" s="24" t="s">
        <v>29</v>
      </c>
      <c r="AX257" s="24" t="s">
        <v>29</v>
      </c>
      <c r="AY257" s="24" t="s">
        <v>29</v>
      </c>
      <c r="AZ257" s="24" t="s">
        <v>29</v>
      </c>
      <c r="BA257" s="24" t="s">
        <v>29</v>
      </c>
      <c r="BB257" s="24" t="s">
        <v>29</v>
      </c>
      <c r="BC257" s="24" t="s">
        <v>29</v>
      </c>
      <c r="BD257" s="24" t="s">
        <v>29</v>
      </c>
      <c r="BE257" s="24" t="s">
        <v>29</v>
      </c>
      <c r="BF257" s="24" t="s">
        <v>29</v>
      </c>
      <c r="BG257" s="24" t="s">
        <v>29</v>
      </c>
      <c r="BH257" s="24" t="s">
        <v>29</v>
      </c>
      <c r="BI257" s="24" t="s">
        <v>29</v>
      </c>
      <c r="BJ257" s="24" t="s">
        <v>29</v>
      </c>
      <c r="BK257" s="24" t="s">
        <v>29</v>
      </c>
      <c r="BL257" s="24" t="s">
        <v>29</v>
      </c>
      <c r="BM257" s="24" t="s">
        <v>29</v>
      </c>
      <c r="BN257" s="24" t="s">
        <v>29</v>
      </c>
      <c r="BO257" s="24" t="s">
        <v>29</v>
      </c>
      <c r="BP257" s="24" t="s">
        <v>29</v>
      </c>
      <c r="BQ257" s="24" t="s">
        <v>29</v>
      </c>
      <c r="BR257" s="24" t="s">
        <v>29</v>
      </c>
      <c r="BS257" s="24" t="s">
        <v>29</v>
      </c>
      <c r="BT257" s="24" t="s">
        <v>29</v>
      </c>
      <c r="BU257" s="24" t="s">
        <v>29</v>
      </c>
      <c r="BV257" s="24" t="s">
        <v>29</v>
      </c>
      <c r="BW257" s="24" t="s">
        <v>29</v>
      </c>
      <c r="BX257" s="24" t="s">
        <v>29</v>
      </c>
      <c r="BY257" s="24" t="s">
        <v>29</v>
      </c>
      <c r="BZ257" s="24" t="s">
        <v>29</v>
      </c>
      <c r="CA257" s="24" t="s">
        <v>29</v>
      </c>
      <c r="CB257" s="24" t="s">
        <v>29</v>
      </c>
    </row>
    <row r="258" spans="2:80" s="1" customFormat="1" ht="13.9" customHeight="1">
      <c r="B258" s="57" t="s">
        <v>29</v>
      </c>
      <c r="C258" s="57" t="s">
        <v>29</v>
      </c>
      <c r="D258" s="57" t="s">
        <v>29</v>
      </c>
      <c r="E258" s="61"/>
      <c r="G258" s="24" t="s">
        <v>29</v>
      </c>
      <c r="H258" s="24" t="s">
        <v>29</v>
      </c>
      <c r="I258" s="24" t="s">
        <v>29</v>
      </c>
      <c r="J258" s="24" t="s">
        <v>29</v>
      </c>
      <c r="K258" s="24" t="s">
        <v>29</v>
      </c>
      <c r="L258" s="24" t="s">
        <v>29</v>
      </c>
      <c r="M258" s="24" t="s">
        <v>29</v>
      </c>
      <c r="N258" s="24" t="s">
        <v>29</v>
      </c>
      <c r="O258" s="24" t="s">
        <v>29</v>
      </c>
      <c r="P258" s="24" t="s">
        <v>29</v>
      </c>
      <c r="Q258" s="24" t="s">
        <v>29</v>
      </c>
      <c r="R258" s="24" t="s">
        <v>29</v>
      </c>
      <c r="S258" s="24" t="s">
        <v>29</v>
      </c>
      <c r="T258" s="24" t="s">
        <v>29</v>
      </c>
      <c r="U258" s="24" t="s">
        <v>29</v>
      </c>
      <c r="V258" s="24" t="s">
        <v>29</v>
      </c>
      <c r="W258" s="24" t="s">
        <v>29</v>
      </c>
      <c r="X258" s="24" t="s">
        <v>29</v>
      </c>
      <c r="Y258" s="24" t="s">
        <v>29</v>
      </c>
      <c r="Z258" s="24" t="s">
        <v>29</v>
      </c>
      <c r="AA258" s="24" t="s">
        <v>29</v>
      </c>
      <c r="AB258" s="24" t="s">
        <v>29</v>
      </c>
      <c r="AC258" s="24" t="s">
        <v>29</v>
      </c>
      <c r="AD258" s="24" t="s">
        <v>29</v>
      </c>
      <c r="AE258" s="24" t="s">
        <v>29</v>
      </c>
      <c r="AF258" s="24" t="s">
        <v>29</v>
      </c>
      <c r="AG258" s="24" t="s">
        <v>29</v>
      </c>
      <c r="AH258" s="24" t="s">
        <v>29</v>
      </c>
      <c r="AI258" s="24" t="s">
        <v>29</v>
      </c>
      <c r="AJ258" s="24" t="s">
        <v>29</v>
      </c>
      <c r="AK258" s="24" t="s">
        <v>29</v>
      </c>
      <c r="AL258" s="24" t="s">
        <v>29</v>
      </c>
      <c r="AM258" s="24" t="s">
        <v>29</v>
      </c>
      <c r="AN258" s="24" t="s">
        <v>29</v>
      </c>
      <c r="AO258" s="24" t="s">
        <v>29</v>
      </c>
      <c r="AP258" s="24" t="s">
        <v>29</v>
      </c>
      <c r="AQ258" s="24" t="s">
        <v>29</v>
      </c>
      <c r="AR258" s="24" t="s">
        <v>29</v>
      </c>
      <c r="AS258" s="24" t="s">
        <v>29</v>
      </c>
      <c r="AT258" s="24" t="s">
        <v>29</v>
      </c>
      <c r="AU258" s="24" t="s">
        <v>29</v>
      </c>
      <c r="AV258" s="24" t="s">
        <v>29</v>
      </c>
      <c r="AW258" s="24" t="s">
        <v>29</v>
      </c>
      <c r="AX258" s="24" t="s">
        <v>29</v>
      </c>
      <c r="AY258" s="24" t="s">
        <v>29</v>
      </c>
      <c r="AZ258" s="24" t="s">
        <v>29</v>
      </c>
      <c r="BA258" s="24" t="s">
        <v>29</v>
      </c>
      <c r="BB258" s="24" t="s">
        <v>29</v>
      </c>
      <c r="BC258" s="24" t="s">
        <v>29</v>
      </c>
      <c r="BD258" s="24" t="s">
        <v>29</v>
      </c>
      <c r="BE258" s="24" t="s">
        <v>29</v>
      </c>
      <c r="BF258" s="24" t="s">
        <v>29</v>
      </c>
      <c r="BG258" s="24" t="s">
        <v>29</v>
      </c>
      <c r="BH258" s="24" t="s">
        <v>29</v>
      </c>
      <c r="BI258" s="24" t="s">
        <v>29</v>
      </c>
      <c r="BJ258" s="24" t="s">
        <v>29</v>
      </c>
      <c r="BK258" s="24" t="s">
        <v>29</v>
      </c>
      <c r="BL258" s="24" t="s">
        <v>29</v>
      </c>
      <c r="BM258" s="24" t="s">
        <v>29</v>
      </c>
      <c r="BN258" s="24" t="s">
        <v>29</v>
      </c>
      <c r="BO258" s="24" t="s">
        <v>29</v>
      </c>
      <c r="BP258" s="24" t="s">
        <v>29</v>
      </c>
      <c r="BQ258" s="24" t="s">
        <v>29</v>
      </c>
      <c r="BR258" s="24" t="s">
        <v>29</v>
      </c>
      <c r="BS258" s="24" t="s">
        <v>29</v>
      </c>
      <c r="BT258" s="24" t="s">
        <v>29</v>
      </c>
      <c r="BU258" s="24" t="s">
        <v>29</v>
      </c>
      <c r="BV258" s="24" t="s">
        <v>29</v>
      </c>
      <c r="BW258" s="24" t="s">
        <v>29</v>
      </c>
      <c r="BX258" s="24" t="s">
        <v>29</v>
      </c>
      <c r="BY258" s="24" t="s">
        <v>29</v>
      </c>
      <c r="BZ258" s="24" t="s">
        <v>29</v>
      </c>
      <c r="CA258" s="24" t="s">
        <v>29</v>
      </c>
      <c r="CB258" s="24" t="s">
        <v>29</v>
      </c>
    </row>
    <row r="259" spans="2:80" s="1" customFormat="1" ht="13.9" customHeight="1">
      <c r="B259" s="57" t="s">
        <v>29</v>
      </c>
      <c r="C259" s="57" t="s">
        <v>29</v>
      </c>
      <c r="D259" s="57" t="s">
        <v>29</v>
      </c>
      <c r="E259" s="61"/>
      <c r="G259" s="24" t="s">
        <v>29</v>
      </c>
      <c r="H259" s="24" t="s">
        <v>29</v>
      </c>
      <c r="I259" s="24" t="s">
        <v>29</v>
      </c>
      <c r="J259" s="24" t="s">
        <v>29</v>
      </c>
      <c r="K259" s="24" t="s">
        <v>29</v>
      </c>
      <c r="L259" s="24" t="s">
        <v>29</v>
      </c>
      <c r="M259" s="24" t="s">
        <v>29</v>
      </c>
      <c r="N259" s="24" t="s">
        <v>29</v>
      </c>
      <c r="O259" s="24" t="s">
        <v>29</v>
      </c>
      <c r="P259" s="24" t="s">
        <v>29</v>
      </c>
      <c r="Q259" s="24" t="s">
        <v>29</v>
      </c>
      <c r="R259" s="24" t="s">
        <v>29</v>
      </c>
      <c r="S259" s="24" t="s">
        <v>29</v>
      </c>
      <c r="T259" s="24" t="s">
        <v>29</v>
      </c>
      <c r="U259" s="24" t="s">
        <v>29</v>
      </c>
      <c r="V259" s="24" t="s">
        <v>29</v>
      </c>
      <c r="W259" s="24" t="s">
        <v>29</v>
      </c>
      <c r="X259" s="24" t="s">
        <v>29</v>
      </c>
      <c r="Y259" s="24" t="s">
        <v>29</v>
      </c>
      <c r="Z259" s="24" t="s">
        <v>29</v>
      </c>
      <c r="AA259" s="24" t="s">
        <v>29</v>
      </c>
      <c r="AB259" s="24" t="s">
        <v>29</v>
      </c>
      <c r="AC259" s="24" t="s">
        <v>29</v>
      </c>
      <c r="AD259" s="24" t="s">
        <v>29</v>
      </c>
      <c r="AE259" s="24" t="s">
        <v>29</v>
      </c>
      <c r="AF259" s="24" t="s">
        <v>29</v>
      </c>
      <c r="AG259" s="24" t="s">
        <v>29</v>
      </c>
      <c r="AH259" s="24" t="s">
        <v>29</v>
      </c>
      <c r="AI259" s="24" t="s">
        <v>29</v>
      </c>
      <c r="AJ259" s="24" t="s">
        <v>29</v>
      </c>
      <c r="AK259" s="24" t="s">
        <v>29</v>
      </c>
      <c r="AL259" s="24" t="s">
        <v>29</v>
      </c>
      <c r="AM259" s="24" t="s">
        <v>29</v>
      </c>
      <c r="AN259" s="24" t="s">
        <v>29</v>
      </c>
      <c r="AO259" s="24" t="s">
        <v>29</v>
      </c>
      <c r="AP259" s="24" t="s">
        <v>29</v>
      </c>
      <c r="AQ259" s="24" t="s">
        <v>29</v>
      </c>
      <c r="AR259" s="24" t="s">
        <v>29</v>
      </c>
      <c r="AS259" s="24" t="s">
        <v>29</v>
      </c>
      <c r="AT259" s="24" t="s">
        <v>29</v>
      </c>
      <c r="AU259" s="24" t="s">
        <v>29</v>
      </c>
      <c r="AV259" s="24" t="s">
        <v>29</v>
      </c>
      <c r="AW259" s="24" t="s">
        <v>29</v>
      </c>
      <c r="AX259" s="24" t="s">
        <v>29</v>
      </c>
      <c r="AY259" s="24" t="s">
        <v>29</v>
      </c>
      <c r="AZ259" s="24" t="s">
        <v>29</v>
      </c>
      <c r="BA259" s="24" t="s">
        <v>29</v>
      </c>
      <c r="BB259" s="24" t="s">
        <v>29</v>
      </c>
      <c r="BC259" s="24" t="s">
        <v>29</v>
      </c>
      <c r="BD259" s="24" t="s">
        <v>29</v>
      </c>
      <c r="BE259" s="24" t="s">
        <v>29</v>
      </c>
      <c r="BF259" s="24" t="s">
        <v>29</v>
      </c>
      <c r="BG259" s="24" t="s">
        <v>29</v>
      </c>
      <c r="BH259" s="24" t="s">
        <v>29</v>
      </c>
      <c r="BI259" s="24" t="s">
        <v>29</v>
      </c>
      <c r="BJ259" s="24" t="s">
        <v>29</v>
      </c>
      <c r="BK259" s="24" t="s">
        <v>29</v>
      </c>
      <c r="BL259" s="24" t="s">
        <v>29</v>
      </c>
      <c r="BM259" s="24" t="s">
        <v>29</v>
      </c>
      <c r="BN259" s="24" t="s">
        <v>29</v>
      </c>
      <c r="BO259" s="24" t="s">
        <v>29</v>
      </c>
      <c r="BP259" s="24" t="s">
        <v>29</v>
      </c>
      <c r="BQ259" s="24" t="s">
        <v>29</v>
      </c>
      <c r="BR259" s="24" t="s">
        <v>29</v>
      </c>
      <c r="BS259" s="24" t="s">
        <v>29</v>
      </c>
      <c r="BT259" s="24" t="s">
        <v>29</v>
      </c>
      <c r="BU259" s="24" t="s">
        <v>29</v>
      </c>
      <c r="BV259" s="24" t="s">
        <v>29</v>
      </c>
      <c r="BW259" s="24" t="s">
        <v>29</v>
      </c>
      <c r="BX259" s="24" t="s">
        <v>29</v>
      </c>
      <c r="BY259" s="24" t="s">
        <v>29</v>
      </c>
      <c r="BZ259" s="24" t="s">
        <v>29</v>
      </c>
      <c r="CA259" s="24" t="s">
        <v>29</v>
      </c>
      <c r="CB259" s="24" t="s">
        <v>29</v>
      </c>
    </row>
    <row r="260" spans="2:80" s="1" customFormat="1" ht="13.9" customHeight="1">
      <c r="B260" s="57" t="s">
        <v>29</v>
      </c>
      <c r="C260" s="57" t="s">
        <v>29</v>
      </c>
      <c r="D260" s="57" t="s">
        <v>29</v>
      </c>
      <c r="E260" s="61"/>
      <c r="G260" s="24" t="s">
        <v>29</v>
      </c>
      <c r="H260" s="24" t="s">
        <v>29</v>
      </c>
      <c r="I260" s="24" t="s">
        <v>29</v>
      </c>
      <c r="J260" s="24" t="s">
        <v>29</v>
      </c>
      <c r="K260" s="24" t="s">
        <v>29</v>
      </c>
      <c r="L260" s="24" t="s">
        <v>29</v>
      </c>
      <c r="M260" s="24" t="s">
        <v>29</v>
      </c>
      <c r="N260" s="24" t="s">
        <v>29</v>
      </c>
      <c r="O260" s="24" t="s">
        <v>29</v>
      </c>
      <c r="P260" s="24" t="s">
        <v>29</v>
      </c>
      <c r="Q260" s="24" t="s">
        <v>29</v>
      </c>
      <c r="R260" s="24" t="s">
        <v>29</v>
      </c>
      <c r="S260" s="24" t="s">
        <v>29</v>
      </c>
      <c r="T260" s="24" t="s">
        <v>29</v>
      </c>
      <c r="U260" s="24" t="s">
        <v>29</v>
      </c>
      <c r="V260" s="24" t="s">
        <v>29</v>
      </c>
      <c r="W260" s="24" t="s">
        <v>29</v>
      </c>
      <c r="X260" s="24" t="s">
        <v>29</v>
      </c>
      <c r="Y260" s="24" t="s">
        <v>29</v>
      </c>
      <c r="Z260" s="24" t="s">
        <v>29</v>
      </c>
      <c r="AA260" s="24" t="s">
        <v>29</v>
      </c>
      <c r="AB260" s="24" t="s">
        <v>29</v>
      </c>
      <c r="AC260" s="24" t="s">
        <v>29</v>
      </c>
      <c r="AD260" s="24" t="s">
        <v>29</v>
      </c>
      <c r="AE260" s="24" t="s">
        <v>29</v>
      </c>
      <c r="AF260" s="24" t="s">
        <v>29</v>
      </c>
      <c r="AG260" s="24" t="s">
        <v>29</v>
      </c>
      <c r="AH260" s="24" t="s">
        <v>29</v>
      </c>
      <c r="AI260" s="24" t="s">
        <v>29</v>
      </c>
      <c r="AJ260" s="24" t="s">
        <v>29</v>
      </c>
      <c r="AK260" s="24" t="s">
        <v>29</v>
      </c>
      <c r="AL260" s="24" t="s">
        <v>29</v>
      </c>
      <c r="AM260" s="24" t="s">
        <v>29</v>
      </c>
      <c r="AN260" s="24" t="s">
        <v>29</v>
      </c>
      <c r="AO260" s="24" t="s">
        <v>29</v>
      </c>
      <c r="AP260" s="24" t="s">
        <v>29</v>
      </c>
      <c r="AQ260" s="24" t="s">
        <v>29</v>
      </c>
      <c r="AR260" s="24" t="s">
        <v>29</v>
      </c>
      <c r="AS260" s="24" t="s">
        <v>29</v>
      </c>
      <c r="AT260" s="24" t="s">
        <v>29</v>
      </c>
      <c r="AU260" s="24" t="s">
        <v>29</v>
      </c>
      <c r="AV260" s="24" t="s">
        <v>29</v>
      </c>
      <c r="AW260" s="24" t="s">
        <v>29</v>
      </c>
      <c r="AX260" s="24" t="s">
        <v>29</v>
      </c>
      <c r="AY260" s="24" t="s">
        <v>29</v>
      </c>
      <c r="AZ260" s="24" t="s">
        <v>29</v>
      </c>
      <c r="BA260" s="24" t="s">
        <v>29</v>
      </c>
      <c r="BB260" s="24" t="s">
        <v>29</v>
      </c>
      <c r="BC260" s="24" t="s">
        <v>29</v>
      </c>
      <c r="BD260" s="24" t="s">
        <v>29</v>
      </c>
      <c r="BE260" s="24" t="s">
        <v>29</v>
      </c>
      <c r="BF260" s="24" t="s">
        <v>29</v>
      </c>
      <c r="BG260" s="24" t="s">
        <v>29</v>
      </c>
      <c r="BH260" s="24" t="s">
        <v>29</v>
      </c>
      <c r="BI260" s="24" t="s">
        <v>29</v>
      </c>
      <c r="BJ260" s="24" t="s">
        <v>29</v>
      </c>
      <c r="BK260" s="24" t="s">
        <v>29</v>
      </c>
      <c r="BL260" s="24" t="s">
        <v>29</v>
      </c>
      <c r="BM260" s="24" t="s">
        <v>29</v>
      </c>
      <c r="BN260" s="24" t="s">
        <v>29</v>
      </c>
      <c r="BO260" s="24" t="s">
        <v>29</v>
      </c>
      <c r="BP260" s="24" t="s">
        <v>29</v>
      </c>
      <c r="BQ260" s="24" t="s">
        <v>29</v>
      </c>
      <c r="BR260" s="24" t="s">
        <v>29</v>
      </c>
      <c r="BS260" s="24" t="s">
        <v>29</v>
      </c>
      <c r="BT260" s="24" t="s">
        <v>29</v>
      </c>
      <c r="BU260" s="24" t="s">
        <v>29</v>
      </c>
      <c r="BV260" s="24" t="s">
        <v>29</v>
      </c>
      <c r="BW260" s="24" t="s">
        <v>29</v>
      </c>
      <c r="BX260" s="24" t="s">
        <v>29</v>
      </c>
      <c r="BY260" s="24" t="s">
        <v>29</v>
      </c>
      <c r="BZ260" s="24" t="s">
        <v>29</v>
      </c>
      <c r="CA260" s="24" t="s">
        <v>29</v>
      </c>
      <c r="CB260" s="24" t="s">
        <v>29</v>
      </c>
    </row>
    <row r="261" spans="2:80" s="1" customFormat="1" ht="13.9" customHeight="1">
      <c r="B261" s="57" t="s">
        <v>29</v>
      </c>
      <c r="C261" s="57" t="s">
        <v>29</v>
      </c>
      <c r="D261" s="57" t="s">
        <v>29</v>
      </c>
      <c r="E261" s="61"/>
      <c r="G261" s="24" t="s">
        <v>29</v>
      </c>
      <c r="H261" s="24" t="s">
        <v>29</v>
      </c>
      <c r="I261" s="24" t="s">
        <v>29</v>
      </c>
      <c r="J261" s="24" t="s">
        <v>29</v>
      </c>
      <c r="K261" s="24" t="s">
        <v>29</v>
      </c>
      <c r="L261" s="24" t="s">
        <v>29</v>
      </c>
      <c r="M261" s="24" t="s">
        <v>29</v>
      </c>
      <c r="N261" s="24" t="s">
        <v>29</v>
      </c>
      <c r="O261" s="24" t="s">
        <v>29</v>
      </c>
      <c r="P261" s="24" t="s">
        <v>29</v>
      </c>
      <c r="Q261" s="24" t="s">
        <v>29</v>
      </c>
      <c r="R261" s="24" t="s">
        <v>29</v>
      </c>
      <c r="S261" s="24" t="s">
        <v>29</v>
      </c>
      <c r="T261" s="24" t="s">
        <v>29</v>
      </c>
      <c r="U261" s="24" t="s">
        <v>29</v>
      </c>
      <c r="V261" s="24" t="s">
        <v>29</v>
      </c>
      <c r="W261" s="24" t="s">
        <v>29</v>
      </c>
      <c r="X261" s="24" t="s">
        <v>29</v>
      </c>
      <c r="Y261" s="24" t="s">
        <v>29</v>
      </c>
      <c r="Z261" s="24" t="s">
        <v>29</v>
      </c>
      <c r="AA261" s="24" t="s">
        <v>29</v>
      </c>
      <c r="AB261" s="24" t="s">
        <v>29</v>
      </c>
      <c r="AC261" s="24" t="s">
        <v>29</v>
      </c>
      <c r="AD261" s="24" t="s">
        <v>29</v>
      </c>
      <c r="AE261" s="24" t="s">
        <v>29</v>
      </c>
      <c r="AF261" s="24" t="s">
        <v>29</v>
      </c>
      <c r="AG261" s="24" t="s">
        <v>29</v>
      </c>
      <c r="AH261" s="24" t="s">
        <v>29</v>
      </c>
      <c r="AI261" s="24" t="s">
        <v>29</v>
      </c>
      <c r="AJ261" s="24" t="s">
        <v>29</v>
      </c>
      <c r="AK261" s="24" t="s">
        <v>29</v>
      </c>
      <c r="AL261" s="24" t="s">
        <v>29</v>
      </c>
      <c r="AM261" s="24" t="s">
        <v>29</v>
      </c>
      <c r="AN261" s="24" t="s">
        <v>29</v>
      </c>
      <c r="AO261" s="24" t="s">
        <v>29</v>
      </c>
      <c r="AP261" s="24" t="s">
        <v>29</v>
      </c>
      <c r="AQ261" s="24" t="s">
        <v>29</v>
      </c>
      <c r="AR261" s="24" t="s">
        <v>29</v>
      </c>
      <c r="AS261" s="24" t="s">
        <v>29</v>
      </c>
      <c r="AT261" s="24" t="s">
        <v>29</v>
      </c>
      <c r="AU261" s="24" t="s">
        <v>29</v>
      </c>
      <c r="AV261" s="24" t="s">
        <v>29</v>
      </c>
      <c r="AW261" s="24" t="s">
        <v>29</v>
      </c>
      <c r="AX261" s="24" t="s">
        <v>29</v>
      </c>
      <c r="AY261" s="24" t="s">
        <v>29</v>
      </c>
      <c r="AZ261" s="24" t="s">
        <v>29</v>
      </c>
      <c r="BA261" s="24" t="s">
        <v>29</v>
      </c>
      <c r="BB261" s="24" t="s">
        <v>29</v>
      </c>
      <c r="BC261" s="24" t="s">
        <v>29</v>
      </c>
      <c r="BD261" s="24" t="s">
        <v>29</v>
      </c>
      <c r="BE261" s="24" t="s">
        <v>29</v>
      </c>
      <c r="BF261" s="24" t="s">
        <v>29</v>
      </c>
      <c r="BG261" s="24" t="s">
        <v>29</v>
      </c>
      <c r="BH261" s="24" t="s">
        <v>29</v>
      </c>
      <c r="BI261" s="24" t="s">
        <v>29</v>
      </c>
      <c r="BJ261" s="24" t="s">
        <v>29</v>
      </c>
      <c r="BK261" s="24" t="s">
        <v>29</v>
      </c>
      <c r="BL261" s="24" t="s">
        <v>29</v>
      </c>
      <c r="BM261" s="24" t="s">
        <v>29</v>
      </c>
      <c r="BN261" s="24" t="s">
        <v>29</v>
      </c>
      <c r="BO261" s="24" t="s">
        <v>29</v>
      </c>
      <c r="BP261" s="24" t="s">
        <v>29</v>
      </c>
      <c r="BQ261" s="24" t="s">
        <v>29</v>
      </c>
      <c r="BR261" s="24" t="s">
        <v>29</v>
      </c>
      <c r="BS261" s="24" t="s">
        <v>29</v>
      </c>
      <c r="BT261" s="24" t="s">
        <v>29</v>
      </c>
      <c r="BU261" s="24" t="s">
        <v>29</v>
      </c>
      <c r="BV261" s="24" t="s">
        <v>29</v>
      </c>
      <c r="BW261" s="24" t="s">
        <v>29</v>
      </c>
      <c r="BX261" s="24" t="s">
        <v>29</v>
      </c>
      <c r="BY261" s="24" t="s">
        <v>29</v>
      </c>
      <c r="BZ261" s="24" t="s">
        <v>29</v>
      </c>
      <c r="CA261" s="24" t="s">
        <v>29</v>
      </c>
      <c r="CB261" s="24" t="s">
        <v>29</v>
      </c>
    </row>
    <row r="262" spans="2:80" s="1" customFormat="1" ht="13.9" customHeight="1">
      <c r="B262" s="57" t="s">
        <v>29</v>
      </c>
      <c r="C262" s="57" t="s">
        <v>29</v>
      </c>
      <c r="D262" s="57" t="s">
        <v>29</v>
      </c>
      <c r="E262" s="61"/>
      <c r="G262" s="24" t="s">
        <v>29</v>
      </c>
      <c r="H262" s="24" t="s">
        <v>29</v>
      </c>
      <c r="I262" s="24" t="s">
        <v>29</v>
      </c>
      <c r="J262" s="24" t="s">
        <v>29</v>
      </c>
      <c r="K262" s="24" t="s">
        <v>29</v>
      </c>
      <c r="L262" s="24" t="s">
        <v>29</v>
      </c>
      <c r="M262" s="24" t="s">
        <v>29</v>
      </c>
      <c r="N262" s="24" t="s">
        <v>29</v>
      </c>
      <c r="O262" s="24" t="s">
        <v>29</v>
      </c>
      <c r="P262" s="24" t="s">
        <v>29</v>
      </c>
      <c r="Q262" s="24" t="s">
        <v>29</v>
      </c>
      <c r="R262" s="24" t="s">
        <v>29</v>
      </c>
      <c r="S262" s="24" t="s">
        <v>29</v>
      </c>
      <c r="T262" s="24" t="s">
        <v>29</v>
      </c>
      <c r="U262" s="24" t="s">
        <v>29</v>
      </c>
      <c r="V262" s="24" t="s">
        <v>29</v>
      </c>
      <c r="W262" s="24" t="s">
        <v>29</v>
      </c>
      <c r="X262" s="24" t="s">
        <v>29</v>
      </c>
      <c r="Y262" s="24" t="s">
        <v>29</v>
      </c>
      <c r="Z262" s="24" t="s">
        <v>29</v>
      </c>
      <c r="AA262" s="24" t="s">
        <v>29</v>
      </c>
      <c r="AB262" s="24" t="s">
        <v>29</v>
      </c>
      <c r="AC262" s="24" t="s">
        <v>29</v>
      </c>
      <c r="AD262" s="24" t="s">
        <v>29</v>
      </c>
      <c r="AE262" s="24" t="s">
        <v>29</v>
      </c>
      <c r="AF262" s="24" t="s">
        <v>29</v>
      </c>
      <c r="AG262" s="24" t="s">
        <v>29</v>
      </c>
      <c r="AH262" s="24" t="s">
        <v>29</v>
      </c>
      <c r="AI262" s="24" t="s">
        <v>29</v>
      </c>
      <c r="AJ262" s="24" t="s">
        <v>29</v>
      </c>
      <c r="AK262" s="24" t="s">
        <v>29</v>
      </c>
      <c r="AL262" s="24" t="s">
        <v>29</v>
      </c>
      <c r="AM262" s="24" t="s">
        <v>29</v>
      </c>
      <c r="AN262" s="24" t="s">
        <v>29</v>
      </c>
      <c r="AO262" s="24" t="s">
        <v>29</v>
      </c>
      <c r="AP262" s="24" t="s">
        <v>29</v>
      </c>
      <c r="AQ262" s="24" t="s">
        <v>29</v>
      </c>
      <c r="AR262" s="24" t="s">
        <v>29</v>
      </c>
      <c r="AS262" s="24" t="s">
        <v>29</v>
      </c>
      <c r="AT262" s="24" t="s">
        <v>29</v>
      </c>
      <c r="AU262" s="24" t="s">
        <v>29</v>
      </c>
      <c r="AV262" s="24" t="s">
        <v>29</v>
      </c>
      <c r="AW262" s="24" t="s">
        <v>29</v>
      </c>
      <c r="AX262" s="24" t="s">
        <v>29</v>
      </c>
      <c r="AY262" s="24" t="s">
        <v>29</v>
      </c>
      <c r="AZ262" s="24" t="s">
        <v>29</v>
      </c>
      <c r="BA262" s="24" t="s">
        <v>29</v>
      </c>
      <c r="BB262" s="24" t="s">
        <v>29</v>
      </c>
      <c r="BC262" s="24" t="s">
        <v>29</v>
      </c>
      <c r="BD262" s="24" t="s">
        <v>29</v>
      </c>
      <c r="BE262" s="24" t="s">
        <v>29</v>
      </c>
      <c r="BF262" s="24" t="s">
        <v>29</v>
      </c>
      <c r="BG262" s="24" t="s">
        <v>29</v>
      </c>
      <c r="BH262" s="24" t="s">
        <v>29</v>
      </c>
      <c r="BI262" s="24" t="s">
        <v>29</v>
      </c>
      <c r="BJ262" s="24" t="s">
        <v>29</v>
      </c>
      <c r="BK262" s="24" t="s">
        <v>29</v>
      </c>
      <c r="BL262" s="24" t="s">
        <v>29</v>
      </c>
      <c r="BM262" s="24" t="s">
        <v>29</v>
      </c>
      <c r="BN262" s="24" t="s">
        <v>29</v>
      </c>
      <c r="BO262" s="24" t="s">
        <v>29</v>
      </c>
      <c r="BP262" s="24" t="s">
        <v>29</v>
      </c>
      <c r="BQ262" s="24" t="s">
        <v>29</v>
      </c>
      <c r="BR262" s="24" t="s">
        <v>29</v>
      </c>
      <c r="BS262" s="24" t="s">
        <v>29</v>
      </c>
      <c r="BT262" s="24" t="s">
        <v>29</v>
      </c>
      <c r="BU262" s="24" t="s">
        <v>29</v>
      </c>
      <c r="BV262" s="24" t="s">
        <v>29</v>
      </c>
      <c r="BW262" s="24" t="s">
        <v>29</v>
      </c>
      <c r="BX262" s="24" t="s">
        <v>29</v>
      </c>
      <c r="BY262" s="24" t="s">
        <v>29</v>
      </c>
      <c r="BZ262" s="24" t="s">
        <v>29</v>
      </c>
      <c r="CA262" s="24" t="s">
        <v>29</v>
      </c>
      <c r="CB262" s="24" t="s">
        <v>29</v>
      </c>
    </row>
    <row r="263" spans="2:80" s="1" customFormat="1" ht="13.9" customHeight="1">
      <c r="B263" s="57" t="s">
        <v>29</v>
      </c>
      <c r="C263" s="57" t="s">
        <v>29</v>
      </c>
      <c r="D263" s="57" t="s">
        <v>29</v>
      </c>
      <c r="E263" s="61"/>
      <c r="G263" s="24" t="s">
        <v>29</v>
      </c>
      <c r="H263" s="24" t="s">
        <v>29</v>
      </c>
      <c r="I263" s="24" t="s">
        <v>29</v>
      </c>
      <c r="J263" s="24" t="s">
        <v>29</v>
      </c>
      <c r="K263" s="24" t="s">
        <v>29</v>
      </c>
      <c r="L263" s="24" t="s">
        <v>29</v>
      </c>
      <c r="M263" s="24" t="s">
        <v>29</v>
      </c>
      <c r="N263" s="24" t="s">
        <v>29</v>
      </c>
      <c r="O263" s="24" t="s">
        <v>29</v>
      </c>
      <c r="P263" s="24" t="s">
        <v>29</v>
      </c>
      <c r="Q263" s="24" t="s">
        <v>29</v>
      </c>
      <c r="R263" s="24" t="s">
        <v>29</v>
      </c>
      <c r="S263" s="24" t="s">
        <v>29</v>
      </c>
      <c r="T263" s="24" t="s">
        <v>29</v>
      </c>
      <c r="U263" s="24" t="s">
        <v>29</v>
      </c>
      <c r="V263" s="24" t="s">
        <v>29</v>
      </c>
      <c r="W263" s="24" t="s">
        <v>29</v>
      </c>
      <c r="X263" s="24" t="s">
        <v>29</v>
      </c>
      <c r="Y263" s="24" t="s">
        <v>29</v>
      </c>
      <c r="Z263" s="24" t="s">
        <v>29</v>
      </c>
      <c r="AA263" s="24" t="s">
        <v>29</v>
      </c>
      <c r="AB263" s="24" t="s">
        <v>29</v>
      </c>
      <c r="AC263" s="24" t="s">
        <v>29</v>
      </c>
      <c r="AD263" s="24" t="s">
        <v>29</v>
      </c>
      <c r="AE263" s="24" t="s">
        <v>29</v>
      </c>
      <c r="AF263" s="24" t="s">
        <v>29</v>
      </c>
      <c r="AG263" s="24" t="s">
        <v>29</v>
      </c>
      <c r="AH263" s="24" t="s">
        <v>29</v>
      </c>
      <c r="AI263" s="24" t="s">
        <v>29</v>
      </c>
      <c r="AJ263" s="24" t="s">
        <v>29</v>
      </c>
      <c r="AK263" s="24" t="s">
        <v>29</v>
      </c>
      <c r="AL263" s="24" t="s">
        <v>29</v>
      </c>
      <c r="AM263" s="24" t="s">
        <v>29</v>
      </c>
      <c r="AN263" s="24" t="s">
        <v>29</v>
      </c>
      <c r="AO263" s="24" t="s">
        <v>29</v>
      </c>
      <c r="AP263" s="24" t="s">
        <v>29</v>
      </c>
      <c r="AQ263" s="24" t="s">
        <v>29</v>
      </c>
      <c r="AR263" s="24" t="s">
        <v>29</v>
      </c>
      <c r="AS263" s="24" t="s">
        <v>29</v>
      </c>
      <c r="AT263" s="24" t="s">
        <v>29</v>
      </c>
      <c r="AU263" s="24" t="s">
        <v>29</v>
      </c>
      <c r="AV263" s="24" t="s">
        <v>29</v>
      </c>
      <c r="AW263" s="24" t="s">
        <v>29</v>
      </c>
      <c r="AX263" s="24" t="s">
        <v>29</v>
      </c>
      <c r="AY263" s="24" t="s">
        <v>29</v>
      </c>
      <c r="AZ263" s="24" t="s">
        <v>29</v>
      </c>
      <c r="BA263" s="24" t="s">
        <v>29</v>
      </c>
      <c r="BB263" s="24" t="s">
        <v>29</v>
      </c>
      <c r="BC263" s="24" t="s">
        <v>29</v>
      </c>
      <c r="BD263" s="24" t="s">
        <v>29</v>
      </c>
      <c r="BE263" s="24" t="s">
        <v>29</v>
      </c>
      <c r="BF263" s="24" t="s">
        <v>29</v>
      </c>
      <c r="BG263" s="24" t="s">
        <v>29</v>
      </c>
      <c r="BH263" s="24" t="s">
        <v>29</v>
      </c>
      <c r="BI263" s="24" t="s">
        <v>29</v>
      </c>
      <c r="BJ263" s="24" t="s">
        <v>29</v>
      </c>
      <c r="BK263" s="24" t="s">
        <v>29</v>
      </c>
      <c r="BL263" s="24" t="s">
        <v>29</v>
      </c>
      <c r="BM263" s="24" t="s">
        <v>29</v>
      </c>
      <c r="BN263" s="24" t="s">
        <v>29</v>
      </c>
      <c r="BO263" s="24" t="s">
        <v>29</v>
      </c>
      <c r="BP263" s="24" t="s">
        <v>29</v>
      </c>
      <c r="BQ263" s="24" t="s">
        <v>29</v>
      </c>
      <c r="BR263" s="24" t="s">
        <v>29</v>
      </c>
      <c r="BS263" s="24" t="s">
        <v>29</v>
      </c>
      <c r="BT263" s="24" t="s">
        <v>29</v>
      </c>
      <c r="BU263" s="24" t="s">
        <v>29</v>
      </c>
      <c r="BV263" s="24" t="s">
        <v>29</v>
      </c>
      <c r="BW263" s="24" t="s">
        <v>29</v>
      </c>
      <c r="BX263" s="24" t="s">
        <v>29</v>
      </c>
      <c r="BY263" s="24" t="s">
        <v>29</v>
      </c>
      <c r="BZ263" s="24" t="s">
        <v>29</v>
      </c>
      <c r="CA263" s="24" t="s">
        <v>29</v>
      </c>
      <c r="CB263" s="24" t="s">
        <v>29</v>
      </c>
    </row>
    <row r="264" spans="2:80" s="1" customFormat="1" ht="13.9" customHeight="1">
      <c r="B264" s="57" t="s">
        <v>29</v>
      </c>
      <c r="C264" s="57" t="s">
        <v>29</v>
      </c>
      <c r="D264" s="57" t="s">
        <v>29</v>
      </c>
      <c r="E264" s="61"/>
      <c r="G264" s="24" t="s">
        <v>29</v>
      </c>
      <c r="H264" s="24" t="s">
        <v>29</v>
      </c>
      <c r="I264" s="24" t="s">
        <v>29</v>
      </c>
      <c r="J264" s="24" t="s">
        <v>29</v>
      </c>
      <c r="K264" s="24" t="s">
        <v>29</v>
      </c>
      <c r="L264" s="24" t="s">
        <v>29</v>
      </c>
      <c r="M264" s="24" t="s">
        <v>29</v>
      </c>
      <c r="N264" s="24" t="s">
        <v>29</v>
      </c>
      <c r="O264" s="24" t="s">
        <v>29</v>
      </c>
      <c r="P264" s="24" t="s">
        <v>29</v>
      </c>
      <c r="Q264" s="24" t="s">
        <v>29</v>
      </c>
      <c r="R264" s="24" t="s">
        <v>29</v>
      </c>
      <c r="S264" s="24" t="s">
        <v>29</v>
      </c>
      <c r="T264" s="24" t="s">
        <v>29</v>
      </c>
      <c r="U264" s="24" t="s">
        <v>29</v>
      </c>
      <c r="V264" s="24" t="s">
        <v>29</v>
      </c>
      <c r="W264" s="24" t="s">
        <v>29</v>
      </c>
      <c r="X264" s="24" t="s">
        <v>29</v>
      </c>
      <c r="Y264" s="24" t="s">
        <v>29</v>
      </c>
      <c r="Z264" s="24" t="s">
        <v>29</v>
      </c>
      <c r="AA264" s="24" t="s">
        <v>29</v>
      </c>
      <c r="AB264" s="24" t="s">
        <v>29</v>
      </c>
      <c r="AC264" s="24" t="s">
        <v>29</v>
      </c>
      <c r="AD264" s="24" t="s">
        <v>29</v>
      </c>
      <c r="AE264" s="24" t="s">
        <v>29</v>
      </c>
      <c r="AF264" s="24" t="s">
        <v>29</v>
      </c>
      <c r="AG264" s="24" t="s">
        <v>29</v>
      </c>
      <c r="AH264" s="24" t="s">
        <v>29</v>
      </c>
      <c r="AI264" s="24" t="s">
        <v>29</v>
      </c>
      <c r="AJ264" s="24" t="s">
        <v>29</v>
      </c>
      <c r="AK264" s="24" t="s">
        <v>29</v>
      </c>
      <c r="AL264" s="24" t="s">
        <v>29</v>
      </c>
      <c r="AM264" s="24" t="s">
        <v>29</v>
      </c>
      <c r="AN264" s="24" t="s">
        <v>29</v>
      </c>
      <c r="AO264" s="24" t="s">
        <v>29</v>
      </c>
      <c r="AP264" s="24" t="s">
        <v>29</v>
      </c>
      <c r="AQ264" s="24" t="s">
        <v>29</v>
      </c>
      <c r="AR264" s="24" t="s">
        <v>29</v>
      </c>
      <c r="AS264" s="24" t="s">
        <v>29</v>
      </c>
      <c r="AT264" s="24" t="s">
        <v>29</v>
      </c>
      <c r="AU264" s="24" t="s">
        <v>29</v>
      </c>
      <c r="AV264" s="24" t="s">
        <v>29</v>
      </c>
      <c r="AW264" s="24" t="s">
        <v>29</v>
      </c>
      <c r="AX264" s="24" t="s">
        <v>29</v>
      </c>
      <c r="AY264" s="24" t="s">
        <v>29</v>
      </c>
      <c r="AZ264" s="24" t="s">
        <v>29</v>
      </c>
      <c r="BA264" s="24" t="s">
        <v>29</v>
      </c>
      <c r="BB264" s="24" t="s">
        <v>29</v>
      </c>
      <c r="BC264" s="24" t="s">
        <v>29</v>
      </c>
      <c r="BD264" s="24" t="s">
        <v>29</v>
      </c>
      <c r="BE264" s="24" t="s">
        <v>29</v>
      </c>
      <c r="BF264" s="24" t="s">
        <v>29</v>
      </c>
      <c r="BG264" s="24" t="s">
        <v>29</v>
      </c>
      <c r="BH264" s="24" t="s">
        <v>29</v>
      </c>
      <c r="BI264" s="24" t="s">
        <v>29</v>
      </c>
      <c r="BJ264" s="24" t="s">
        <v>29</v>
      </c>
      <c r="BK264" s="24" t="s">
        <v>29</v>
      </c>
      <c r="BL264" s="24" t="s">
        <v>29</v>
      </c>
      <c r="BM264" s="24" t="s">
        <v>29</v>
      </c>
      <c r="BN264" s="24" t="s">
        <v>29</v>
      </c>
      <c r="BO264" s="24" t="s">
        <v>29</v>
      </c>
      <c r="BP264" s="24" t="s">
        <v>29</v>
      </c>
      <c r="BQ264" s="24" t="s">
        <v>29</v>
      </c>
      <c r="BR264" s="24" t="s">
        <v>29</v>
      </c>
      <c r="BS264" s="24" t="s">
        <v>29</v>
      </c>
      <c r="BT264" s="24" t="s">
        <v>29</v>
      </c>
      <c r="BU264" s="24" t="s">
        <v>29</v>
      </c>
      <c r="BV264" s="24" t="s">
        <v>29</v>
      </c>
      <c r="BW264" s="24" t="s">
        <v>29</v>
      </c>
      <c r="BX264" s="24" t="s">
        <v>29</v>
      </c>
      <c r="BY264" s="24" t="s">
        <v>29</v>
      </c>
      <c r="BZ264" s="24" t="s">
        <v>29</v>
      </c>
      <c r="CA264" s="24" t="s">
        <v>29</v>
      </c>
      <c r="CB264" s="24" t="s">
        <v>29</v>
      </c>
    </row>
    <row r="265" spans="2:80" s="1" customFormat="1" ht="13.9" customHeight="1">
      <c r="B265" s="57" t="s">
        <v>29</v>
      </c>
      <c r="C265" s="57" t="s">
        <v>29</v>
      </c>
      <c r="D265" s="57" t="s">
        <v>29</v>
      </c>
      <c r="E265" s="61"/>
      <c r="G265" s="24" t="s">
        <v>29</v>
      </c>
      <c r="H265" s="24" t="s">
        <v>29</v>
      </c>
      <c r="I265" s="24" t="s">
        <v>29</v>
      </c>
      <c r="J265" s="24" t="s">
        <v>29</v>
      </c>
      <c r="K265" s="24" t="s">
        <v>29</v>
      </c>
      <c r="L265" s="24" t="s">
        <v>29</v>
      </c>
      <c r="M265" s="24" t="s">
        <v>29</v>
      </c>
      <c r="N265" s="24" t="s">
        <v>29</v>
      </c>
      <c r="O265" s="24" t="s">
        <v>29</v>
      </c>
      <c r="P265" s="24" t="s">
        <v>29</v>
      </c>
      <c r="Q265" s="24" t="s">
        <v>29</v>
      </c>
      <c r="R265" s="24" t="s">
        <v>29</v>
      </c>
      <c r="S265" s="24" t="s">
        <v>29</v>
      </c>
      <c r="T265" s="24" t="s">
        <v>29</v>
      </c>
      <c r="U265" s="24" t="s">
        <v>29</v>
      </c>
      <c r="V265" s="24" t="s">
        <v>29</v>
      </c>
      <c r="W265" s="24" t="s">
        <v>29</v>
      </c>
      <c r="X265" s="24" t="s">
        <v>29</v>
      </c>
      <c r="Y265" s="24" t="s">
        <v>29</v>
      </c>
      <c r="Z265" s="24" t="s">
        <v>29</v>
      </c>
      <c r="AA265" s="24" t="s">
        <v>29</v>
      </c>
      <c r="AB265" s="24" t="s">
        <v>29</v>
      </c>
      <c r="AC265" s="24" t="s">
        <v>29</v>
      </c>
      <c r="AD265" s="24" t="s">
        <v>29</v>
      </c>
      <c r="AE265" s="24" t="s">
        <v>29</v>
      </c>
      <c r="AF265" s="24" t="s">
        <v>29</v>
      </c>
      <c r="AG265" s="24" t="s">
        <v>29</v>
      </c>
      <c r="AH265" s="24" t="s">
        <v>29</v>
      </c>
      <c r="AI265" s="24" t="s">
        <v>29</v>
      </c>
      <c r="AJ265" s="24" t="s">
        <v>29</v>
      </c>
      <c r="AK265" s="24" t="s">
        <v>29</v>
      </c>
      <c r="AL265" s="24" t="s">
        <v>29</v>
      </c>
      <c r="AM265" s="24" t="s">
        <v>29</v>
      </c>
      <c r="AN265" s="24" t="s">
        <v>29</v>
      </c>
      <c r="AO265" s="24" t="s">
        <v>29</v>
      </c>
      <c r="AP265" s="24" t="s">
        <v>29</v>
      </c>
      <c r="AQ265" s="24" t="s">
        <v>29</v>
      </c>
      <c r="AR265" s="24" t="s">
        <v>29</v>
      </c>
      <c r="AS265" s="24" t="s">
        <v>29</v>
      </c>
      <c r="AT265" s="24" t="s">
        <v>29</v>
      </c>
      <c r="AU265" s="24" t="s">
        <v>29</v>
      </c>
      <c r="AV265" s="24" t="s">
        <v>29</v>
      </c>
      <c r="AW265" s="24" t="s">
        <v>29</v>
      </c>
      <c r="AX265" s="24" t="s">
        <v>29</v>
      </c>
      <c r="AY265" s="24" t="s">
        <v>29</v>
      </c>
      <c r="AZ265" s="24" t="s">
        <v>29</v>
      </c>
      <c r="BA265" s="24" t="s">
        <v>29</v>
      </c>
      <c r="BB265" s="24" t="s">
        <v>29</v>
      </c>
      <c r="BC265" s="24" t="s">
        <v>29</v>
      </c>
      <c r="BD265" s="24" t="s">
        <v>29</v>
      </c>
      <c r="BE265" s="24" t="s">
        <v>29</v>
      </c>
      <c r="BF265" s="24" t="s">
        <v>29</v>
      </c>
      <c r="BG265" s="24" t="s">
        <v>29</v>
      </c>
      <c r="BH265" s="24" t="s">
        <v>29</v>
      </c>
      <c r="BI265" s="24" t="s">
        <v>29</v>
      </c>
      <c r="BJ265" s="24" t="s">
        <v>29</v>
      </c>
      <c r="BK265" s="24" t="s">
        <v>29</v>
      </c>
      <c r="BL265" s="24" t="s">
        <v>29</v>
      </c>
      <c r="BM265" s="24" t="s">
        <v>29</v>
      </c>
      <c r="BN265" s="24" t="s">
        <v>29</v>
      </c>
      <c r="BO265" s="24" t="s">
        <v>29</v>
      </c>
      <c r="BP265" s="24" t="s">
        <v>29</v>
      </c>
      <c r="BQ265" s="24" t="s">
        <v>29</v>
      </c>
      <c r="BR265" s="24" t="s">
        <v>29</v>
      </c>
      <c r="BS265" s="24" t="s">
        <v>29</v>
      </c>
      <c r="BT265" s="24" t="s">
        <v>29</v>
      </c>
      <c r="BU265" s="24" t="s">
        <v>29</v>
      </c>
      <c r="BV265" s="24" t="s">
        <v>29</v>
      </c>
      <c r="BW265" s="24" t="s">
        <v>29</v>
      </c>
      <c r="BX265" s="24" t="s">
        <v>29</v>
      </c>
      <c r="BY265" s="24" t="s">
        <v>29</v>
      </c>
      <c r="BZ265" s="24" t="s">
        <v>29</v>
      </c>
      <c r="CA265" s="24" t="s">
        <v>29</v>
      </c>
      <c r="CB265" s="24" t="s">
        <v>29</v>
      </c>
    </row>
    <row r="266" spans="2:80" s="1" customFormat="1" ht="13.9" customHeight="1">
      <c r="B266" s="57" t="s">
        <v>29</v>
      </c>
      <c r="C266" s="57" t="s">
        <v>29</v>
      </c>
      <c r="D266" s="57" t="s">
        <v>29</v>
      </c>
      <c r="E266" s="61"/>
      <c r="G266" s="24" t="s">
        <v>29</v>
      </c>
      <c r="H266" s="24" t="s">
        <v>29</v>
      </c>
      <c r="I266" s="24" t="s">
        <v>29</v>
      </c>
      <c r="J266" s="24" t="s">
        <v>29</v>
      </c>
      <c r="K266" s="24" t="s">
        <v>29</v>
      </c>
      <c r="L266" s="24" t="s">
        <v>29</v>
      </c>
      <c r="M266" s="24" t="s">
        <v>29</v>
      </c>
      <c r="N266" s="24" t="s">
        <v>29</v>
      </c>
      <c r="O266" s="24" t="s">
        <v>29</v>
      </c>
      <c r="P266" s="24" t="s">
        <v>29</v>
      </c>
      <c r="Q266" s="24" t="s">
        <v>29</v>
      </c>
      <c r="R266" s="24" t="s">
        <v>29</v>
      </c>
      <c r="S266" s="24" t="s">
        <v>29</v>
      </c>
      <c r="T266" s="24" t="s">
        <v>29</v>
      </c>
      <c r="U266" s="24" t="s">
        <v>29</v>
      </c>
      <c r="V266" s="24" t="s">
        <v>29</v>
      </c>
      <c r="W266" s="24" t="s">
        <v>29</v>
      </c>
      <c r="X266" s="24" t="s">
        <v>29</v>
      </c>
      <c r="Y266" s="24" t="s">
        <v>29</v>
      </c>
      <c r="Z266" s="24" t="s">
        <v>29</v>
      </c>
      <c r="AA266" s="24" t="s">
        <v>29</v>
      </c>
      <c r="AB266" s="24" t="s">
        <v>29</v>
      </c>
      <c r="AC266" s="24" t="s">
        <v>29</v>
      </c>
      <c r="AD266" s="24" t="s">
        <v>29</v>
      </c>
      <c r="AE266" s="24" t="s">
        <v>29</v>
      </c>
      <c r="AF266" s="24" t="s">
        <v>29</v>
      </c>
      <c r="AG266" s="24" t="s">
        <v>29</v>
      </c>
      <c r="AH266" s="24" t="s">
        <v>29</v>
      </c>
      <c r="AI266" s="24" t="s">
        <v>29</v>
      </c>
      <c r="AJ266" s="24" t="s">
        <v>29</v>
      </c>
      <c r="AK266" s="24" t="s">
        <v>29</v>
      </c>
      <c r="AL266" s="24" t="s">
        <v>29</v>
      </c>
      <c r="AM266" s="24" t="s">
        <v>29</v>
      </c>
      <c r="AN266" s="24" t="s">
        <v>29</v>
      </c>
      <c r="AO266" s="24" t="s">
        <v>29</v>
      </c>
      <c r="AP266" s="24" t="s">
        <v>29</v>
      </c>
      <c r="AQ266" s="24" t="s">
        <v>29</v>
      </c>
      <c r="AR266" s="24" t="s">
        <v>29</v>
      </c>
      <c r="AS266" s="24" t="s">
        <v>29</v>
      </c>
      <c r="AT266" s="24" t="s">
        <v>29</v>
      </c>
      <c r="AU266" s="24" t="s">
        <v>29</v>
      </c>
      <c r="AV266" s="24" t="s">
        <v>29</v>
      </c>
      <c r="AW266" s="24" t="s">
        <v>29</v>
      </c>
      <c r="AX266" s="24" t="s">
        <v>29</v>
      </c>
      <c r="AY266" s="24" t="s">
        <v>29</v>
      </c>
      <c r="AZ266" s="24" t="s">
        <v>29</v>
      </c>
      <c r="BA266" s="24" t="s">
        <v>29</v>
      </c>
      <c r="BB266" s="24" t="s">
        <v>29</v>
      </c>
      <c r="BC266" s="24" t="s">
        <v>29</v>
      </c>
      <c r="BD266" s="24" t="s">
        <v>29</v>
      </c>
      <c r="BE266" s="24" t="s">
        <v>29</v>
      </c>
      <c r="BF266" s="24" t="s">
        <v>29</v>
      </c>
      <c r="BG266" s="24" t="s">
        <v>29</v>
      </c>
      <c r="BH266" s="24" t="s">
        <v>29</v>
      </c>
      <c r="BI266" s="24" t="s">
        <v>29</v>
      </c>
      <c r="BJ266" s="24" t="s">
        <v>29</v>
      </c>
      <c r="BK266" s="24" t="s">
        <v>29</v>
      </c>
      <c r="BL266" s="24" t="s">
        <v>29</v>
      </c>
      <c r="BM266" s="24" t="s">
        <v>29</v>
      </c>
      <c r="BN266" s="24" t="s">
        <v>29</v>
      </c>
      <c r="BO266" s="24" t="s">
        <v>29</v>
      </c>
      <c r="BP266" s="24" t="s">
        <v>29</v>
      </c>
      <c r="BQ266" s="24" t="s">
        <v>29</v>
      </c>
      <c r="BR266" s="24" t="s">
        <v>29</v>
      </c>
      <c r="BS266" s="24" t="s">
        <v>29</v>
      </c>
      <c r="BT266" s="24" t="s">
        <v>29</v>
      </c>
      <c r="BU266" s="24" t="s">
        <v>29</v>
      </c>
      <c r="BV266" s="24" t="s">
        <v>29</v>
      </c>
      <c r="BW266" s="24" t="s">
        <v>29</v>
      </c>
      <c r="BX266" s="24" t="s">
        <v>29</v>
      </c>
      <c r="BY266" s="24" t="s">
        <v>29</v>
      </c>
      <c r="BZ266" s="24" t="s">
        <v>29</v>
      </c>
      <c r="CA266" s="24" t="s">
        <v>29</v>
      </c>
      <c r="CB266" s="24" t="s">
        <v>29</v>
      </c>
    </row>
    <row r="267" spans="2:80" s="1" customFormat="1" ht="13.9" customHeight="1">
      <c r="B267" s="57" t="s">
        <v>29</v>
      </c>
      <c r="C267" s="57" t="s">
        <v>29</v>
      </c>
      <c r="D267" s="57" t="s">
        <v>29</v>
      </c>
      <c r="E267" s="61"/>
      <c r="G267" s="24" t="s">
        <v>29</v>
      </c>
      <c r="H267" s="24" t="s">
        <v>29</v>
      </c>
      <c r="I267" s="24" t="s">
        <v>29</v>
      </c>
      <c r="J267" s="24" t="s">
        <v>29</v>
      </c>
      <c r="K267" s="24" t="s">
        <v>29</v>
      </c>
      <c r="L267" s="24" t="s">
        <v>29</v>
      </c>
      <c r="M267" s="24" t="s">
        <v>29</v>
      </c>
      <c r="N267" s="24" t="s">
        <v>29</v>
      </c>
      <c r="O267" s="24" t="s">
        <v>29</v>
      </c>
      <c r="P267" s="24" t="s">
        <v>29</v>
      </c>
      <c r="Q267" s="24" t="s">
        <v>29</v>
      </c>
      <c r="R267" s="24" t="s">
        <v>29</v>
      </c>
      <c r="S267" s="24" t="s">
        <v>29</v>
      </c>
      <c r="T267" s="24" t="s">
        <v>29</v>
      </c>
      <c r="U267" s="24" t="s">
        <v>29</v>
      </c>
      <c r="V267" s="24" t="s">
        <v>29</v>
      </c>
      <c r="W267" s="24" t="s">
        <v>29</v>
      </c>
      <c r="X267" s="24" t="s">
        <v>29</v>
      </c>
      <c r="Y267" s="24" t="s">
        <v>29</v>
      </c>
      <c r="Z267" s="24" t="s">
        <v>29</v>
      </c>
      <c r="AA267" s="24" t="s">
        <v>29</v>
      </c>
      <c r="AB267" s="24" t="s">
        <v>29</v>
      </c>
      <c r="AC267" s="24" t="s">
        <v>29</v>
      </c>
      <c r="AD267" s="24" t="s">
        <v>29</v>
      </c>
      <c r="AE267" s="24" t="s">
        <v>29</v>
      </c>
      <c r="AF267" s="24" t="s">
        <v>29</v>
      </c>
      <c r="AG267" s="24" t="s">
        <v>29</v>
      </c>
      <c r="AH267" s="24" t="s">
        <v>29</v>
      </c>
      <c r="AI267" s="24" t="s">
        <v>29</v>
      </c>
      <c r="AJ267" s="24" t="s">
        <v>29</v>
      </c>
      <c r="AK267" s="24" t="s">
        <v>29</v>
      </c>
      <c r="AL267" s="24" t="s">
        <v>29</v>
      </c>
      <c r="AM267" s="24" t="s">
        <v>29</v>
      </c>
      <c r="AN267" s="24" t="s">
        <v>29</v>
      </c>
      <c r="AO267" s="24" t="s">
        <v>29</v>
      </c>
      <c r="AP267" s="24" t="s">
        <v>29</v>
      </c>
      <c r="AQ267" s="24" t="s">
        <v>29</v>
      </c>
      <c r="AR267" s="24" t="s">
        <v>29</v>
      </c>
      <c r="AS267" s="24" t="s">
        <v>29</v>
      </c>
      <c r="AT267" s="24" t="s">
        <v>29</v>
      </c>
      <c r="AU267" s="24" t="s">
        <v>29</v>
      </c>
      <c r="AV267" s="24" t="s">
        <v>29</v>
      </c>
      <c r="AW267" s="24" t="s">
        <v>29</v>
      </c>
      <c r="AX267" s="24" t="s">
        <v>29</v>
      </c>
      <c r="AY267" s="24" t="s">
        <v>29</v>
      </c>
      <c r="AZ267" s="24" t="s">
        <v>29</v>
      </c>
      <c r="BA267" s="24" t="s">
        <v>29</v>
      </c>
      <c r="BB267" s="24" t="s">
        <v>29</v>
      </c>
      <c r="BC267" s="24" t="s">
        <v>29</v>
      </c>
      <c r="BD267" s="24" t="s">
        <v>29</v>
      </c>
      <c r="BE267" s="24" t="s">
        <v>29</v>
      </c>
      <c r="BF267" s="24" t="s">
        <v>29</v>
      </c>
      <c r="BG267" s="24" t="s">
        <v>29</v>
      </c>
      <c r="BH267" s="24" t="s">
        <v>29</v>
      </c>
      <c r="BI267" s="24" t="s">
        <v>29</v>
      </c>
      <c r="BJ267" s="24" t="s">
        <v>29</v>
      </c>
      <c r="BK267" s="24" t="s">
        <v>29</v>
      </c>
      <c r="BL267" s="24" t="s">
        <v>29</v>
      </c>
      <c r="BM267" s="24" t="s">
        <v>29</v>
      </c>
      <c r="BN267" s="24" t="s">
        <v>29</v>
      </c>
      <c r="BO267" s="24" t="s">
        <v>29</v>
      </c>
      <c r="BP267" s="24" t="s">
        <v>29</v>
      </c>
      <c r="BQ267" s="24" t="s">
        <v>29</v>
      </c>
      <c r="BR267" s="24" t="s">
        <v>29</v>
      </c>
      <c r="BS267" s="24" t="s">
        <v>29</v>
      </c>
      <c r="BT267" s="24" t="s">
        <v>29</v>
      </c>
      <c r="BU267" s="24" t="s">
        <v>29</v>
      </c>
      <c r="BV267" s="24" t="s">
        <v>29</v>
      </c>
      <c r="BW267" s="24" t="s">
        <v>29</v>
      </c>
      <c r="BX267" s="24" t="s">
        <v>29</v>
      </c>
      <c r="BY267" s="24" t="s">
        <v>29</v>
      </c>
      <c r="BZ267" s="24" t="s">
        <v>29</v>
      </c>
      <c r="CA267" s="24" t="s">
        <v>29</v>
      </c>
      <c r="CB267" s="24" t="s">
        <v>29</v>
      </c>
    </row>
    <row r="268" spans="2:80" s="1" customFormat="1" ht="13.9" customHeight="1">
      <c r="B268" s="57" t="s">
        <v>29</v>
      </c>
      <c r="C268" s="57" t="s">
        <v>29</v>
      </c>
      <c r="D268" s="57" t="s">
        <v>29</v>
      </c>
      <c r="E268" s="61"/>
      <c r="G268" s="24" t="s">
        <v>29</v>
      </c>
      <c r="H268" s="24" t="s">
        <v>29</v>
      </c>
      <c r="I268" s="24" t="s">
        <v>29</v>
      </c>
      <c r="J268" s="24" t="s">
        <v>29</v>
      </c>
      <c r="K268" s="24" t="s">
        <v>29</v>
      </c>
      <c r="L268" s="24" t="s">
        <v>29</v>
      </c>
      <c r="M268" s="24" t="s">
        <v>29</v>
      </c>
      <c r="N268" s="24" t="s">
        <v>29</v>
      </c>
      <c r="O268" s="24" t="s">
        <v>29</v>
      </c>
      <c r="P268" s="24" t="s">
        <v>29</v>
      </c>
      <c r="Q268" s="24" t="s">
        <v>29</v>
      </c>
      <c r="R268" s="24" t="s">
        <v>29</v>
      </c>
      <c r="S268" s="24" t="s">
        <v>29</v>
      </c>
      <c r="T268" s="24" t="s">
        <v>29</v>
      </c>
      <c r="U268" s="24" t="s">
        <v>29</v>
      </c>
      <c r="V268" s="24" t="s">
        <v>29</v>
      </c>
      <c r="W268" s="24" t="s">
        <v>29</v>
      </c>
      <c r="X268" s="24" t="s">
        <v>29</v>
      </c>
      <c r="Y268" s="24" t="s">
        <v>29</v>
      </c>
      <c r="Z268" s="24" t="s">
        <v>29</v>
      </c>
      <c r="AA268" s="24" t="s">
        <v>29</v>
      </c>
      <c r="AB268" s="24" t="s">
        <v>29</v>
      </c>
      <c r="AC268" s="24" t="s">
        <v>29</v>
      </c>
      <c r="AD268" s="24" t="s">
        <v>29</v>
      </c>
      <c r="AE268" s="24" t="s">
        <v>29</v>
      </c>
      <c r="AF268" s="24" t="s">
        <v>29</v>
      </c>
      <c r="AG268" s="24" t="s">
        <v>29</v>
      </c>
      <c r="AH268" s="24" t="s">
        <v>29</v>
      </c>
      <c r="AI268" s="24" t="s">
        <v>29</v>
      </c>
      <c r="AJ268" s="24" t="s">
        <v>29</v>
      </c>
      <c r="AK268" s="24" t="s">
        <v>29</v>
      </c>
      <c r="AL268" s="24" t="s">
        <v>29</v>
      </c>
      <c r="AM268" s="24" t="s">
        <v>29</v>
      </c>
      <c r="AN268" s="24" t="s">
        <v>29</v>
      </c>
      <c r="AO268" s="24" t="s">
        <v>29</v>
      </c>
      <c r="AP268" s="24" t="s">
        <v>29</v>
      </c>
      <c r="AQ268" s="24" t="s">
        <v>29</v>
      </c>
      <c r="AR268" s="24" t="s">
        <v>29</v>
      </c>
      <c r="AS268" s="24" t="s">
        <v>29</v>
      </c>
      <c r="AT268" s="24" t="s">
        <v>29</v>
      </c>
      <c r="AU268" s="24" t="s">
        <v>29</v>
      </c>
      <c r="AV268" s="24" t="s">
        <v>29</v>
      </c>
      <c r="AW268" s="24" t="s">
        <v>29</v>
      </c>
      <c r="AX268" s="24" t="s">
        <v>29</v>
      </c>
      <c r="AY268" s="24" t="s">
        <v>29</v>
      </c>
      <c r="AZ268" s="24" t="s">
        <v>29</v>
      </c>
      <c r="BA268" s="24" t="s">
        <v>29</v>
      </c>
      <c r="BB268" s="24" t="s">
        <v>29</v>
      </c>
      <c r="BC268" s="24" t="s">
        <v>29</v>
      </c>
      <c r="BD268" s="24" t="s">
        <v>29</v>
      </c>
      <c r="BE268" s="24" t="s">
        <v>29</v>
      </c>
      <c r="BF268" s="24" t="s">
        <v>29</v>
      </c>
      <c r="BG268" s="24" t="s">
        <v>29</v>
      </c>
      <c r="BH268" s="24" t="s">
        <v>29</v>
      </c>
      <c r="BI268" s="24" t="s">
        <v>29</v>
      </c>
      <c r="BJ268" s="24" t="s">
        <v>29</v>
      </c>
      <c r="BK268" s="24" t="s">
        <v>29</v>
      </c>
      <c r="BL268" s="24" t="s">
        <v>29</v>
      </c>
      <c r="BM268" s="24" t="s">
        <v>29</v>
      </c>
      <c r="BN268" s="24" t="s">
        <v>29</v>
      </c>
      <c r="BO268" s="24" t="s">
        <v>29</v>
      </c>
      <c r="BP268" s="24" t="s">
        <v>29</v>
      </c>
      <c r="BQ268" s="24" t="s">
        <v>29</v>
      </c>
      <c r="BR268" s="24" t="s">
        <v>29</v>
      </c>
      <c r="BS268" s="24" t="s">
        <v>29</v>
      </c>
      <c r="BT268" s="24" t="s">
        <v>29</v>
      </c>
      <c r="BU268" s="24" t="s">
        <v>29</v>
      </c>
      <c r="BV268" s="24" t="s">
        <v>29</v>
      </c>
      <c r="BW268" s="24" t="s">
        <v>29</v>
      </c>
      <c r="BX268" s="24" t="s">
        <v>29</v>
      </c>
      <c r="BY268" s="24" t="s">
        <v>29</v>
      </c>
      <c r="BZ268" s="24" t="s">
        <v>29</v>
      </c>
      <c r="CA268" s="24" t="s">
        <v>29</v>
      </c>
      <c r="CB268" s="24" t="s">
        <v>29</v>
      </c>
    </row>
    <row r="269" spans="2:80" s="1" customFormat="1" ht="13.9" customHeight="1">
      <c r="B269" s="57" t="s">
        <v>29</v>
      </c>
      <c r="C269" s="57" t="s">
        <v>29</v>
      </c>
      <c r="D269" s="57" t="s">
        <v>29</v>
      </c>
      <c r="E269" s="61"/>
      <c r="G269" s="24" t="s">
        <v>29</v>
      </c>
      <c r="H269" s="24" t="s">
        <v>29</v>
      </c>
      <c r="I269" s="24" t="s">
        <v>29</v>
      </c>
      <c r="J269" s="24" t="s">
        <v>29</v>
      </c>
      <c r="K269" s="24" t="s">
        <v>29</v>
      </c>
      <c r="L269" s="24" t="s">
        <v>29</v>
      </c>
      <c r="M269" s="24" t="s">
        <v>29</v>
      </c>
      <c r="N269" s="24" t="s">
        <v>29</v>
      </c>
      <c r="O269" s="24" t="s">
        <v>29</v>
      </c>
      <c r="P269" s="24" t="s">
        <v>29</v>
      </c>
      <c r="Q269" s="24" t="s">
        <v>29</v>
      </c>
      <c r="R269" s="24" t="s">
        <v>29</v>
      </c>
      <c r="S269" s="24" t="s">
        <v>29</v>
      </c>
      <c r="T269" s="24" t="s">
        <v>29</v>
      </c>
      <c r="U269" s="24" t="s">
        <v>29</v>
      </c>
      <c r="V269" s="24" t="s">
        <v>29</v>
      </c>
      <c r="W269" s="24" t="s">
        <v>29</v>
      </c>
      <c r="X269" s="24" t="s">
        <v>29</v>
      </c>
      <c r="Y269" s="24" t="s">
        <v>29</v>
      </c>
      <c r="Z269" s="24" t="s">
        <v>29</v>
      </c>
      <c r="AA269" s="24" t="s">
        <v>29</v>
      </c>
      <c r="AB269" s="24" t="s">
        <v>29</v>
      </c>
      <c r="AC269" s="24" t="s">
        <v>29</v>
      </c>
      <c r="AD269" s="24" t="s">
        <v>29</v>
      </c>
      <c r="AE269" s="24" t="s">
        <v>29</v>
      </c>
      <c r="AF269" s="24" t="s">
        <v>29</v>
      </c>
      <c r="AG269" s="24" t="s">
        <v>29</v>
      </c>
      <c r="AH269" s="24" t="s">
        <v>29</v>
      </c>
      <c r="AI269" s="24" t="s">
        <v>29</v>
      </c>
      <c r="AJ269" s="24" t="s">
        <v>29</v>
      </c>
      <c r="AK269" s="24" t="s">
        <v>29</v>
      </c>
      <c r="AL269" s="24" t="s">
        <v>29</v>
      </c>
      <c r="AM269" s="24" t="s">
        <v>29</v>
      </c>
      <c r="AN269" s="24" t="s">
        <v>29</v>
      </c>
      <c r="AO269" s="24" t="s">
        <v>29</v>
      </c>
      <c r="AP269" s="24" t="s">
        <v>29</v>
      </c>
      <c r="AQ269" s="24" t="s">
        <v>29</v>
      </c>
      <c r="AR269" s="24" t="s">
        <v>29</v>
      </c>
      <c r="AS269" s="24" t="s">
        <v>29</v>
      </c>
      <c r="AT269" s="24" t="s">
        <v>29</v>
      </c>
      <c r="AU269" s="24" t="s">
        <v>29</v>
      </c>
      <c r="AV269" s="24" t="s">
        <v>29</v>
      </c>
      <c r="AW269" s="24" t="s">
        <v>29</v>
      </c>
      <c r="AX269" s="24" t="s">
        <v>29</v>
      </c>
      <c r="AY269" s="24" t="s">
        <v>29</v>
      </c>
      <c r="AZ269" s="24" t="s">
        <v>29</v>
      </c>
      <c r="BA269" s="24" t="s">
        <v>29</v>
      </c>
      <c r="BB269" s="24" t="s">
        <v>29</v>
      </c>
      <c r="BC269" s="24" t="s">
        <v>29</v>
      </c>
      <c r="BD269" s="24" t="s">
        <v>29</v>
      </c>
      <c r="BE269" s="24" t="s">
        <v>29</v>
      </c>
      <c r="BF269" s="24" t="s">
        <v>29</v>
      </c>
      <c r="BG269" s="24" t="s">
        <v>29</v>
      </c>
      <c r="BH269" s="24" t="s">
        <v>29</v>
      </c>
      <c r="BI269" s="24" t="s">
        <v>29</v>
      </c>
      <c r="BJ269" s="24" t="s">
        <v>29</v>
      </c>
      <c r="BK269" s="24" t="s">
        <v>29</v>
      </c>
      <c r="BL269" s="24" t="s">
        <v>29</v>
      </c>
      <c r="BM269" s="24" t="s">
        <v>29</v>
      </c>
      <c r="BN269" s="24" t="s">
        <v>29</v>
      </c>
      <c r="BO269" s="24" t="s">
        <v>29</v>
      </c>
      <c r="BP269" s="24" t="s">
        <v>29</v>
      </c>
      <c r="BQ269" s="24" t="s">
        <v>29</v>
      </c>
      <c r="BR269" s="24" t="s">
        <v>29</v>
      </c>
      <c r="BS269" s="24" t="s">
        <v>29</v>
      </c>
      <c r="BT269" s="24" t="s">
        <v>29</v>
      </c>
      <c r="BU269" s="24" t="s">
        <v>29</v>
      </c>
      <c r="BV269" s="24" t="s">
        <v>29</v>
      </c>
      <c r="BW269" s="24" t="s">
        <v>29</v>
      </c>
      <c r="BX269" s="24" t="s">
        <v>29</v>
      </c>
      <c r="BY269" s="24" t="s">
        <v>29</v>
      </c>
      <c r="BZ269" s="24" t="s">
        <v>29</v>
      </c>
      <c r="CA269" s="24" t="s">
        <v>29</v>
      </c>
      <c r="CB269" s="24" t="s">
        <v>29</v>
      </c>
    </row>
    <row r="270" spans="2:80" s="1" customFormat="1" ht="13.9" customHeight="1">
      <c r="B270" s="57" t="s">
        <v>29</v>
      </c>
      <c r="C270" s="57" t="s">
        <v>29</v>
      </c>
      <c r="D270" s="57" t="s">
        <v>29</v>
      </c>
      <c r="E270" s="61"/>
      <c r="G270" s="24" t="s">
        <v>29</v>
      </c>
      <c r="H270" s="24" t="s">
        <v>29</v>
      </c>
      <c r="I270" s="24" t="s">
        <v>29</v>
      </c>
      <c r="J270" s="24" t="s">
        <v>29</v>
      </c>
      <c r="K270" s="24" t="s">
        <v>29</v>
      </c>
      <c r="L270" s="24" t="s">
        <v>29</v>
      </c>
      <c r="M270" s="24" t="s">
        <v>29</v>
      </c>
      <c r="N270" s="24" t="s">
        <v>29</v>
      </c>
      <c r="O270" s="24" t="s">
        <v>29</v>
      </c>
      <c r="P270" s="24" t="s">
        <v>29</v>
      </c>
      <c r="Q270" s="24" t="s">
        <v>29</v>
      </c>
      <c r="R270" s="24" t="s">
        <v>29</v>
      </c>
      <c r="S270" s="24" t="s">
        <v>29</v>
      </c>
      <c r="T270" s="24" t="s">
        <v>29</v>
      </c>
      <c r="U270" s="24" t="s">
        <v>29</v>
      </c>
      <c r="V270" s="24" t="s">
        <v>29</v>
      </c>
      <c r="W270" s="24" t="s">
        <v>29</v>
      </c>
      <c r="X270" s="24" t="s">
        <v>29</v>
      </c>
      <c r="Y270" s="24" t="s">
        <v>29</v>
      </c>
      <c r="Z270" s="24" t="s">
        <v>29</v>
      </c>
      <c r="AA270" s="24" t="s">
        <v>29</v>
      </c>
      <c r="AB270" s="24" t="s">
        <v>29</v>
      </c>
      <c r="AC270" s="24" t="s">
        <v>29</v>
      </c>
      <c r="AD270" s="24" t="s">
        <v>29</v>
      </c>
      <c r="AE270" s="24" t="s">
        <v>29</v>
      </c>
      <c r="AF270" s="24" t="s">
        <v>29</v>
      </c>
      <c r="AG270" s="24" t="s">
        <v>29</v>
      </c>
      <c r="AH270" s="24" t="s">
        <v>29</v>
      </c>
      <c r="AI270" s="24" t="s">
        <v>29</v>
      </c>
      <c r="AJ270" s="24" t="s">
        <v>29</v>
      </c>
      <c r="AK270" s="24" t="s">
        <v>29</v>
      </c>
      <c r="AL270" s="24" t="s">
        <v>29</v>
      </c>
      <c r="AM270" s="24" t="s">
        <v>29</v>
      </c>
      <c r="AN270" s="24" t="s">
        <v>29</v>
      </c>
      <c r="AO270" s="24" t="s">
        <v>29</v>
      </c>
      <c r="AP270" s="24" t="s">
        <v>29</v>
      </c>
      <c r="AQ270" s="24" t="s">
        <v>29</v>
      </c>
      <c r="AR270" s="24" t="s">
        <v>29</v>
      </c>
      <c r="AS270" s="24" t="s">
        <v>29</v>
      </c>
      <c r="AT270" s="24" t="s">
        <v>29</v>
      </c>
      <c r="AU270" s="24" t="s">
        <v>29</v>
      </c>
      <c r="AV270" s="24" t="s">
        <v>29</v>
      </c>
      <c r="AW270" s="24" t="s">
        <v>29</v>
      </c>
      <c r="AX270" s="24" t="s">
        <v>29</v>
      </c>
      <c r="AY270" s="24" t="s">
        <v>29</v>
      </c>
      <c r="AZ270" s="24" t="s">
        <v>29</v>
      </c>
      <c r="BA270" s="24" t="s">
        <v>29</v>
      </c>
      <c r="BB270" s="24" t="s">
        <v>29</v>
      </c>
      <c r="BC270" s="24" t="s">
        <v>29</v>
      </c>
      <c r="BD270" s="24" t="s">
        <v>29</v>
      </c>
      <c r="BE270" s="24" t="s">
        <v>29</v>
      </c>
      <c r="BF270" s="24" t="s">
        <v>29</v>
      </c>
      <c r="BG270" s="24" t="s">
        <v>29</v>
      </c>
      <c r="BH270" s="24" t="s">
        <v>29</v>
      </c>
      <c r="BI270" s="24" t="s">
        <v>29</v>
      </c>
      <c r="BJ270" s="24" t="s">
        <v>29</v>
      </c>
      <c r="BK270" s="24" t="s">
        <v>29</v>
      </c>
      <c r="BL270" s="24" t="s">
        <v>29</v>
      </c>
      <c r="BM270" s="24" t="s">
        <v>29</v>
      </c>
      <c r="BN270" s="24" t="s">
        <v>29</v>
      </c>
      <c r="BO270" s="24" t="s">
        <v>29</v>
      </c>
      <c r="BP270" s="24" t="s">
        <v>29</v>
      </c>
      <c r="BQ270" s="24" t="s">
        <v>29</v>
      </c>
      <c r="BR270" s="24" t="s">
        <v>29</v>
      </c>
      <c r="BS270" s="24" t="s">
        <v>29</v>
      </c>
      <c r="BT270" s="24" t="s">
        <v>29</v>
      </c>
      <c r="BU270" s="24" t="s">
        <v>29</v>
      </c>
      <c r="BV270" s="24" t="s">
        <v>29</v>
      </c>
      <c r="BW270" s="24" t="s">
        <v>29</v>
      </c>
      <c r="BX270" s="24" t="s">
        <v>29</v>
      </c>
      <c r="BY270" s="24" t="s">
        <v>29</v>
      </c>
      <c r="BZ270" s="24" t="s">
        <v>29</v>
      </c>
      <c r="CA270" s="24" t="s">
        <v>29</v>
      </c>
      <c r="CB270" s="24" t="s">
        <v>29</v>
      </c>
    </row>
    <row r="271" spans="2:80" s="1" customFormat="1" ht="13.9" customHeight="1">
      <c r="B271" s="57" t="s">
        <v>29</v>
      </c>
      <c r="C271" s="57" t="s">
        <v>29</v>
      </c>
      <c r="D271" s="57" t="s">
        <v>29</v>
      </c>
      <c r="E271" s="61"/>
      <c r="G271" s="24" t="s">
        <v>29</v>
      </c>
      <c r="H271" s="24" t="s">
        <v>29</v>
      </c>
      <c r="I271" s="24" t="s">
        <v>29</v>
      </c>
      <c r="J271" s="24" t="s">
        <v>29</v>
      </c>
      <c r="K271" s="24" t="s">
        <v>29</v>
      </c>
      <c r="L271" s="24" t="s">
        <v>29</v>
      </c>
      <c r="M271" s="24" t="s">
        <v>29</v>
      </c>
      <c r="N271" s="24" t="s">
        <v>29</v>
      </c>
      <c r="O271" s="24" t="s">
        <v>29</v>
      </c>
      <c r="P271" s="24" t="s">
        <v>29</v>
      </c>
      <c r="Q271" s="24" t="s">
        <v>29</v>
      </c>
      <c r="R271" s="24" t="s">
        <v>29</v>
      </c>
      <c r="S271" s="24" t="s">
        <v>29</v>
      </c>
      <c r="T271" s="24" t="s">
        <v>29</v>
      </c>
      <c r="U271" s="24" t="s">
        <v>29</v>
      </c>
      <c r="V271" s="24" t="s">
        <v>29</v>
      </c>
      <c r="W271" s="24" t="s">
        <v>29</v>
      </c>
      <c r="X271" s="24" t="s">
        <v>29</v>
      </c>
      <c r="Y271" s="24" t="s">
        <v>29</v>
      </c>
      <c r="Z271" s="24" t="s">
        <v>29</v>
      </c>
      <c r="AA271" s="24" t="s">
        <v>29</v>
      </c>
      <c r="AB271" s="24" t="s">
        <v>29</v>
      </c>
      <c r="AC271" s="24" t="s">
        <v>29</v>
      </c>
      <c r="AD271" s="24" t="s">
        <v>29</v>
      </c>
      <c r="AE271" s="24" t="s">
        <v>29</v>
      </c>
      <c r="AF271" s="24" t="s">
        <v>29</v>
      </c>
      <c r="AG271" s="24" t="s">
        <v>29</v>
      </c>
      <c r="AH271" s="24" t="s">
        <v>29</v>
      </c>
      <c r="AI271" s="24" t="s">
        <v>29</v>
      </c>
      <c r="AJ271" s="24" t="s">
        <v>29</v>
      </c>
      <c r="AK271" s="24" t="s">
        <v>29</v>
      </c>
      <c r="AL271" s="24" t="s">
        <v>29</v>
      </c>
      <c r="AM271" s="24" t="s">
        <v>29</v>
      </c>
      <c r="AN271" s="24" t="s">
        <v>29</v>
      </c>
      <c r="AO271" s="24" t="s">
        <v>29</v>
      </c>
      <c r="AP271" s="24" t="s">
        <v>29</v>
      </c>
      <c r="AQ271" s="24" t="s">
        <v>29</v>
      </c>
      <c r="AR271" s="24" t="s">
        <v>29</v>
      </c>
      <c r="AS271" s="24" t="s">
        <v>29</v>
      </c>
      <c r="AT271" s="24" t="s">
        <v>29</v>
      </c>
      <c r="AU271" s="24" t="s">
        <v>29</v>
      </c>
      <c r="AV271" s="24" t="s">
        <v>29</v>
      </c>
      <c r="AW271" s="24" t="s">
        <v>29</v>
      </c>
      <c r="AX271" s="24" t="s">
        <v>29</v>
      </c>
      <c r="AY271" s="24" t="s">
        <v>29</v>
      </c>
      <c r="AZ271" s="24" t="s">
        <v>29</v>
      </c>
      <c r="BA271" s="24" t="s">
        <v>29</v>
      </c>
      <c r="BB271" s="24" t="s">
        <v>29</v>
      </c>
      <c r="BC271" s="24" t="s">
        <v>29</v>
      </c>
      <c r="BD271" s="24" t="s">
        <v>29</v>
      </c>
      <c r="BE271" s="24" t="s">
        <v>29</v>
      </c>
      <c r="BF271" s="24" t="s">
        <v>29</v>
      </c>
      <c r="BG271" s="24" t="s">
        <v>29</v>
      </c>
      <c r="BH271" s="24" t="s">
        <v>29</v>
      </c>
      <c r="BI271" s="24" t="s">
        <v>29</v>
      </c>
      <c r="BJ271" s="24" t="s">
        <v>29</v>
      </c>
      <c r="BK271" s="24" t="s">
        <v>29</v>
      </c>
      <c r="BL271" s="24" t="s">
        <v>29</v>
      </c>
      <c r="BM271" s="24" t="s">
        <v>29</v>
      </c>
      <c r="BN271" s="24" t="s">
        <v>29</v>
      </c>
      <c r="BO271" s="24" t="s">
        <v>29</v>
      </c>
      <c r="BP271" s="24" t="s">
        <v>29</v>
      </c>
      <c r="BQ271" s="24" t="s">
        <v>29</v>
      </c>
      <c r="BR271" s="24" t="s">
        <v>29</v>
      </c>
      <c r="BS271" s="24" t="s">
        <v>29</v>
      </c>
      <c r="BT271" s="24" t="s">
        <v>29</v>
      </c>
      <c r="BU271" s="24" t="s">
        <v>29</v>
      </c>
      <c r="BV271" s="24" t="s">
        <v>29</v>
      </c>
      <c r="BW271" s="24" t="s">
        <v>29</v>
      </c>
      <c r="BX271" s="24" t="s">
        <v>29</v>
      </c>
      <c r="BY271" s="24" t="s">
        <v>29</v>
      </c>
      <c r="BZ271" s="24" t="s">
        <v>29</v>
      </c>
      <c r="CA271" s="24" t="s">
        <v>29</v>
      </c>
      <c r="CB271" s="24" t="s">
        <v>29</v>
      </c>
    </row>
    <row r="272" spans="2:80" s="1" customFormat="1" ht="13.9" customHeight="1">
      <c r="B272" s="57" t="s">
        <v>29</v>
      </c>
      <c r="C272" s="57" t="s">
        <v>29</v>
      </c>
      <c r="D272" s="57" t="s">
        <v>29</v>
      </c>
      <c r="E272" s="61"/>
      <c r="G272" s="24" t="s">
        <v>29</v>
      </c>
      <c r="H272" s="24" t="s">
        <v>29</v>
      </c>
      <c r="I272" s="24" t="s">
        <v>29</v>
      </c>
      <c r="J272" s="24" t="s">
        <v>29</v>
      </c>
      <c r="K272" s="24" t="s">
        <v>29</v>
      </c>
      <c r="L272" s="24" t="s">
        <v>29</v>
      </c>
      <c r="M272" s="24" t="s">
        <v>29</v>
      </c>
      <c r="N272" s="24" t="s">
        <v>29</v>
      </c>
      <c r="O272" s="24" t="s">
        <v>29</v>
      </c>
      <c r="P272" s="24" t="s">
        <v>29</v>
      </c>
      <c r="Q272" s="24" t="s">
        <v>29</v>
      </c>
      <c r="R272" s="24" t="s">
        <v>29</v>
      </c>
      <c r="S272" s="24" t="s">
        <v>29</v>
      </c>
      <c r="T272" s="24" t="s">
        <v>29</v>
      </c>
      <c r="U272" s="24" t="s">
        <v>29</v>
      </c>
      <c r="V272" s="24" t="s">
        <v>29</v>
      </c>
      <c r="W272" s="24" t="s">
        <v>29</v>
      </c>
      <c r="X272" s="24" t="s">
        <v>29</v>
      </c>
      <c r="Y272" s="24" t="s">
        <v>29</v>
      </c>
      <c r="Z272" s="24" t="s">
        <v>29</v>
      </c>
      <c r="AA272" s="24" t="s">
        <v>29</v>
      </c>
      <c r="AB272" s="24" t="s">
        <v>29</v>
      </c>
      <c r="AC272" s="24" t="s">
        <v>29</v>
      </c>
      <c r="AD272" s="24" t="s">
        <v>29</v>
      </c>
      <c r="AE272" s="24" t="s">
        <v>29</v>
      </c>
      <c r="AF272" s="24" t="s">
        <v>29</v>
      </c>
      <c r="AG272" s="24" t="s">
        <v>29</v>
      </c>
      <c r="AH272" s="24" t="s">
        <v>29</v>
      </c>
      <c r="AI272" s="24" t="s">
        <v>29</v>
      </c>
      <c r="AJ272" s="24" t="s">
        <v>29</v>
      </c>
      <c r="AK272" s="24" t="s">
        <v>29</v>
      </c>
      <c r="AL272" s="24" t="s">
        <v>29</v>
      </c>
      <c r="AM272" s="24" t="s">
        <v>29</v>
      </c>
      <c r="AN272" s="24" t="s">
        <v>29</v>
      </c>
      <c r="AO272" s="24" t="s">
        <v>29</v>
      </c>
      <c r="AP272" s="24" t="s">
        <v>29</v>
      </c>
      <c r="AQ272" s="24" t="s">
        <v>29</v>
      </c>
      <c r="AR272" s="24" t="s">
        <v>29</v>
      </c>
      <c r="AS272" s="24" t="s">
        <v>29</v>
      </c>
      <c r="AT272" s="24" t="s">
        <v>29</v>
      </c>
      <c r="AU272" s="24" t="s">
        <v>29</v>
      </c>
      <c r="AV272" s="24" t="s">
        <v>29</v>
      </c>
      <c r="AW272" s="24" t="s">
        <v>29</v>
      </c>
      <c r="AX272" s="24" t="s">
        <v>29</v>
      </c>
      <c r="AY272" s="24" t="s">
        <v>29</v>
      </c>
      <c r="AZ272" s="24" t="s">
        <v>29</v>
      </c>
      <c r="BA272" s="24" t="s">
        <v>29</v>
      </c>
      <c r="BB272" s="24" t="s">
        <v>29</v>
      </c>
      <c r="BC272" s="24" t="s">
        <v>29</v>
      </c>
      <c r="BD272" s="24" t="s">
        <v>29</v>
      </c>
      <c r="BE272" s="24" t="s">
        <v>29</v>
      </c>
      <c r="BF272" s="24" t="s">
        <v>29</v>
      </c>
      <c r="BG272" s="24" t="s">
        <v>29</v>
      </c>
      <c r="BH272" s="24" t="s">
        <v>29</v>
      </c>
      <c r="BI272" s="24" t="s">
        <v>29</v>
      </c>
      <c r="BJ272" s="24" t="s">
        <v>29</v>
      </c>
      <c r="BK272" s="24" t="s">
        <v>29</v>
      </c>
      <c r="BL272" s="24" t="s">
        <v>29</v>
      </c>
      <c r="BM272" s="24" t="s">
        <v>29</v>
      </c>
      <c r="BN272" s="24" t="s">
        <v>29</v>
      </c>
      <c r="BO272" s="24" t="s">
        <v>29</v>
      </c>
      <c r="BP272" s="24" t="s">
        <v>29</v>
      </c>
      <c r="BQ272" s="24" t="s">
        <v>29</v>
      </c>
      <c r="BR272" s="24" t="s">
        <v>29</v>
      </c>
      <c r="BS272" s="24" t="s">
        <v>29</v>
      </c>
      <c r="BT272" s="24" t="s">
        <v>29</v>
      </c>
      <c r="BU272" s="24" t="s">
        <v>29</v>
      </c>
      <c r="BV272" s="24" t="s">
        <v>29</v>
      </c>
      <c r="BW272" s="24" t="s">
        <v>29</v>
      </c>
      <c r="BX272" s="24" t="s">
        <v>29</v>
      </c>
      <c r="BY272" s="24" t="s">
        <v>29</v>
      </c>
      <c r="BZ272" s="24" t="s">
        <v>29</v>
      </c>
      <c r="CA272" s="24" t="s">
        <v>29</v>
      </c>
      <c r="CB272" s="24" t="s">
        <v>29</v>
      </c>
    </row>
    <row r="273" spans="2:80" s="1" customFormat="1" ht="13.9" customHeight="1">
      <c r="B273" s="57" t="s">
        <v>29</v>
      </c>
      <c r="C273" s="57" t="s">
        <v>29</v>
      </c>
      <c r="D273" s="57" t="s">
        <v>29</v>
      </c>
      <c r="E273" s="61"/>
      <c r="G273" s="24" t="s">
        <v>29</v>
      </c>
      <c r="H273" s="24" t="s">
        <v>29</v>
      </c>
      <c r="I273" s="24" t="s">
        <v>29</v>
      </c>
      <c r="J273" s="24" t="s">
        <v>29</v>
      </c>
      <c r="K273" s="24" t="s">
        <v>29</v>
      </c>
      <c r="L273" s="24" t="s">
        <v>29</v>
      </c>
      <c r="M273" s="24" t="s">
        <v>29</v>
      </c>
      <c r="N273" s="24" t="s">
        <v>29</v>
      </c>
      <c r="O273" s="24" t="s">
        <v>29</v>
      </c>
      <c r="P273" s="24" t="s">
        <v>29</v>
      </c>
      <c r="Q273" s="24" t="s">
        <v>29</v>
      </c>
      <c r="R273" s="24" t="s">
        <v>29</v>
      </c>
      <c r="S273" s="24" t="s">
        <v>29</v>
      </c>
      <c r="T273" s="24" t="s">
        <v>29</v>
      </c>
      <c r="U273" s="24" t="s">
        <v>29</v>
      </c>
      <c r="V273" s="24" t="s">
        <v>29</v>
      </c>
      <c r="W273" s="24" t="s">
        <v>29</v>
      </c>
      <c r="X273" s="24" t="s">
        <v>29</v>
      </c>
      <c r="Y273" s="24" t="s">
        <v>29</v>
      </c>
      <c r="Z273" s="24" t="s">
        <v>29</v>
      </c>
      <c r="AA273" s="24" t="s">
        <v>29</v>
      </c>
      <c r="AB273" s="24" t="s">
        <v>29</v>
      </c>
      <c r="AC273" s="24" t="s">
        <v>29</v>
      </c>
      <c r="AD273" s="24" t="s">
        <v>29</v>
      </c>
      <c r="AE273" s="24" t="s">
        <v>29</v>
      </c>
      <c r="AF273" s="24" t="s">
        <v>29</v>
      </c>
      <c r="AG273" s="24" t="s">
        <v>29</v>
      </c>
      <c r="AH273" s="24" t="s">
        <v>29</v>
      </c>
      <c r="AI273" s="24" t="s">
        <v>29</v>
      </c>
      <c r="AJ273" s="24" t="s">
        <v>29</v>
      </c>
      <c r="AK273" s="24" t="s">
        <v>29</v>
      </c>
      <c r="AL273" s="24" t="s">
        <v>29</v>
      </c>
      <c r="AM273" s="24" t="s">
        <v>29</v>
      </c>
      <c r="AN273" s="24" t="s">
        <v>29</v>
      </c>
      <c r="AO273" s="24" t="s">
        <v>29</v>
      </c>
      <c r="AP273" s="24" t="s">
        <v>29</v>
      </c>
      <c r="AQ273" s="24" t="s">
        <v>29</v>
      </c>
      <c r="AR273" s="24" t="s">
        <v>29</v>
      </c>
      <c r="AS273" s="24" t="s">
        <v>29</v>
      </c>
      <c r="AT273" s="24" t="s">
        <v>29</v>
      </c>
      <c r="AU273" s="24" t="s">
        <v>29</v>
      </c>
      <c r="AV273" s="24" t="s">
        <v>29</v>
      </c>
      <c r="AW273" s="24" t="s">
        <v>29</v>
      </c>
      <c r="AX273" s="24" t="s">
        <v>29</v>
      </c>
      <c r="AY273" s="24" t="s">
        <v>29</v>
      </c>
      <c r="AZ273" s="24" t="s">
        <v>29</v>
      </c>
      <c r="BA273" s="24" t="s">
        <v>29</v>
      </c>
      <c r="BB273" s="24" t="s">
        <v>29</v>
      </c>
      <c r="BC273" s="24" t="s">
        <v>29</v>
      </c>
      <c r="BD273" s="24" t="s">
        <v>29</v>
      </c>
      <c r="BE273" s="24" t="s">
        <v>29</v>
      </c>
      <c r="BF273" s="24" t="s">
        <v>29</v>
      </c>
      <c r="BG273" s="24" t="s">
        <v>29</v>
      </c>
      <c r="BH273" s="24" t="s">
        <v>29</v>
      </c>
      <c r="BI273" s="24" t="s">
        <v>29</v>
      </c>
      <c r="BJ273" s="24" t="s">
        <v>29</v>
      </c>
      <c r="BK273" s="24" t="s">
        <v>29</v>
      </c>
      <c r="BL273" s="24" t="s">
        <v>29</v>
      </c>
      <c r="BM273" s="24" t="s">
        <v>29</v>
      </c>
      <c r="BN273" s="24" t="s">
        <v>29</v>
      </c>
      <c r="BO273" s="24" t="s">
        <v>29</v>
      </c>
      <c r="BP273" s="24" t="s">
        <v>29</v>
      </c>
      <c r="BQ273" s="24" t="s">
        <v>29</v>
      </c>
      <c r="BR273" s="24" t="s">
        <v>29</v>
      </c>
      <c r="BS273" s="24" t="s">
        <v>29</v>
      </c>
      <c r="BT273" s="24" t="s">
        <v>29</v>
      </c>
      <c r="BU273" s="24" t="s">
        <v>29</v>
      </c>
      <c r="BV273" s="24" t="s">
        <v>29</v>
      </c>
      <c r="BW273" s="24" t="s">
        <v>29</v>
      </c>
      <c r="BX273" s="24" t="s">
        <v>29</v>
      </c>
      <c r="BY273" s="24" t="s">
        <v>29</v>
      </c>
      <c r="BZ273" s="24" t="s">
        <v>29</v>
      </c>
      <c r="CA273" s="24" t="s">
        <v>29</v>
      </c>
      <c r="CB273" s="24" t="s">
        <v>29</v>
      </c>
    </row>
    <row r="274" spans="2:80" s="1" customFormat="1" ht="13.9" customHeight="1">
      <c r="B274" s="57" t="s">
        <v>29</v>
      </c>
      <c r="C274" s="57" t="s">
        <v>29</v>
      </c>
      <c r="D274" s="57" t="s">
        <v>29</v>
      </c>
      <c r="E274" s="61"/>
      <c r="G274" s="24" t="s">
        <v>29</v>
      </c>
      <c r="H274" s="24" t="s">
        <v>29</v>
      </c>
      <c r="I274" s="24" t="s">
        <v>29</v>
      </c>
      <c r="J274" s="24" t="s">
        <v>29</v>
      </c>
      <c r="K274" s="24" t="s">
        <v>29</v>
      </c>
      <c r="L274" s="24" t="s">
        <v>29</v>
      </c>
      <c r="M274" s="24" t="s">
        <v>29</v>
      </c>
      <c r="N274" s="24" t="s">
        <v>29</v>
      </c>
      <c r="O274" s="24" t="s">
        <v>29</v>
      </c>
      <c r="P274" s="24" t="s">
        <v>29</v>
      </c>
      <c r="Q274" s="24" t="s">
        <v>29</v>
      </c>
      <c r="R274" s="24" t="s">
        <v>29</v>
      </c>
      <c r="S274" s="24" t="s">
        <v>29</v>
      </c>
      <c r="T274" s="24" t="s">
        <v>29</v>
      </c>
      <c r="U274" s="24" t="s">
        <v>29</v>
      </c>
      <c r="V274" s="24" t="s">
        <v>29</v>
      </c>
      <c r="W274" s="24" t="s">
        <v>29</v>
      </c>
      <c r="X274" s="24" t="s">
        <v>29</v>
      </c>
      <c r="Y274" s="24" t="s">
        <v>29</v>
      </c>
      <c r="Z274" s="24" t="s">
        <v>29</v>
      </c>
      <c r="AA274" s="24" t="s">
        <v>29</v>
      </c>
      <c r="AB274" s="24" t="s">
        <v>29</v>
      </c>
      <c r="AC274" s="24" t="s">
        <v>29</v>
      </c>
      <c r="AD274" s="24" t="s">
        <v>29</v>
      </c>
      <c r="AE274" s="24" t="s">
        <v>29</v>
      </c>
      <c r="AF274" s="24" t="s">
        <v>29</v>
      </c>
      <c r="AG274" s="24" t="s">
        <v>29</v>
      </c>
      <c r="AH274" s="24" t="s">
        <v>29</v>
      </c>
      <c r="AI274" s="24" t="s">
        <v>29</v>
      </c>
      <c r="AJ274" s="24" t="s">
        <v>29</v>
      </c>
      <c r="AK274" s="24" t="s">
        <v>29</v>
      </c>
      <c r="AL274" s="24" t="s">
        <v>29</v>
      </c>
      <c r="AM274" s="24" t="s">
        <v>29</v>
      </c>
      <c r="AN274" s="24" t="s">
        <v>29</v>
      </c>
      <c r="AO274" s="24" t="s">
        <v>29</v>
      </c>
      <c r="AP274" s="24" t="s">
        <v>29</v>
      </c>
      <c r="AQ274" s="24" t="s">
        <v>29</v>
      </c>
      <c r="AR274" s="24" t="s">
        <v>29</v>
      </c>
      <c r="AS274" s="24" t="s">
        <v>29</v>
      </c>
      <c r="AT274" s="24" t="s">
        <v>29</v>
      </c>
      <c r="AU274" s="24" t="s">
        <v>29</v>
      </c>
      <c r="AV274" s="24" t="s">
        <v>29</v>
      </c>
      <c r="AW274" s="24" t="s">
        <v>29</v>
      </c>
      <c r="AX274" s="24" t="s">
        <v>29</v>
      </c>
      <c r="AY274" s="24" t="s">
        <v>29</v>
      </c>
      <c r="AZ274" s="24" t="s">
        <v>29</v>
      </c>
      <c r="BA274" s="24" t="s">
        <v>29</v>
      </c>
      <c r="BB274" s="24" t="s">
        <v>29</v>
      </c>
      <c r="BC274" s="24" t="s">
        <v>29</v>
      </c>
      <c r="BD274" s="24" t="s">
        <v>29</v>
      </c>
      <c r="BE274" s="24" t="s">
        <v>29</v>
      </c>
      <c r="BF274" s="24" t="s">
        <v>29</v>
      </c>
      <c r="BG274" s="24" t="s">
        <v>29</v>
      </c>
      <c r="BH274" s="24" t="s">
        <v>29</v>
      </c>
      <c r="BI274" s="24" t="s">
        <v>29</v>
      </c>
      <c r="BJ274" s="24" t="s">
        <v>29</v>
      </c>
      <c r="BK274" s="24" t="s">
        <v>29</v>
      </c>
      <c r="BL274" s="24" t="s">
        <v>29</v>
      </c>
      <c r="BM274" s="24" t="s">
        <v>29</v>
      </c>
      <c r="BN274" s="24" t="s">
        <v>29</v>
      </c>
      <c r="BO274" s="24" t="s">
        <v>29</v>
      </c>
      <c r="BP274" s="24" t="s">
        <v>29</v>
      </c>
      <c r="BQ274" s="24" t="s">
        <v>29</v>
      </c>
      <c r="BR274" s="24" t="s">
        <v>29</v>
      </c>
      <c r="BS274" s="24" t="s">
        <v>29</v>
      </c>
      <c r="BT274" s="24" t="s">
        <v>29</v>
      </c>
      <c r="BU274" s="24" t="s">
        <v>29</v>
      </c>
      <c r="BV274" s="24" t="s">
        <v>29</v>
      </c>
      <c r="BW274" s="24" t="s">
        <v>29</v>
      </c>
      <c r="BX274" s="24" t="s">
        <v>29</v>
      </c>
      <c r="BY274" s="24" t="s">
        <v>29</v>
      </c>
      <c r="BZ274" s="24" t="s">
        <v>29</v>
      </c>
      <c r="CA274" s="24" t="s">
        <v>29</v>
      </c>
      <c r="CB274" s="24" t="s">
        <v>29</v>
      </c>
    </row>
    <row r="275" spans="2:80" s="1" customFormat="1" ht="13.9" customHeight="1">
      <c r="B275" s="57" t="s">
        <v>29</v>
      </c>
      <c r="C275" s="57" t="s">
        <v>29</v>
      </c>
      <c r="D275" s="57" t="s">
        <v>29</v>
      </c>
      <c r="E275" s="61"/>
      <c r="G275" s="24" t="s">
        <v>29</v>
      </c>
      <c r="H275" s="24" t="s">
        <v>29</v>
      </c>
      <c r="I275" s="24" t="s">
        <v>29</v>
      </c>
      <c r="J275" s="24" t="s">
        <v>29</v>
      </c>
      <c r="K275" s="24" t="s">
        <v>29</v>
      </c>
      <c r="L275" s="24" t="s">
        <v>29</v>
      </c>
      <c r="M275" s="24" t="s">
        <v>29</v>
      </c>
      <c r="N275" s="24" t="s">
        <v>29</v>
      </c>
      <c r="O275" s="24" t="s">
        <v>29</v>
      </c>
      <c r="P275" s="24" t="s">
        <v>29</v>
      </c>
      <c r="Q275" s="24" t="s">
        <v>29</v>
      </c>
      <c r="R275" s="24" t="s">
        <v>29</v>
      </c>
      <c r="S275" s="24" t="s">
        <v>29</v>
      </c>
      <c r="T275" s="24" t="s">
        <v>29</v>
      </c>
      <c r="U275" s="24" t="s">
        <v>29</v>
      </c>
      <c r="V275" s="24" t="s">
        <v>29</v>
      </c>
      <c r="W275" s="24" t="s">
        <v>29</v>
      </c>
      <c r="X275" s="24" t="s">
        <v>29</v>
      </c>
      <c r="Y275" s="24" t="s">
        <v>29</v>
      </c>
      <c r="Z275" s="24" t="s">
        <v>29</v>
      </c>
      <c r="AA275" s="24" t="s">
        <v>29</v>
      </c>
      <c r="AB275" s="24" t="s">
        <v>29</v>
      </c>
      <c r="AC275" s="24" t="s">
        <v>29</v>
      </c>
      <c r="AD275" s="24" t="s">
        <v>29</v>
      </c>
      <c r="AE275" s="24" t="s">
        <v>29</v>
      </c>
      <c r="AF275" s="24" t="s">
        <v>29</v>
      </c>
      <c r="AG275" s="24" t="s">
        <v>29</v>
      </c>
      <c r="AH275" s="24" t="s">
        <v>29</v>
      </c>
      <c r="AI275" s="24" t="s">
        <v>29</v>
      </c>
      <c r="AJ275" s="24" t="s">
        <v>29</v>
      </c>
      <c r="AK275" s="24" t="s">
        <v>29</v>
      </c>
      <c r="AL275" s="24" t="s">
        <v>29</v>
      </c>
      <c r="AM275" s="24" t="s">
        <v>29</v>
      </c>
      <c r="AN275" s="24" t="s">
        <v>29</v>
      </c>
      <c r="AO275" s="24" t="s">
        <v>29</v>
      </c>
      <c r="AP275" s="24" t="s">
        <v>29</v>
      </c>
      <c r="AQ275" s="24" t="s">
        <v>29</v>
      </c>
      <c r="AR275" s="24" t="s">
        <v>29</v>
      </c>
      <c r="AS275" s="24" t="s">
        <v>29</v>
      </c>
      <c r="AT275" s="24" t="s">
        <v>29</v>
      </c>
      <c r="AU275" s="24" t="s">
        <v>29</v>
      </c>
      <c r="AV275" s="24" t="s">
        <v>29</v>
      </c>
      <c r="AW275" s="24" t="s">
        <v>29</v>
      </c>
      <c r="AX275" s="24" t="s">
        <v>29</v>
      </c>
      <c r="AY275" s="24" t="s">
        <v>29</v>
      </c>
      <c r="AZ275" s="24" t="s">
        <v>29</v>
      </c>
      <c r="BA275" s="24" t="s">
        <v>29</v>
      </c>
      <c r="BB275" s="24" t="s">
        <v>29</v>
      </c>
      <c r="BC275" s="24" t="s">
        <v>29</v>
      </c>
      <c r="BD275" s="24" t="s">
        <v>29</v>
      </c>
      <c r="BE275" s="24" t="s">
        <v>29</v>
      </c>
      <c r="BF275" s="24" t="s">
        <v>29</v>
      </c>
      <c r="BG275" s="24" t="s">
        <v>29</v>
      </c>
      <c r="BH275" s="24" t="s">
        <v>29</v>
      </c>
      <c r="BI275" s="24" t="s">
        <v>29</v>
      </c>
      <c r="BJ275" s="24" t="s">
        <v>29</v>
      </c>
      <c r="BK275" s="24" t="s">
        <v>29</v>
      </c>
      <c r="BL275" s="24" t="s">
        <v>29</v>
      </c>
      <c r="BM275" s="24" t="s">
        <v>29</v>
      </c>
      <c r="BN275" s="24" t="s">
        <v>29</v>
      </c>
      <c r="BO275" s="24" t="s">
        <v>29</v>
      </c>
      <c r="BP275" s="24" t="s">
        <v>29</v>
      </c>
      <c r="BQ275" s="24" t="s">
        <v>29</v>
      </c>
      <c r="BR275" s="24" t="s">
        <v>29</v>
      </c>
      <c r="BS275" s="24" t="s">
        <v>29</v>
      </c>
      <c r="BT275" s="24" t="s">
        <v>29</v>
      </c>
      <c r="BU275" s="24" t="s">
        <v>29</v>
      </c>
      <c r="BV275" s="24" t="s">
        <v>29</v>
      </c>
      <c r="BW275" s="24" t="s">
        <v>29</v>
      </c>
      <c r="BX275" s="24" t="s">
        <v>29</v>
      </c>
      <c r="BY275" s="24" t="s">
        <v>29</v>
      </c>
      <c r="BZ275" s="24" t="s">
        <v>29</v>
      </c>
      <c r="CA275" s="24" t="s">
        <v>29</v>
      </c>
      <c r="CB275" s="24" t="s">
        <v>29</v>
      </c>
    </row>
    <row r="276" spans="2:80" s="1" customFormat="1" ht="13.9" customHeight="1">
      <c r="B276" s="57" t="s">
        <v>29</v>
      </c>
      <c r="C276" s="57" t="s">
        <v>29</v>
      </c>
      <c r="D276" s="57" t="s">
        <v>29</v>
      </c>
      <c r="E276" s="61"/>
      <c r="G276" s="24" t="s">
        <v>29</v>
      </c>
      <c r="H276" s="24" t="s">
        <v>29</v>
      </c>
      <c r="I276" s="24" t="s">
        <v>29</v>
      </c>
      <c r="J276" s="24" t="s">
        <v>29</v>
      </c>
      <c r="K276" s="24" t="s">
        <v>29</v>
      </c>
      <c r="L276" s="24" t="s">
        <v>29</v>
      </c>
      <c r="M276" s="24" t="s">
        <v>29</v>
      </c>
      <c r="N276" s="24" t="s">
        <v>29</v>
      </c>
      <c r="O276" s="24" t="s">
        <v>29</v>
      </c>
      <c r="P276" s="24" t="s">
        <v>29</v>
      </c>
      <c r="Q276" s="24" t="s">
        <v>29</v>
      </c>
      <c r="R276" s="24" t="s">
        <v>29</v>
      </c>
      <c r="S276" s="24" t="s">
        <v>29</v>
      </c>
      <c r="T276" s="24" t="s">
        <v>29</v>
      </c>
      <c r="U276" s="24" t="s">
        <v>29</v>
      </c>
      <c r="V276" s="24" t="s">
        <v>29</v>
      </c>
      <c r="W276" s="24" t="s">
        <v>29</v>
      </c>
      <c r="X276" s="24" t="s">
        <v>29</v>
      </c>
      <c r="Y276" s="24" t="s">
        <v>29</v>
      </c>
      <c r="Z276" s="24" t="s">
        <v>29</v>
      </c>
      <c r="AA276" s="24" t="s">
        <v>29</v>
      </c>
      <c r="AB276" s="24" t="s">
        <v>29</v>
      </c>
      <c r="AC276" s="24" t="s">
        <v>29</v>
      </c>
      <c r="AD276" s="24" t="s">
        <v>29</v>
      </c>
      <c r="AE276" s="24" t="s">
        <v>29</v>
      </c>
      <c r="AF276" s="24" t="s">
        <v>29</v>
      </c>
      <c r="AG276" s="24" t="s">
        <v>29</v>
      </c>
      <c r="AH276" s="24" t="s">
        <v>29</v>
      </c>
      <c r="AI276" s="24" t="s">
        <v>29</v>
      </c>
      <c r="AJ276" s="24" t="s">
        <v>29</v>
      </c>
      <c r="AK276" s="24" t="s">
        <v>29</v>
      </c>
      <c r="AL276" s="24" t="s">
        <v>29</v>
      </c>
      <c r="AM276" s="24" t="s">
        <v>29</v>
      </c>
      <c r="AN276" s="24" t="s">
        <v>29</v>
      </c>
      <c r="AO276" s="24" t="s">
        <v>29</v>
      </c>
      <c r="AP276" s="24" t="s">
        <v>29</v>
      </c>
      <c r="AQ276" s="24" t="s">
        <v>29</v>
      </c>
      <c r="AR276" s="24" t="s">
        <v>29</v>
      </c>
      <c r="AS276" s="24" t="s">
        <v>29</v>
      </c>
      <c r="AT276" s="24" t="s">
        <v>29</v>
      </c>
      <c r="AU276" s="24" t="s">
        <v>29</v>
      </c>
      <c r="AV276" s="24" t="s">
        <v>29</v>
      </c>
      <c r="AW276" s="24" t="s">
        <v>29</v>
      </c>
      <c r="AX276" s="24" t="s">
        <v>29</v>
      </c>
      <c r="AY276" s="24" t="s">
        <v>29</v>
      </c>
      <c r="AZ276" s="24" t="s">
        <v>29</v>
      </c>
      <c r="BA276" s="24" t="s">
        <v>29</v>
      </c>
      <c r="BB276" s="24" t="s">
        <v>29</v>
      </c>
      <c r="BC276" s="24" t="s">
        <v>29</v>
      </c>
      <c r="BD276" s="24" t="s">
        <v>29</v>
      </c>
      <c r="BE276" s="24" t="s">
        <v>29</v>
      </c>
      <c r="BF276" s="24" t="s">
        <v>29</v>
      </c>
      <c r="BG276" s="24" t="s">
        <v>29</v>
      </c>
      <c r="BH276" s="24" t="s">
        <v>29</v>
      </c>
      <c r="BI276" s="24" t="s">
        <v>29</v>
      </c>
      <c r="BJ276" s="24" t="s">
        <v>29</v>
      </c>
      <c r="BK276" s="24" t="s">
        <v>29</v>
      </c>
      <c r="BL276" s="24" t="s">
        <v>29</v>
      </c>
      <c r="BM276" s="24" t="s">
        <v>29</v>
      </c>
      <c r="BN276" s="24" t="s">
        <v>29</v>
      </c>
      <c r="BO276" s="24" t="s">
        <v>29</v>
      </c>
      <c r="BP276" s="24" t="s">
        <v>29</v>
      </c>
      <c r="BQ276" s="24" t="s">
        <v>29</v>
      </c>
      <c r="BR276" s="24" t="s">
        <v>29</v>
      </c>
      <c r="BS276" s="24" t="s">
        <v>29</v>
      </c>
      <c r="BT276" s="24" t="s">
        <v>29</v>
      </c>
      <c r="BU276" s="24" t="s">
        <v>29</v>
      </c>
      <c r="BV276" s="24" t="s">
        <v>29</v>
      </c>
      <c r="BW276" s="24" t="s">
        <v>29</v>
      </c>
      <c r="BX276" s="24" t="s">
        <v>29</v>
      </c>
      <c r="BY276" s="24" t="s">
        <v>29</v>
      </c>
      <c r="BZ276" s="24" t="s">
        <v>29</v>
      </c>
      <c r="CA276" s="24" t="s">
        <v>29</v>
      </c>
      <c r="CB276" s="24" t="s">
        <v>29</v>
      </c>
    </row>
    <row r="277" spans="2:80" s="1" customFormat="1" ht="13.9" customHeight="1">
      <c r="B277" s="57" t="s">
        <v>29</v>
      </c>
      <c r="C277" s="57" t="s">
        <v>29</v>
      </c>
      <c r="D277" s="57" t="s">
        <v>29</v>
      </c>
      <c r="E277" s="61"/>
      <c r="G277" s="24" t="s">
        <v>29</v>
      </c>
      <c r="H277" s="24" t="s">
        <v>29</v>
      </c>
      <c r="I277" s="24" t="s">
        <v>29</v>
      </c>
      <c r="J277" s="24" t="s">
        <v>29</v>
      </c>
      <c r="K277" s="24" t="s">
        <v>29</v>
      </c>
      <c r="L277" s="24" t="s">
        <v>29</v>
      </c>
      <c r="M277" s="24" t="s">
        <v>29</v>
      </c>
      <c r="N277" s="24" t="s">
        <v>29</v>
      </c>
      <c r="O277" s="24" t="s">
        <v>29</v>
      </c>
      <c r="P277" s="24" t="s">
        <v>29</v>
      </c>
      <c r="Q277" s="24" t="s">
        <v>29</v>
      </c>
      <c r="R277" s="24" t="s">
        <v>29</v>
      </c>
      <c r="S277" s="24" t="s">
        <v>29</v>
      </c>
      <c r="T277" s="24" t="s">
        <v>29</v>
      </c>
      <c r="U277" s="24" t="s">
        <v>29</v>
      </c>
      <c r="V277" s="24" t="s">
        <v>29</v>
      </c>
      <c r="W277" s="24" t="s">
        <v>29</v>
      </c>
      <c r="X277" s="24" t="s">
        <v>29</v>
      </c>
      <c r="Y277" s="24" t="s">
        <v>29</v>
      </c>
      <c r="Z277" s="24" t="s">
        <v>29</v>
      </c>
      <c r="AA277" s="24" t="s">
        <v>29</v>
      </c>
      <c r="AB277" s="24" t="s">
        <v>29</v>
      </c>
      <c r="AC277" s="24" t="s">
        <v>29</v>
      </c>
      <c r="AD277" s="24" t="s">
        <v>29</v>
      </c>
      <c r="AE277" s="24" t="s">
        <v>29</v>
      </c>
      <c r="AF277" s="24" t="s">
        <v>29</v>
      </c>
      <c r="AG277" s="24" t="s">
        <v>29</v>
      </c>
      <c r="AH277" s="24" t="s">
        <v>29</v>
      </c>
      <c r="AI277" s="24" t="s">
        <v>29</v>
      </c>
      <c r="AJ277" s="24" t="s">
        <v>29</v>
      </c>
      <c r="AK277" s="24" t="s">
        <v>29</v>
      </c>
      <c r="AL277" s="24" t="s">
        <v>29</v>
      </c>
      <c r="AM277" s="24" t="s">
        <v>29</v>
      </c>
      <c r="AN277" s="24" t="s">
        <v>29</v>
      </c>
      <c r="AO277" s="24" t="s">
        <v>29</v>
      </c>
      <c r="AP277" s="24" t="s">
        <v>29</v>
      </c>
      <c r="AQ277" s="24" t="s">
        <v>29</v>
      </c>
      <c r="AR277" s="24" t="s">
        <v>29</v>
      </c>
      <c r="AS277" s="24" t="s">
        <v>29</v>
      </c>
      <c r="AT277" s="24" t="s">
        <v>29</v>
      </c>
      <c r="AU277" s="24" t="s">
        <v>29</v>
      </c>
      <c r="AV277" s="24" t="s">
        <v>29</v>
      </c>
      <c r="AW277" s="24" t="s">
        <v>29</v>
      </c>
      <c r="AX277" s="24" t="s">
        <v>29</v>
      </c>
      <c r="AY277" s="24" t="s">
        <v>29</v>
      </c>
      <c r="AZ277" s="24" t="s">
        <v>29</v>
      </c>
      <c r="BA277" s="24" t="s">
        <v>29</v>
      </c>
      <c r="BB277" s="24" t="s">
        <v>29</v>
      </c>
      <c r="BC277" s="24" t="s">
        <v>29</v>
      </c>
      <c r="BD277" s="24" t="s">
        <v>29</v>
      </c>
      <c r="BE277" s="24" t="s">
        <v>29</v>
      </c>
      <c r="BF277" s="24" t="s">
        <v>29</v>
      </c>
      <c r="BG277" s="24" t="s">
        <v>29</v>
      </c>
      <c r="BH277" s="24" t="s">
        <v>29</v>
      </c>
      <c r="BI277" s="24" t="s">
        <v>29</v>
      </c>
      <c r="BJ277" s="24" t="s">
        <v>29</v>
      </c>
      <c r="BK277" s="24" t="s">
        <v>29</v>
      </c>
      <c r="BL277" s="24" t="s">
        <v>29</v>
      </c>
      <c r="BM277" s="24" t="s">
        <v>29</v>
      </c>
      <c r="BN277" s="24" t="s">
        <v>29</v>
      </c>
      <c r="BO277" s="24" t="s">
        <v>29</v>
      </c>
      <c r="BP277" s="24" t="s">
        <v>29</v>
      </c>
      <c r="BQ277" s="24" t="s">
        <v>29</v>
      </c>
      <c r="BR277" s="24" t="s">
        <v>29</v>
      </c>
      <c r="BS277" s="24" t="s">
        <v>29</v>
      </c>
      <c r="BT277" s="24" t="s">
        <v>29</v>
      </c>
      <c r="BU277" s="24" t="s">
        <v>29</v>
      </c>
      <c r="BV277" s="24" t="s">
        <v>29</v>
      </c>
      <c r="BW277" s="24" t="s">
        <v>29</v>
      </c>
      <c r="BX277" s="24" t="s">
        <v>29</v>
      </c>
      <c r="BY277" s="24" t="s">
        <v>29</v>
      </c>
      <c r="BZ277" s="24" t="s">
        <v>29</v>
      </c>
      <c r="CA277" s="24" t="s">
        <v>29</v>
      </c>
      <c r="CB277" s="24" t="s">
        <v>29</v>
      </c>
    </row>
    <row r="278" spans="2:80" s="1" customFormat="1" ht="13.9" customHeight="1">
      <c r="B278" s="57" t="s">
        <v>29</v>
      </c>
      <c r="C278" s="57" t="s">
        <v>29</v>
      </c>
      <c r="D278" s="57" t="s">
        <v>29</v>
      </c>
      <c r="E278" s="61"/>
      <c r="G278" s="24" t="s">
        <v>29</v>
      </c>
      <c r="H278" s="24" t="s">
        <v>29</v>
      </c>
      <c r="I278" s="24" t="s">
        <v>29</v>
      </c>
      <c r="J278" s="24" t="s">
        <v>29</v>
      </c>
      <c r="K278" s="24" t="s">
        <v>29</v>
      </c>
      <c r="L278" s="24" t="s">
        <v>29</v>
      </c>
      <c r="M278" s="24" t="s">
        <v>29</v>
      </c>
      <c r="N278" s="24" t="s">
        <v>29</v>
      </c>
      <c r="O278" s="24" t="s">
        <v>29</v>
      </c>
      <c r="P278" s="24" t="s">
        <v>29</v>
      </c>
      <c r="Q278" s="24" t="s">
        <v>29</v>
      </c>
      <c r="R278" s="24" t="s">
        <v>29</v>
      </c>
      <c r="S278" s="24" t="s">
        <v>29</v>
      </c>
      <c r="T278" s="24" t="s">
        <v>29</v>
      </c>
      <c r="U278" s="24" t="s">
        <v>29</v>
      </c>
      <c r="V278" s="24" t="s">
        <v>29</v>
      </c>
      <c r="W278" s="24" t="s">
        <v>29</v>
      </c>
      <c r="X278" s="24" t="s">
        <v>29</v>
      </c>
      <c r="Y278" s="24" t="s">
        <v>29</v>
      </c>
      <c r="Z278" s="24" t="s">
        <v>29</v>
      </c>
      <c r="AA278" s="24" t="s">
        <v>29</v>
      </c>
      <c r="AB278" s="24" t="s">
        <v>29</v>
      </c>
      <c r="AC278" s="24" t="s">
        <v>29</v>
      </c>
      <c r="AD278" s="24" t="s">
        <v>29</v>
      </c>
      <c r="AE278" s="24" t="s">
        <v>29</v>
      </c>
      <c r="AF278" s="24" t="s">
        <v>29</v>
      </c>
      <c r="AG278" s="24" t="s">
        <v>29</v>
      </c>
      <c r="AH278" s="24" t="s">
        <v>29</v>
      </c>
      <c r="AI278" s="24" t="s">
        <v>29</v>
      </c>
      <c r="AJ278" s="24" t="s">
        <v>29</v>
      </c>
      <c r="AK278" s="24" t="s">
        <v>29</v>
      </c>
      <c r="AL278" s="24" t="s">
        <v>29</v>
      </c>
      <c r="AM278" s="24" t="s">
        <v>29</v>
      </c>
      <c r="AN278" s="24" t="s">
        <v>29</v>
      </c>
      <c r="AO278" s="24" t="s">
        <v>29</v>
      </c>
      <c r="AP278" s="24" t="s">
        <v>29</v>
      </c>
      <c r="AQ278" s="24" t="s">
        <v>29</v>
      </c>
      <c r="AR278" s="24" t="s">
        <v>29</v>
      </c>
      <c r="AS278" s="24" t="s">
        <v>29</v>
      </c>
      <c r="AT278" s="24" t="s">
        <v>29</v>
      </c>
      <c r="AU278" s="24" t="s">
        <v>29</v>
      </c>
      <c r="AV278" s="24" t="s">
        <v>29</v>
      </c>
      <c r="AW278" s="24" t="s">
        <v>29</v>
      </c>
      <c r="AX278" s="24" t="s">
        <v>29</v>
      </c>
      <c r="AY278" s="24" t="s">
        <v>29</v>
      </c>
      <c r="AZ278" s="24" t="s">
        <v>29</v>
      </c>
      <c r="BA278" s="24" t="s">
        <v>29</v>
      </c>
      <c r="BB278" s="24" t="s">
        <v>29</v>
      </c>
      <c r="BC278" s="24" t="s">
        <v>29</v>
      </c>
      <c r="BD278" s="24" t="s">
        <v>29</v>
      </c>
      <c r="BE278" s="24" t="s">
        <v>29</v>
      </c>
      <c r="BF278" s="24" t="s">
        <v>29</v>
      </c>
      <c r="BG278" s="24" t="s">
        <v>29</v>
      </c>
      <c r="BH278" s="24" t="s">
        <v>29</v>
      </c>
      <c r="BI278" s="24" t="s">
        <v>29</v>
      </c>
      <c r="BJ278" s="24" t="s">
        <v>29</v>
      </c>
      <c r="BK278" s="24" t="s">
        <v>29</v>
      </c>
      <c r="BL278" s="24" t="s">
        <v>29</v>
      </c>
      <c r="BM278" s="24" t="s">
        <v>29</v>
      </c>
      <c r="BN278" s="24" t="s">
        <v>29</v>
      </c>
      <c r="BO278" s="24" t="s">
        <v>29</v>
      </c>
      <c r="BP278" s="24" t="s">
        <v>29</v>
      </c>
      <c r="BQ278" s="24" t="s">
        <v>29</v>
      </c>
      <c r="BR278" s="24" t="s">
        <v>29</v>
      </c>
      <c r="BS278" s="24" t="s">
        <v>29</v>
      </c>
      <c r="BT278" s="24" t="s">
        <v>29</v>
      </c>
      <c r="BU278" s="24" t="s">
        <v>29</v>
      </c>
      <c r="BV278" s="24" t="s">
        <v>29</v>
      </c>
      <c r="BW278" s="24" t="s">
        <v>29</v>
      </c>
      <c r="BX278" s="24" t="s">
        <v>29</v>
      </c>
      <c r="BY278" s="24" t="s">
        <v>29</v>
      </c>
      <c r="BZ278" s="24" t="s">
        <v>29</v>
      </c>
      <c r="CA278" s="24" t="s">
        <v>29</v>
      </c>
      <c r="CB278" s="24" t="s">
        <v>29</v>
      </c>
    </row>
    <row r="279" spans="2:80" s="1" customFormat="1" ht="13.9" customHeight="1">
      <c r="B279" s="57" t="s">
        <v>29</v>
      </c>
      <c r="C279" s="57" t="s">
        <v>29</v>
      </c>
      <c r="D279" s="57" t="s">
        <v>29</v>
      </c>
      <c r="E279" s="61"/>
      <c r="G279" s="24" t="s">
        <v>29</v>
      </c>
      <c r="H279" s="24" t="s">
        <v>29</v>
      </c>
      <c r="I279" s="24" t="s">
        <v>29</v>
      </c>
      <c r="J279" s="24" t="s">
        <v>29</v>
      </c>
      <c r="K279" s="24" t="s">
        <v>29</v>
      </c>
      <c r="L279" s="24" t="s">
        <v>29</v>
      </c>
      <c r="M279" s="24" t="s">
        <v>29</v>
      </c>
      <c r="N279" s="24" t="s">
        <v>29</v>
      </c>
      <c r="O279" s="24" t="s">
        <v>29</v>
      </c>
      <c r="P279" s="24" t="s">
        <v>29</v>
      </c>
      <c r="Q279" s="24" t="s">
        <v>29</v>
      </c>
      <c r="R279" s="24" t="s">
        <v>29</v>
      </c>
      <c r="S279" s="24" t="s">
        <v>29</v>
      </c>
      <c r="T279" s="24" t="s">
        <v>29</v>
      </c>
      <c r="U279" s="24" t="s">
        <v>29</v>
      </c>
      <c r="V279" s="24" t="s">
        <v>29</v>
      </c>
      <c r="W279" s="24" t="s">
        <v>29</v>
      </c>
      <c r="X279" s="24" t="s">
        <v>29</v>
      </c>
      <c r="Y279" s="24" t="s">
        <v>29</v>
      </c>
      <c r="Z279" s="24" t="s">
        <v>29</v>
      </c>
      <c r="AA279" s="24" t="s">
        <v>29</v>
      </c>
      <c r="AB279" s="24" t="s">
        <v>29</v>
      </c>
      <c r="AC279" s="24" t="s">
        <v>29</v>
      </c>
      <c r="AD279" s="24" t="s">
        <v>29</v>
      </c>
      <c r="AE279" s="24" t="s">
        <v>29</v>
      </c>
      <c r="AF279" s="24" t="s">
        <v>29</v>
      </c>
      <c r="AG279" s="24" t="s">
        <v>29</v>
      </c>
      <c r="AH279" s="24" t="s">
        <v>29</v>
      </c>
      <c r="AI279" s="24" t="s">
        <v>29</v>
      </c>
      <c r="AJ279" s="24" t="s">
        <v>29</v>
      </c>
      <c r="AK279" s="24" t="s">
        <v>29</v>
      </c>
      <c r="AL279" s="24" t="s">
        <v>29</v>
      </c>
      <c r="AM279" s="24" t="s">
        <v>29</v>
      </c>
      <c r="AN279" s="24" t="s">
        <v>29</v>
      </c>
      <c r="AO279" s="24" t="s">
        <v>29</v>
      </c>
      <c r="AP279" s="24" t="s">
        <v>29</v>
      </c>
      <c r="AQ279" s="24" t="s">
        <v>29</v>
      </c>
      <c r="AR279" s="24" t="s">
        <v>29</v>
      </c>
      <c r="AS279" s="24" t="s">
        <v>29</v>
      </c>
      <c r="AT279" s="24" t="s">
        <v>29</v>
      </c>
      <c r="AU279" s="24" t="s">
        <v>29</v>
      </c>
      <c r="AV279" s="24" t="s">
        <v>29</v>
      </c>
      <c r="AW279" s="24" t="s">
        <v>29</v>
      </c>
      <c r="AX279" s="24" t="s">
        <v>29</v>
      </c>
      <c r="AY279" s="24" t="s">
        <v>29</v>
      </c>
      <c r="AZ279" s="24" t="s">
        <v>29</v>
      </c>
      <c r="BA279" s="24" t="s">
        <v>29</v>
      </c>
      <c r="BB279" s="24" t="s">
        <v>29</v>
      </c>
      <c r="BC279" s="24" t="s">
        <v>29</v>
      </c>
      <c r="BD279" s="24" t="s">
        <v>29</v>
      </c>
      <c r="BE279" s="24" t="s">
        <v>29</v>
      </c>
      <c r="BF279" s="24" t="s">
        <v>29</v>
      </c>
      <c r="BG279" s="24" t="s">
        <v>29</v>
      </c>
      <c r="BH279" s="24" t="s">
        <v>29</v>
      </c>
      <c r="BI279" s="24" t="s">
        <v>29</v>
      </c>
      <c r="BJ279" s="24" t="s">
        <v>29</v>
      </c>
      <c r="BK279" s="24" t="s">
        <v>29</v>
      </c>
      <c r="BL279" s="24" t="s">
        <v>29</v>
      </c>
      <c r="BM279" s="24" t="s">
        <v>29</v>
      </c>
      <c r="BN279" s="24" t="s">
        <v>29</v>
      </c>
      <c r="BO279" s="24" t="s">
        <v>29</v>
      </c>
      <c r="BP279" s="24" t="s">
        <v>29</v>
      </c>
      <c r="BQ279" s="24" t="s">
        <v>29</v>
      </c>
      <c r="BR279" s="24" t="s">
        <v>29</v>
      </c>
      <c r="BS279" s="24" t="s">
        <v>29</v>
      </c>
      <c r="BT279" s="24" t="s">
        <v>29</v>
      </c>
      <c r="BU279" s="24" t="s">
        <v>29</v>
      </c>
      <c r="BV279" s="24" t="s">
        <v>29</v>
      </c>
      <c r="BW279" s="24" t="s">
        <v>29</v>
      </c>
      <c r="BX279" s="24" t="s">
        <v>29</v>
      </c>
      <c r="BY279" s="24" t="s">
        <v>29</v>
      </c>
      <c r="BZ279" s="24" t="s">
        <v>29</v>
      </c>
      <c r="CA279" s="24" t="s">
        <v>29</v>
      </c>
      <c r="CB279" s="24" t="s">
        <v>29</v>
      </c>
    </row>
    <row r="280" spans="2:80" s="1" customFormat="1" ht="13.9" customHeight="1">
      <c r="B280" s="57" t="s">
        <v>29</v>
      </c>
      <c r="C280" s="57" t="s">
        <v>29</v>
      </c>
      <c r="D280" s="57" t="s">
        <v>29</v>
      </c>
      <c r="E280" s="61"/>
      <c r="G280" s="24" t="s">
        <v>29</v>
      </c>
      <c r="H280" s="24" t="s">
        <v>29</v>
      </c>
      <c r="I280" s="24" t="s">
        <v>29</v>
      </c>
      <c r="J280" s="24" t="s">
        <v>29</v>
      </c>
      <c r="K280" s="24" t="s">
        <v>29</v>
      </c>
      <c r="L280" s="24" t="s">
        <v>29</v>
      </c>
      <c r="M280" s="24" t="s">
        <v>29</v>
      </c>
      <c r="N280" s="24" t="s">
        <v>29</v>
      </c>
      <c r="O280" s="24" t="s">
        <v>29</v>
      </c>
      <c r="P280" s="24" t="s">
        <v>29</v>
      </c>
      <c r="Q280" s="24" t="s">
        <v>29</v>
      </c>
      <c r="R280" s="24" t="s">
        <v>29</v>
      </c>
      <c r="S280" s="24" t="s">
        <v>29</v>
      </c>
      <c r="T280" s="24" t="s">
        <v>29</v>
      </c>
      <c r="U280" s="24" t="s">
        <v>29</v>
      </c>
      <c r="V280" s="24" t="s">
        <v>29</v>
      </c>
      <c r="W280" s="24" t="s">
        <v>29</v>
      </c>
      <c r="X280" s="24" t="s">
        <v>29</v>
      </c>
      <c r="Y280" s="24" t="s">
        <v>29</v>
      </c>
      <c r="Z280" s="24" t="s">
        <v>29</v>
      </c>
      <c r="AA280" s="24" t="s">
        <v>29</v>
      </c>
      <c r="AB280" s="24" t="s">
        <v>29</v>
      </c>
      <c r="AC280" s="24" t="s">
        <v>29</v>
      </c>
      <c r="AD280" s="24" t="s">
        <v>29</v>
      </c>
      <c r="AE280" s="24" t="s">
        <v>29</v>
      </c>
      <c r="AF280" s="24" t="s">
        <v>29</v>
      </c>
      <c r="AG280" s="24" t="s">
        <v>29</v>
      </c>
      <c r="AH280" s="24" t="s">
        <v>29</v>
      </c>
      <c r="AI280" s="24" t="s">
        <v>29</v>
      </c>
      <c r="AJ280" s="24" t="s">
        <v>29</v>
      </c>
      <c r="AK280" s="24" t="s">
        <v>29</v>
      </c>
      <c r="AL280" s="24" t="s">
        <v>29</v>
      </c>
      <c r="AM280" s="24" t="s">
        <v>29</v>
      </c>
      <c r="AN280" s="24" t="s">
        <v>29</v>
      </c>
      <c r="AO280" s="24" t="s">
        <v>29</v>
      </c>
      <c r="AP280" s="24" t="s">
        <v>29</v>
      </c>
      <c r="AQ280" s="24" t="s">
        <v>29</v>
      </c>
      <c r="AR280" s="24" t="s">
        <v>29</v>
      </c>
      <c r="AS280" s="24" t="s">
        <v>29</v>
      </c>
      <c r="AT280" s="24" t="s">
        <v>29</v>
      </c>
      <c r="AU280" s="24" t="s">
        <v>29</v>
      </c>
      <c r="AV280" s="24" t="s">
        <v>29</v>
      </c>
      <c r="AW280" s="24" t="s">
        <v>29</v>
      </c>
      <c r="AX280" s="24" t="s">
        <v>29</v>
      </c>
      <c r="AY280" s="24" t="s">
        <v>29</v>
      </c>
      <c r="AZ280" s="24" t="s">
        <v>29</v>
      </c>
      <c r="BA280" s="24" t="s">
        <v>29</v>
      </c>
      <c r="BB280" s="24" t="s">
        <v>29</v>
      </c>
      <c r="BC280" s="24" t="s">
        <v>29</v>
      </c>
      <c r="BD280" s="24" t="s">
        <v>29</v>
      </c>
      <c r="BE280" s="24" t="s">
        <v>29</v>
      </c>
      <c r="BF280" s="24" t="s">
        <v>29</v>
      </c>
      <c r="BG280" s="24" t="s">
        <v>29</v>
      </c>
      <c r="BH280" s="24" t="s">
        <v>29</v>
      </c>
      <c r="BI280" s="24" t="s">
        <v>29</v>
      </c>
      <c r="BJ280" s="24" t="s">
        <v>29</v>
      </c>
      <c r="BK280" s="24" t="s">
        <v>29</v>
      </c>
      <c r="BL280" s="24" t="s">
        <v>29</v>
      </c>
      <c r="BM280" s="24" t="s">
        <v>29</v>
      </c>
      <c r="BN280" s="24" t="s">
        <v>29</v>
      </c>
      <c r="BO280" s="24" t="s">
        <v>29</v>
      </c>
      <c r="BP280" s="24" t="s">
        <v>29</v>
      </c>
      <c r="BQ280" s="24" t="s">
        <v>29</v>
      </c>
      <c r="BR280" s="24" t="s">
        <v>29</v>
      </c>
      <c r="BS280" s="24" t="s">
        <v>29</v>
      </c>
      <c r="BT280" s="24" t="s">
        <v>29</v>
      </c>
      <c r="BU280" s="24" t="s">
        <v>29</v>
      </c>
      <c r="BV280" s="24" t="s">
        <v>29</v>
      </c>
      <c r="BW280" s="24" t="s">
        <v>29</v>
      </c>
      <c r="BX280" s="24" t="s">
        <v>29</v>
      </c>
      <c r="BY280" s="24" t="s">
        <v>29</v>
      </c>
      <c r="BZ280" s="24" t="s">
        <v>29</v>
      </c>
      <c r="CA280" s="24" t="s">
        <v>29</v>
      </c>
      <c r="CB280" s="24" t="s">
        <v>29</v>
      </c>
    </row>
    <row r="281" spans="2:80" s="1" customFormat="1" ht="13.9" customHeight="1">
      <c r="B281" s="57" t="s">
        <v>29</v>
      </c>
      <c r="C281" s="57" t="s">
        <v>29</v>
      </c>
      <c r="D281" s="57" t="s">
        <v>29</v>
      </c>
      <c r="E281" s="61"/>
      <c r="G281" s="24" t="s">
        <v>29</v>
      </c>
      <c r="H281" s="24" t="s">
        <v>29</v>
      </c>
      <c r="I281" s="24" t="s">
        <v>29</v>
      </c>
      <c r="J281" s="24" t="s">
        <v>29</v>
      </c>
      <c r="K281" s="24" t="s">
        <v>29</v>
      </c>
      <c r="L281" s="24" t="s">
        <v>29</v>
      </c>
      <c r="M281" s="24" t="s">
        <v>29</v>
      </c>
      <c r="N281" s="24" t="s">
        <v>29</v>
      </c>
      <c r="O281" s="24" t="s">
        <v>29</v>
      </c>
      <c r="P281" s="24" t="s">
        <v>29</v>
      </c>
      <c r="Q281" s="24" t="s">
        <v>29</v>
      </c>
      <c r="R281" s="24" t="s">
        <v>29</v>
      </c>
      <c r="S281" s="24" t="s">
        <v>29</v>
      </c>
      <c r="T281" s="24" t="s">
        <v>29</v>
      </c>
      <c r="U281" s="24" t="s">
        <v>29</v>
      </c>
      <c r="V281" s="24" t="s">
        <v>29</v>
      </c>
      <c r="W281" s="24" t="s">
        <v>29</v>
      </c>
      <c r="X281" s="24" t="s">
        <v>29</v>
      </c>
      <c r="Y281" s="24" t="s">
        <v>29</v>
      </c>
      <c r="Z281" s="24" t="s">
        <v>29</v>
      </c>
      <c r="AA281" s="24" t="s">
        <v>29</v>
      </c>
      <c r="AB281" s="24" t="s">
        <v>29</v>
      </c>
      <c r="AC281" s="24" t="s">
        <v>29</v>
      </c>
      <c r="AD281" s="24" t="s">
        <v>29</v>
      </c>
      <c r="AE281" s="24" t="s">
        <v>29</v>
      </c>
      <c r="AF281" s="24" t="s">
        <v>29</v>
      </c>
      <c r="AG281" s="24" t="s">
        <v>29</v>
      </c>
      <c r="AH281" s="24" t="s">
        <v>29</v>
      </c>
      <c r="AI281" s="24" t="s">
        <v>29</v>
      </c>
      <c r="AJ281" s="24" t="s">
        <v>29</v>
      </c>
      <c r="AK281" s="24" t="s">
        <v>29</v>
      </c>
      <c r="AL281" s="24" t="s">
        <v>29</v>
      </c>
      <c r="AM281" s="24" t="s">
        <v>29</v>
      </c>
      <c r="AN281" s="24" t="s">
        <v>29</v>
      </c>
      <c r="AO281" s="24" t="s">
        <v>29</v>
      </c>
      <c r="AP281" s="24" t="s">
        <v>29</v>
      </c>
      <c r="AQ281" s="24" t="s">
        <v>29</v>
      </c>
      <c r="AR281" s="24" t="s">
        <v>29</v>
      </c>
      <c r="AS281" s="24" t="s">
        <v>29</v>
      </c>
      <c r="AT281" s="24" t="s">
        <v>29</v>
      </c>
      <c r="AU281" s="24" t="s">
        <v>29</v>
      </c>
      <c r="AV281" s="24" t="s">
        <v>29</v>
      </c>
      <c r="AW281" s="24" t="s">
        <v>29</v>
      </c>
      <c r="AX281" s="24" t="s">
        <v>29</v>
      </c>
      <c r="AY281" s="24" t="s">
        <v>29</v>
      </c>
      <c r="AZ281" s="24" t="s">
        <v>29</v>
      </c>
      <c r="BA281" s="24" t="s">
        <v>29</v>
      </c>
      <c r="BB281" s="24" t="s">
        <v>29</v>
      </c>
      <c r="BC281" s="24" t="s">
        <v>29</v>
      </c>
      <c r="BD281" s="24" t="s">
        <v>29</v>
      </c>
      <c r="BE281" s="24" t="s">
        <v>29</v>
      </c>
      <c r="BF281" s="24" t="s">
        <v>29</v>
      </c>
      <c r="BG281" s="24" t="s">
        <v>29</v>
      </c>
      <c r="BH281" s="24" t="s">
        <v>29</v>
      </c>
      <c r="BI281" s="24" t="s">
        <v>29</v>
      </c>
      <c r="BJ281" s="24" t="s">
        <v>29</v>
      </c>
      <c r="BK281" s="24" t="s">
        <v>29</v>
      </c>
      <c r="BL281" s="24" t="s">
        <v>29</v>
      </c>
      <c r="BM281" s="24" t="s">
        <v>29</v>
      </c>
      <c r="BN281" s="24" t="s">
        <v>29</v>
      </c>
      <c r="BO281" s="24" t="s">
        <v>29</v>
      </c>
      <c r="BP281" s="24" t="s">
        <v>29</v>
      </c>
      <c r="BQ281" s="24" t="s">
        <v>29</v>
      </c>
      <c r="BR281" s="24" t="s">
        <v>29</v>
      </c>
      <c r="BS281" s="24" t="s">
        <v>29</v>
      </c>
      <c r="BT281" s="24" t="s">
        <v>29</v>
      </c>
      <c r="BU281" s="24" t="s">
        <v>29</v>
      </c>
      <c r="BV281" s="24" t="s">
        <v>29</v>
      </c>
      <c r="BW281" s="24" t="s">
        <v>29</v>
      </c>
      <c r="BX281" s="24" t="s">
        <v>29</v>
      </c>
      <c r="BY281" s="24" t="s">
        <v>29</v>
      </c>
      <c r="BZ281" s="24" t="s">
        <v>29</v>
      </c>
      <c r="CA281" s="24" t="s">
        <v>29</v>
      </c>
      <c r="CB281" s="24" t="s">
        <v>29</v>
      </c>
    </row>
    <row r="282" spans="2:80" s="1" customFormat="1" ht="13.9" customHeight="1">
      <c r="B282" s="57" t="s">
        <v>29</v>
      </c>
      <c r="C282" s="57" t="s">
        <v>29</v>
      </c>
      <c r="D282" s="57" t="s">
        <v>29</v>
      </c>
      <c r="E282" s="61"/>
      <c r="G282" s="24" t="s">
        <v>29</v>
      </c>
      <c r="H282" s="24" t="s">
        <v>29</v>
      </c>
      <c r="I282" s="24" t="s">
        <v>29</v>
      </c>
      <c r="J282" s="24" t="s">
        <v>29</v>
      </c>
      <c r="K282" s="24" t="s">
        <v>29</v>
      </c>
      <c r="L282" s="24" t="s">
        <v>29</v>
      </c>
      <c r="M282" s="24" t="s">
        <v>29</v>
      </c>
      <c r="N282" s="24" t="s">
        <v>29</v>
      </c>
      <c r="O282" s="24" t="s">
        <v>29</v>
      </c>
      <c r="P282" s="24" t="s">
        <v>29</v>
      </c>
      <c r="Q282" s="24" t="s">
        <v>29</v>
      </c>
      <c r="R282" s="24" t="s">
        <v>29</v>
      </c>
      <c r="S282" s="24" t="s">
        <v>29</v>
      </c>
      <c r="T282" s="24" t="s">
        <v>29</v>
      </c>
      <c r="U282" s="24" t="s">
        <v>29</v>
      </c>
      <c r="V282" s="24" t="s">
        <v>29</v>
      </c>
      <c r="W282" s="24" t="s">
        <v>29</v>
      </c>
      <c r="X282" s="24" t="s">
        <v>29</v>
      </c>
      <c r="Y282" s="24" t="s">
        <v>29</v>
      </c>
      <c r="Z282" s="24" t="s">
        <v>29</v>
      </c>
      <c r="AA282" s="24" t="s">
        <v>29</v>
      </c>
      <c r="AB282" s="24" t="s">
        <v>29</v>
      </c>
      <c r="AC282" s="24" t="s">
        <v>29</v>
      </c>
      <c r="AD282" s="24" t="s">
        <v>29</v>
      </c>
      <c r="AE282" s="24" t="s">
        <v>29</v>
      </c>
      <c r="AF282" s="24" t="s">
        <v>29</v>
      </c>
      <c r="AG282" s="24" t="s">
        <v>29</v>
      </c>
      <c r="AH282" s="24" t="s">
        <v>29</v>
      </c>
      <c r="AI282" s="24" t="s">
        <v>29</v>
      </c>
      <c r="AJ282" s="24" t="s">
        <v>29</v>
      </c>
      <c r="AK282" s="24" t="s">
        <v>29</v>
      </c>
      <c r="AL282" s="24" t="s">
        <v>29</v>
      </c>
      <c r="AM282" s="24" t="s">
        <v>29</v>
      </c>
      <c r="AN282" s="24" t="s">
        <v>29</v>
      </c>
      <c r="AO282" s="24" t="s">
        <v>29</v>
      </c>
      <c r="AP282" s="24" t="s">
        <v>29</v>
      </c>
      <c r="AQ282" s="24" t="s">
        <v>29</v>
      </c>
      <c r="AR282" s="24" t="s">
        <v>29</v>
      </c>
      <c r="AS282" s="24" t="s">
        <v>29</v>
      </c>
      <c r="AT282" s="24" t="s">
        <v>29</v>
      </c>
      <c r="AU282" s="24" t="s">
        <v>29</v>
      </c>
      <c r="AV282" s="24" t="s">
        <v>29</v>
      </c>
      <c r="AW282" s="24" t="s">
        <v>29</v>
      </c>
      <c r="AX282" s="24" t="s">
        <v>29</v>
      </c>
      <c r="AY282" s="24" t="s">
        <v>29</v>
      </c>
      <c r="AZ282" s="24" t="s">
        <v>29</v>
      </c>
      <c r="BA282" s="24" t="s">
        <v>29</v>
      </c>
      <c r="BB282" s="24" t="s">
        <v>29</v>
      </c>
      <c r="BC282" s="24" t="s">
        <v>29</v>
      </c>
      <c r="BD282" s="24" t="s">
        <v>29</v>
      </c>
      <c r="BE282" s="24" t="s">
        <v>29</v>
      </c>
      <c r="BF282" s="24" t="s">
        <v>29</v>
      </c>
      <c r="BG282" s="24" t="s">
        <v>29</v>
      </c>
      <c r="BH282" s="24" t="s">
        <v>29</v>
      </c>
      <c r="BI282" s="24" t="s">
        <v>29</v>
      </c>
      <c r="BJ282" s="24" t="s">
        <v>29</v>
      </c>
      <c r="BK282" s="24" t="s">
        <v>29</v>
      </c>
      <c r="BL282" s="24" t="s">
        <v>29</v>
      </c>
      <c r="BM282" s="24" t="s">
        <v>29</v>
      </c>
      <c r="BN282" s="24" t="s">
        <v>29</v>
      </c>
      <c r="BO282" s="24" t="s">
        <v>29</v>
      </c>
      <c r="BP282" s="24" t="s">
        <v>29</v>
      </c>
      <c r="BQ282" s="24" t="s">
        <v>29</v>
      </c>
      <c r="BR282" s="24" t="s">
        <v>29</v>
      </c>
      <c r="BS282" s="24" t="s">
        <v>29</v>
      </c>
      <c r="BT282" s="24" t="s">
        <v>29</v>
      </c>
      <c r="BU282" s="24" t="s">
        <v>29</v>
      </c>
      <c r="BV282" s="24" t="s">
        <v>29</v>
      </c>
      <c r="BW282" s="24" t="s">
        <v>29</v>
      </c>
      <c r="BX282" s="24" t="s">
        <v>29</v>
      </c>
      <c r="BY282" s="24" t="s">
        <v>29</v>
      </c>
      <c r="BZ282" s="24" t="s">
        <v>29</v>
      </c>
      <c r="CA282" s="24" t="s">
        <v>29</v>
      </c>
      <c r="CB282" s="24" t="s">
        <v>29</v>
      </c>
    </row>
    <row r="283" spans="2:80" s="1" customFormat="1" ht="13.9" customHeight="1">
      <c r="B283" s="57" t="s">
        <v>29</v>
      </c>
      <c r="C283" s="57" t="s">
        <v>29</v>
      </c>
      <c r="D283" s="57" t="s">
        <v>29</v>
      </c>
      <c r="E283" s="61"/>
      <c r="G283" s="24" t="s">
        <v>29</v>
      </c>
      <c r="H283" s="24" t="s">
        <v>29</v>
      </c>
      <c r="I283" s="24" t="s">
        <v>29</v>
      </c>
      <c r="J283" s="24" t="s">
        <v>29</v>
      </c>
      <c r="K283" s="24" t="s">
        <v>29</v>
      </c>
      <c r="L283" s="24" t="s">
        <v>29</v>
      </c>
      <c r="M283" s="24" t="s">
        <v>29</v>
      </c>
      <c r="N283" s="24" t="s">
        <v>29</v>
      </c>
      <c r="O283" s="24" t="s">
        <v>29</v>
      </c>
      <c r="P283" s="24" t="s">
        <v>29</v>
      </c>
      <c r="Q283" s="24" t="s">
        <v>29</v>
      </c>
      <c r="R283" s="24" t="s">
        <v>29</v>
      </c>
      <c r="S283" s="24" t="s">
        <v>29</v>
      </c>
      <c r="T283" s="24" t="s">
        <v>29</v>
      </c>
      <c r="U283" s="24" t="s">
        <v>29</v>
      </c>
      <c r="V283" s="24" t="s">
        <v>29</v>
      </c>
      <c r="W283" s="24" t="s">
        <v>29</v>
      </c>
      <c r="X283" s="24" t="s">
        <v>29</v>
      </c>
      <c r="Y283" s="24" t="s">
        <v>29</v>
      </c>
      <c r="Z283" s="24" t="s">
        <v>29</v>
      </c>
      <c r="AA283" s="24" t="s">
        <v>29</v>
      </c>
      <c r="AB283" s="24" t="s">
        <v>29</v>
      </c>
      <c r="AC283" s="24" t="s">
        <v>29</v>
      </c>
      <c r="AD283" s="24" t="s">
        <v>29</v>
      </c>
      <c r="AE283" s="24" t="s">
        <v>29</v>
      </c>
      <c r="AF283" s="24" t="s">
        <v>29</v>
      </c>
      <c r="AG283" s="24" t="s">
        <v>29</v>
      </c>
      <c r="AH283" s="24" t="s">
        <v>29</v>
      </c>
      <c r="AI283" s="24" t="s">
        <v>29</v>
      </c>
      <c r="AJ283" s="24" t="s">
        <v>29</v>
      </c>
      <c r="AK283" s="24" t="s">
        <v>29</v>
      </c>
      <c r="AL283" s="24" t="s">
        <v>29</v>
      </c>
      <c r="AM283" s="24" t="s">
        <v>29</v>
      </c>
      <c r="AN283" s="24" t="s">
        <v>29</v>
      </c>
      <c r="AO283" s="24" t="s">
        <v>29</v>
      </c>
      <c r="AP283" s="24" t="s">
        <v>29</v>
      </c>
      <c r="AQ283" s="24" t="s">
        <v>29</v>
      </c>
      <c r="AR283" s="24" t="s">
        <v>29</v>
      </c>
      <c r="AS283" s="24" t="s">
        <v>29</v>
      </c>
      <c r="AT283" s="24" t="s">
        <v>29</v>
      </c>
      <c r="AU283" s="24" t="s">
        <v>29</v>
      </c>
      <c r="AV283" s="24" t="s">
        <v>29</v>
      </c>
      <c r="AW283" s="24" t="s">
        <v>29</v>
      </c>
      <c r="AX283" s="24" t="s">
        <v>29</v>
      </c>
      <c r="AY283" s="24" t="s">
        <v>29</v>
      </c>
      <c r="AZ283" s="24" t="s">
        <v>29</v>
      </c>
      <c r="BA283" s="24" t="s">
        <v>29</v>
      </c>
      <c r="BB283" s="24" t="s">
        <v>29</v>
      </c>
      <c r="BC283" s="24" t="s">
        <v>29</v>
      </c>
      <c r="BD283" s="24" t="s">
        <v>29</v>
      </c>
      <c r="BE283" s="24" t="s">
        <v>29</v>
      </c>
      <c r="BF283" s="24" t="s">
        <v>29</v>
      </c>
      <c r="BG283" s="24" t="s">
        <v>29</v>
      </c>
      <c r="BH283" s="24" t="s">
        <v>29</v>
      </c>
      <c r="BI283" s="24" t="s">
        <v>29</v>
      </c>
      <c r="BJ283" s="24" t="s">
        <v>29</v>
      </c>
      <c r="BK283" s="24" t="s">
        <v>29</v>
      </c>
      <c r="BL283" s="24" t="s">
        <v>29</v>
      </c>
      <c r="BM283" s="24" t="s">
        <v>29</v>
      </c>
      <c r="BN283" s="24" t="s">
        <v>29</v>
      </c>
      <c r="BO283" s="24" t="s">
        <v>29</v>
      </c>
      <c r="BP283" s="24" t="s">
        <v>29</v>
      </c>
      <c r="BQ283" s="24" t="s">
        <v>29</v>
      </c>
      <c r="BR283" s="24" t="s">
        <v>29</v>
      </c>
      <c r="BS283" s="24" t="s">
        <v>29</v>
      </c>
      <c r="BT283" s="24" t="s">
        <v>29</v>
      </c>
      <c r="BU283" s="24" t="s">
        <v>29</v>
      </c>
      <c r="BV283" s="24" t="s">
        <v>29</v>
      </c>
      <c r="BW283" s="24" t="s">
        <v>29</v>
      </c>
      <c r="BX283" s="24" t="s">
        <v>29</v>
      </c>
      <c r="BY283" s="24" t="s">
        <v>29</v>
      </c>
      <c r="BZ283" s="24" t="s">
        <v>29</v>
      </c>
      <c r="CA283" s="24" t="s">
        <v>29</v>
      </c>
      <c r="CB283" s="24" t="s">
        <v>29</v>
      </c>
    </row>
    <row r="284" spans="2:80" s="1" customFormat="1" ht="13.9" customHeight="1">
      <c r="B284" s="57" t="s">
        <v>29</v>
      </c>
      <c r="C284" s="57" t="s">
        <v>29</v>
      </c>
      <c r="D284" s="57" t="s">
        <v>29</v>
      </c>
      <c r="E284" s="61"/>
      <c r="G284" s="24" t="s">
        <v>29</v>
      </c>
      <c r="H284" s="24" t="s">
        <v>29</v>
      </c>
      <c r="I284" s="24" t="s">
        <v>29</v>
      </c>
      <c r="J284" s="24" t="s">
        <v>29</v>
      </c>
      <c r="K284" s="24" t="s">
        <v>29</v>
      </c>
      <c r="L284" s="24" t="s">
        <v>29</v>
      </c>
      <c r="M284" s="24" t="s">
        <v>29</v>
      </c>
      <c r="N284" s="24" t="s">
        <v>29</v>
      </c>
      <c r="O284" s="24" t="s">
        <v>29</v>
      </c>
      <c r="P284" s="24" t="s">
        <v>29</v>
      </c>
      <c r="Q284" s="24" t="s">
        <v>29</v>
      </c>
      <c r="R284" s="24" t="s">
        <v>29</v>
      </c>
      <c r="S284" s="24" t="s">
        <v>29</v>
      </c>
      <c r="T284" s="24" t="s">
        <v>29</v>
      </c>
      <c r="U284" s="24" t="s">
        <v>29</v>
      </c>
      <c r="V284" s="24" t="s">
        <v>29</v>
      </c>
      <c r="W284" s="24" t="s">
        <v>29</v>
      </c>
      <c r="X284" s="24" t="s">
        <v>29</v>
      </c>
      <c r="Y284" s="24" t="s">
        <v>29</v>
      </c>
      <c r="Z284" s="24" t="s">
        <v>29</v>
      </c>
      <c r="AA284" s="24" t="s">
        <v>29</v>
      </c>
      <c r="AB284" s="24" t="s">
        <v>29</v>
      </c>
      <c r="AC284" s="24" t="s">
        <v>29</v>
      </c>
      <c r="AD284" s="24" t="s">
        <v>29</v>
      </c>
      <c r="AE284" s="24" t="s">
        <v>29</v>
      </c>
      <c r="AF284" s="24" t="s">
        <v>29</v>
      </c>
      <c r="AG284" s="24" t="s">
        <v>29</v>
      </c>
      <c r="AH284" s="24" t="s">
        <v>29</v>
      </c>
      <c r="AI284" s="24" t="s">
        <v>29</v>
      </c>
      <c r="AJ284" s="24" t="s">
        <v>29</v>
      </c>
      <c r="AK284" s="24" t="s">
        <v>29</v>
      </c>
      <c r="AL284" s="24" t="s">
        <v>29</v>
      </c>
      <c r="AM284" s="24" t="s">
        <v>29</v>
      </c>
      <c r="AN284" s="24" t="s">
        <v>29</v>
      </c>
      <c r="AO284" s="24" t="s">
        <v>29</v>
      </c>
      <c r="AP284" s="24" t="s">
        <v>29</v>
      </c>
      <c r="AQ284" s="24" t="s">
        <v>29</v>
      </c>
      <c r="AR284" s="24" t="s">
        <v>29</v>
      </c>
      <c r="AS284" s="24" t="s">
        <v>29</v>
      </c>
      <c r="AT284" s="24" t="s">
        <v>29</v>
      </c>
      <c r="AU284" s="24" t="s">
        <v>29</v>
      </c>
      <c r="AV284" s="24" t="s">
        <v>29</v>
      </c>
      <c r="AW284" s="24" t="s">
        <v>29</v>
      </c>
      <c r="AX284" s="24" t="s">
        <v>29</v>
      </c>
      <c r="AY284" s="24" t="s">
        <v>29</v>
      </c>
      <c r="AZ284" s="24" t="s">
        <v>29</v>
      </c>
      <c r="BA284" s="24" t="s">
        <v>29</v>
      </c>
      <c r="BB284" s="24" t="s">
        <v>29</v>
      </c>
      <c r="BC284" s="24" t="s">
        <v>29</v>
      </c>
      <c r="BD284" s="24" t="s">
        <v>29</v>
      </c>
      <c r="BE284" s="24" t="s">
        <v>29</v>
      </c>
      <c r="BF284" s="24" t="s">
        <v>29</v>
      </c>
      <c r="BG284" s="24" t="s">
        <v>29</v>
      </c>
      <c r="BH284" s="24" t="s">
        <v>29</v>
      </c>
      <c r="BI284" s="24" t="s">
        <v>29</v>
      </c>
      <c r="BJ284" s="24" t="s">
        <v>29</v>
      </c>
      <c r="BK284" s="24" t="s">
        <v>29</v>
      </c>
      <c r="BL284" s="24" t="s">
        <v>29</v>
      </c>
      <c r="BM284" s="24" t="s">
        <v>29</v>
      </c>
      <c r="BN284" s="24" t="s">
        <v>29</v>
      </c>
      <c r="BO284" s="24" t="s">
        <v>29</v>
      </c>
      <c r="BP284" s="24" t="s">
        <v>29</v>
      </c>
      <c r="BQ284" s="24" t="s">
        <v>29</v>
      </c>
      <c r="BR284" s="24" t="s">
        <v>29</v>
      </c>
      <c r="BS284" s="24" t="s">
        <v>29</v>
      </c>
      <c r="BT284" s="24" t="s">
        <v>29</v>
      </c>
      <c r="BU284" s="24" t="s">
        <v>29</v>
      </c>
      <c r="BV284" s="24" t="s">
        <v>29</v>
      </c>
      <c r="BW284" s="24" t="s">
        <v>29</v>
      </c>
      <c r="BX284" s="24" t="s">
        <v>29</v>
      </c>
      <c r="BY284" s="24" t="s">
        <v>29</v>
      </c>
      <c r="BZ284" s="24" t="s">
        <v>29</v>
      </c>
      <c r="CA284" s="24" t="s">
        <v>29</v>
      </c>
      <c r="CB284" s="24" t="s">
        <v>29</v>
      </c>
    </row>
    <row r="285" spans="2:80" s="1" customFormat="1" ht="13.9" customHeight="1">
      <c r="B285" s="57" t="s">
        <v>29</v>
      </c>
      <c r="C285" s="57" t="s">
        <v>29</v>
      </c>
      <c r="D285" s="57" t="s">
        <v>29</v>
      </c>
      <c r="E285" s="61"/>
      <c r="G285" s="24" t="s">
        <v>29</v>
      </c>
      <c r="H285" s="24" t="s">
        <v>29</v>
      </c>
      <c r="I285" s="24" t="s">
        <v>29</v>
      </c>
      <c r="J285" s="24" t="s">
        <v>29</v>
      </c>
      <c r="K285" s="24" t="s">
        <v>29</v>
      </c>
      <c r="L285" s="24" t="s">
        <v>29</v>
      </c>
      <c r="M285" s="24" t="s">
        <v>29</v>
      </c>
      <c r="N285" s="24" t="s">
        <v>29</v>
      </c>
      <c r="O285" s="24" t="s">
        <v>29</v>
      </c>
      <c r="P285" s="24" t="s">
        <v>29</v>
      </c>
      <c r="Q285" s="24" t="s">
        <v>29</v>
      </c>
      <c r="R285" s="24" t="s">
        <v>29</v>
      </c>
      <c r="S285" s="24" t="s">
        <v>29</v>
      </c>
      <c r="T285" s="24" t="s">
        <v>29</v>
      </c>
      <c r="U285" s="24" t="s">
        <v>29</v>
      </c>
      <c r="V285" s="24" t="s">
        <v>29</v>
      </c>
      <c r="W285" s="24" t="s">
        <v>29</v>
      </c>
      <c r="X285" s="24" t="s">
        <v>29</v>
      </c>
      <c r="Y285" s="24" t="s">
        <v>29</v>
      </c>
      <c r="Z285" s="24" t="s">
        <v>29</v>
      </c>
      <c r="AA285" s="24" t="s">
        <v>29</v>
      </c>
      <c r="AB285" s="24" t="s">
        <v>29</v>
      </c>
      <c r="AC285" s="24" t="s">
        <v>29</v>
      </c>
      <c r="AD285" s="24" t="s">
        <v>29</v>
      </c>
      <c r="AE285" s="24" t="s">
        <v>29</v>
      </c>
      <c r="AF285" s="24" t="s">
        <v>29</v>
      </c>
      <c r="AG285" s="24" t="s">
        <v>29</v>
      </c>
      <c r="AH285" s="24" t="s">
        <v>29</v>
      </c>
      <c r="AI285" s="24" t="s">
        <v>29</v>
      </c>
      <c r="AJ285" s="24" t="s">
        <v>29</v>
      </c>
      <c r="AK285" s="24" t="s">
        <v>29</v>
      </c>
      <c r="AL285" s="24" t="s">
        <v>29</v>
      </c>
      <c r="AM285" s="24" t="s">
        <v>29</v>
      </c>
      <c r="AN285" s="24" t="s">
        <v>29</v>
      </c>
      <c r="AO285" s="24" t="s">
        <v>29</v>
      </c>
      <c r="AP285" s="24" t="s">
        <v>29</v>
      </c>
      <c r="AQ285" s="24" t="s">
        <v>29</v>
      </c>
      <c r="AR285" s="24" t="s">
        <v>29</v>
      </c>
      <c r="AS285" s="24" t="s">
        <v>29</v>
      </c>
      <c r="AT285" s="24" t="s">
        <v>29</v>
      </c>
      <c r="AU285" s="24" t="s">
        <v>29</v>
      </c>
      <c r="AV285" s="24" t="s">
        <v>29</v>
      </c>
      <c r="AW285" s="24" t="s">
        <v>29</v>
      </c>
      <c r="AX285" s="24" t="s">
        <v>29</v>
      </c>
      <c r="AY285" s="24" t="s">
        <v>29</v>
      </c>
      <c r="AZ285" s="24" t="s">
        <v>29</v>
      </c>
      <c r="BA285" s="24" t="s">
        <v>29</v>
      </c>
      <c r="BB285" s="24" t="s">
        <v>29</v>
      </c>
      <c r="BC285" s="24" t="s">
        <v>29</v>
      </c>
      <c r="BD285" s="24" t="s">
        <v>29</v>
      </c>
      <c r="BE285" s="24" t="s">
        <v>29</v>
      </c>
      <c r="BF285" s="24" t="s">
        <v>29</v>
      </c>
      <c r="BG285" s="24" t="s">
        <v>29</v>
      </c>
      <c r="BH285" s="24" t="s">
        <v>29</v>
      </c>
      <c r="BI285" s="24" t="s">
        <v>29</v>
      </c>
      <c r="BJ285" s="24" t="s">
        <v>29</v>
      </c>
      <c r="BK285" s="24" t="s">
        <v>29</v>
      </c>
      <c r="BL285" s="24" t="s">
        <v>29</v>
      </c>
      <c r="BM285" s="24" t="s">
        <v>29</v>
      </c>
      <c r="BN285" s="24" t="s">
        <v>29</v>
      </c>
      <c r="BO285" s="24" t="s">
        <v>29</v>
      </c>
      <c r="BP285" s="24" t="s">
        <v>29</v>
      </c>
      <c r="BQ285" s="24" t="s">
        <v>29</v>
      </c>
      <c r="BR285" s="24" t="s">
        <v>29</v>
      </c>
      <c r="BS285" s="24" t="s">
        <v>29</v>
      </c>
      <c r="BT285" s="24" t="s">
        <v>29</v>
      </c>
      <c r="BU285" s="24" t="s">
        <v>29</v>
      </c>
      <c r="BV285" s="24" t="s">
        <v>29</v>
      </c>
      <c r="BW285" s="24" t="s">
        <v>29</v>
      </c>
      <c r="BX285" s="24" t="s">
        <v>29</v>
      </c>
      <c r="BY285" s="24" t="s">
        <v>29</v>
      </c>
      <c r="BZ285" s="24" t="s">
        <v>29</v>
      </c>
      <c r="CA285" s="24" t="s">
        <v>29</v>
      </c>
      <c r="CB285" s="24" t="s">
        <v>29</v>
      </c>
    </row>
    <row r="286" spans="2:80" s="1" customFormat="1" ht="13.9" customHeight="1">
      <c r="B286" s="57" t="s">
        <v>29</v>
      </c>
      <c r="C286" s="57" t="s">
        <v>29</v>
      </c>
      <c r="D286" s="57" t="s">
        <v>29</v>
      </c>
      <c r="E286" s="61"/>
      <c r="G286" s="24" t="s">
        <v>29</v>
      </c>
      <c r="H286" s="24" t="s">
        <v>29</v>
      </c>
      <c r="I286" s="24" t="s">
        <v>29</v>
      </c>
      <c r="J286" s="24" t="s">
        <v>29</v>
      </c>
      <c r="K286" s="24" t="s">
        <v>29</v>
      </c>
      <c r="L286" s="24" t="s">
        <v>29</v>
      </c>
      <c r="M286" s="24" t="s">
        <v>29</v>
      </c>
      <c r="N286" s="24" t="s">
        <v>29</v>
      </c>
      <c r="O286" s="24" t="s">
        <v>29</v>
      </c>
      <c r="P286" s="24" t="s">
        <v>29</v>
      </c>
      <c r="Q286" s="24" t="s">
        <v>29</v>
      </c>
      <c r="R286" s="24" t="s">
        <v>29</v>
      </c>
      <c r="S286" s="24" t="s">
        <v>29</v>
      </c>
      <c r="T286" s="24" t="s">
        <v>29</v>
      </c>
      <c r="U286" s="24" t="s">
        <v>29</v>
      </c>
      <c r="V286" s="24" t="s">
        <v>29</v>
      </c>
      <c r="W286" s="24" t="s">
        <v>29</v>
      </c>
      <c r="X286" s="24" t="s">
        <v>29</v>
      </c>
      <c r="Y286" s="24" t="s">
        <v>29</v>
      </c>
      <c r="Z286" s="24" t="s">
        <v>29</v>
      </c>
      <c r="AA286" s="24" t="s">
        <v>29</v>
      </c>
      <c r="AB286" s="24" t="s">
        <v>29</v>
      </c>
      <c r="AC286" s="24" t="s">
        <v>29</v>
      </c>
      <c r="AD286" s="24" t="s">
        <v>29</v>
      </c>
      <c r="AE286" s="24" t="s">
        <v>29</v>
      </c>
      <c r="AF286" s="24" t="s">
        <v>29</v>
      </c>
      <c r="AG286" s="24" t="s">
        <v>29</v>
      </c>
      <c r="AH286" s="24" t="s">
        <v>29</v>
      </c>
      <c r="AI286" s="24" t="s">
        <v>29</v>
      </c>
      <c r="AJ286" s="24" t="s">
        <v>29</v>
      </c>
      <c r="AK286" s="24" t="s">
        <v>29</v>
      </c>
      <c r="AL286" s="24" t="s">
        <v>29</v>
      </c>
      <c r="AM286" s="24" t="s">
        <v>29</v>
      </c>
      <c r="AN286" s="24" t="s">
        <v>29</v>
      </c>
      <c r="AO286" s="24" t="s">
        <v>29</v>
      </c>
      <c r="AP286" s="24" t="s">
        <v>29</v>
      </c>
      <c r="AQ286" s="24" t="s">
        <v>29</v>
      </c>
      <c r="AR286" s="24" t="s">
        <v>29</v>
      </c>
      <c r="AS286" s="24" t="s">
        <v>29</v>
      </c>
      <c r="AT286" s="24" t="s">
        <v>29</v>
      </c>
      <c r="AU286" s="24" t="s">
        <v>29</v>
      </c>
      <c r="AV286" s="24" t="s">
        <v>29</v>
      </c>
      <c r="AW286" s="24" t="s">
        <v>29</v>
      </c>
      <c r="AX286" s="24" t="s">
        <v>29</v>
      </c>
      <c r="AY286" s="24" t="s">
        <v>29</v>
      </c>
      <c r="AZ286" s="24" t="s">
        <v>29</v>
      </c>
      <c r="BA286" s="24" t="s">
        <v>29</v>
      </c>
      <c r="BB286" s="24" t="s">
        <v>29</v>
      </c>
      <c r="BC286" s="24" t="s">
        <v>29</v>
      </c>
      <c r="BD286" s="24" t="s">
        <v>29</v>
      </c>
      <c r="BE286" s="24" t="s">
        <v>29</v>
      </c>
      <c r="BF286" s="24" t="s">
        <v>29</v>
      </c>
      <c r="BG286" s="24" t="s">
        <v>29</v>
      </c>
      <c r="BH286" s="24" t="s">
        <v>29</v>
      </c>
      <c r="BI286" s="24" t="s">
        <v>29</v>
      </c>
      <c r="BJ286" s="24" t="s">
        <v>29</v>
      </c>
      <c r="BK286" s="24" t="s">
        <v>29</v>
      </c>
      <c r="BL286" s="24" t="s">
        <v>29</v>
      </c>
      <c r="BM286" s="24" t="s">
        <v>29</v>
      </c>
      <c r="BN286" s="24" t="s">
        <v>29</v>
      </c>
      <c r="BO286" s="24" t="s">
        <v>29</v>
      </c>
      <c r="BP286" s="24" t="s">
        <v>29</v>
      </c>
      <c r="BQ286" s="24" t="s">
        <v>29</v>
      </c>
      <c r="BR286" s="24" t="s">
        <v>29</v>
      </c>
      <c r="BS286" s="24" t="s">
        <v>29</v>
      </c>
      <c r="BT286" s="24" t="s">
        <v>29</v>
      </c>
      <c r="BU286" s="24" t="s">
        <v>29</v>
      </c>
      <c r="BV286" s="24" t="s">
        <v>29</v>
      </c>
      <c r="BW286" s="24" t="s">
        <v>29</v>
      </c>
      <c r="BX286" s="24" t="s">
        <v>29</v>
      </c>
      <c r="BY286" s="24" t="s">
        <v>29</v>
      </c>
      <c r="BZ286" s="24" t="s">
        <v>29</v>
      </c>
      <c r="CA286" s="24" t="s">
        <v>29</v>
      </c>
      <c r="CB286" s="24" t="s">
        <v>29</v>
      </c>
    </row>
    <row r="287" spans="2:80" s="1" customFormat="1" ht="13.9" customHeight="1">
      <c r="B287" s="57" t="s">
        <v>29</v>
      </c>
      <c r="C287" s="57" t="s">
        <v>29</v>
      </c>
      <c r="D287" s="57" t="s">
        <v>29</v>
      </c>
      <c r="E287" s="61"/>
      <c r="G287" s="24" t="s">
        <v>29</v>
      </c>
      <c r="H287" s="24" t="s">
        <v>29</v>
      </c>
      <c r="I287" s="24" t="s">
        <v>29</v>
      </c>
      <c r="J287" s="24" t="s">
        <v>29</v>
      </c>
      <c r="K287" s="24" t="s">
        <v>29</v>
      </c>
      <c r="L287" s="24" t="s">
        <v>29</v>
      </c>
      <c r="M287" s="24" t="s">
        <v>29</v>
      </c>
      <c r="N287" s="24" t="s">
        <v>29</v>
      </c>
      <c r="O287" s="24" t="s">
        <v>29</v>
      </c>
      <c r="P287" s="24" t="s">
        <v>29</v>
      </c>
      <c r="Q287" s="24" t="s">
        <v>29</v>
      </c>
      <c r="R287" s="24" t="s">
        <v>29</v>
      </c>
      <c r="S287" s="24" t="s">
        <v>29</v>
      </c>
      <c r="T287" s="24" t="s">
        <v>29</v>
      </c>
      <c r="U287" s="24" t="s">
        <v>29</v>
      </c>
      <c r="V287" s="24" t="s">
        <v>29</v>
      </c>
      <c r="W287" s="24" t="s">
        <v>29</v>
      </c>
      <c r="X287" s="24" t="s">
        <v>29</v>
      </c>
      <c r="Y287" s="24" t="s">
        <v>29</v>
      </c>
      <c r="Z287" s="24" t="s">
        <v>29</v>
      </c>
      <c r="AA287" s="24" t="s">
        <v>29</v>
      </c>
      <c r="AB287" s="24" t="s">
        <v>29</v>
      </c>
      <c r="AC287" s="24" t="s">
        <v>29</v>
      </c>
      <c r="AD287" s="24" t="s">
        <v>29</v>
      </c>
      <c r="AE287" s="24" t="s">
        <v>29</v>
      </c>
      <c r="AF287" s="24" t="s">
        <v>29</v>
      </c>
      <c r="AG287" s="24" t="s">
        <v>29</v>
      </c>
      <c r="AH287" s="24" t="s">
        <v>29</v>
      </c>
      <c r="AI287" s="24" t="s">
        <v>29</v>
      </c>
      <c r="AJ287" s="24" t="s">
        <v>29</v>
      </c>
      <c r="AK287" s="24" t="s">
        <v>29</v>
      </c>
      <c r="AL287" s="24" t="s">
        <v>29</v>
      </c>
      <c r="AM287" s="24" t="s">
        <v>29</v>
      </c>
      <c r="AN287" s="24" t="s">
        <v>29</v>
      </c>
      <c r="AO287" s="24" t="s">
        <v>29</v>
      </c>
      <c r="AP287" s="24" t="s">
        <v>29</v>
      </c>
      <c r="AQ287" s="24" t="s">
        <v>29</v>
      </c>
      <c r="AR287" s="24" t="s">
        <v>29</v>
      </c>
      <c r="AS287" s="24" t="s">
        <v>29</v>
      </c>
      <c r="AT287" s="24" t="s">
        <v>29</v>
      </c>
      <c r="AU287" s="24" t="s">
        <v>29</v>
      </c>
      <c r="AV287" s="24" t="s">
        <v>29</v>
      </c>
      <c r="AW287" s="24" t="s">
        <v>29</v>
      </c>
      <c r="AX287" s="24" t="s">
        <v>29</v>
      </c>
      <c r="AY287" s="24" t="s">
        <v>29</v>
      </c>
      <c r="AZ287" s="24" t="s">
        <v>29</v>
      </c>
      <c r="BA287" s="24" t="s">
        <v>29</v>
      </c>
      <c r="BB287" s="24" t="s">
        <v>29</v>
      </c>
      <c r="BC287" s="24" t="s">
        <v>29</v>
      </c>
      <c r="BD287" s="24" t="s">
        <v>29</v>
      </c>
      <c r="BE287" s="24" t="s">
        <v>29</v>
      </c>
      <c r="BF287" s="24" t="s">
        <v>29</v>
      </c>
      <c r="BG287" s="24" t="s">
        <v>29</v>
      </c>
      <c r="BH287" s="24" t="s">
        <v>29</v>
      </c>
      <c r="BI287" s="24" t="s">
        <v>29</v>
      </c>
      <c r="BJ287" s="24" t="s">
        <v>29</v>
      </c>
      <c r="BK287" s="24" t="s">
        <v>29</v>
      </c>
      <c r="BL287" s="24" t="s">
        <v>29</v>
      </c>
      <c r="BM287" s="24" t="s">
        <v>29</v>
      </c>
      <c r="BN287" s="24" t="s">
        <v>29</v>
      </c>
      <c r="BO287" s="24" t="s">
        <v>29</v>
      </c>
      <c r="BP287" s="24" t="s">
        <v>29</v>
      </c>
      <c r="BQ287" s="24" t="s">
        <v>29</v>
      </c>
      <c r="BR287" s="24" t="s">
        <v>29</v>
      </c>
      <c r="BS287" s="24" t="s">
        <v>29</v>
      </c>
      <c r="BT287" s="24" t="s">
        <v>29</v>
      </c>
      <c r="BU287" s="24" t="s">
        <v>29</v>
      </c>
      <c r="BV287" s="24" t="s">
        <v>29</v>
      </c>
      <c r="BW287" s="24" t="s">
        <v>29</v>
      </c>
      <c r="BX287" s="24" t="s">
        <v>29</v>
      </c>
      <c r="BY287" s="24" t="s">
        <v>29</v>
      </c>
      <c r="BZ287" s="24" t="s">
        <v>29</v>
      </c>
      <c r="CA287" s="24" t="s">
        <v>29</v>
      </c>
      <c r="CB287" s="24" t="s">
        <v>29</v>
      </c>
    </row>
    <row r="288" spans="2:80" s="1" customFormat="1" ht="13.9" customHeight="1">
      <c r="B288" s="57" t="s">
        <v>29</v>
      </c>
      <c r="C288" s="57" t="s">
        <v>29</v>
      </c>
      <c r="D288" s="57" t="s">
        <v>29</v>
      </c>
      <c r="E288" s="61"/>
      <c r="G288" s="24" t="s">
        <v>29</v>
      </c>
      <c r="H288" s="24" t="s">
        <v>29</v>
      </c>
      <c r="I288" s="24" t="s">
        <v>29</v>
      </c>
      <c r="J288" s="24" t="s">
        <v>29</v>
      </c>
      <c r="K288" s="24" t="s">
        <v>29</v>
      </c>
      <c r="L288" s="24" t="s">
        <v>29</v>
      </c>
      <c r="M288" s="24" t="s">
        <v>29</v>
      </c>
      <c r="N288" s="24" t="s">
        <v>29</v>
      </c>
      <c r="O288" s="24" t="s">
        <v>29</v>
      </c>
      <c r="P288" s="24" t="s">
        <v>29</v>
      </c>
      <c r="Q288" s="24" t="s">
        <v>29</v>
      </c>
      <c r="R288" s="24" t="s">
        <v>29</v>
      </c>
      <c r="S288" s="24" t="s">
        <v>29</v>
      </c>
      <c r="T288" s="24" t="s">
        <v>29</v>
      </c>
      <c r="U288" s="24" t="s">
        <v>29</v>
      </c>
      <c r="V288" s="24" t="s">
        <v>29</v>
      </c>
      <c r="W288" s="24" t="s">
        <v>29</v>
      </c>
      <c r="X288" s="24" t="s">
        <v>29</v>
      </c>
      <c r="Y288" s="24" t="s">
        <v>29</v>
      </c>
      <c r="Z288" s="24" t="s">
        <v>29</v>
      </c>
      <c r="AA288" s="24" t="s">
        <v>29</v>
      </c>
      <c r="AB288" s="24" t="s">
        <v>29</v>
      </c>
      <c r="AC288" s="24" t="s">
        <v>29</v>
      </c>
      <c r="AD288" s="24" t="s">
        <v>29</v>
      </c>
      <c r="AE288" s="24" t="s">
        <v>29</v>
      </c>
      <c r="AF288" s="24" t="s">
        <v>29</v>
      </c>
      <c r="AG288" s="24" t="s">
        <v>29</v>
      </c>
      <c r="AH288" s="24" t="s">
        <v>29</v>
      </c>
      <c r="AI288" s="24" t="s">
        <v>29</v>
      </c>
      <c r="AJ288" s="24" t="s">
        <v>29</v>
      </c>
      <c r="AK288" s="24" t="s">
        <v>29</v>
      </c>
      <c r="AL288" s="24" t="s">
        <v>29</v>
      </c>
      <c r="AM288" s="24" t="s">
        <v>29</v>
      </c>
      <c r="AN288" s="24" t="s">
        <v>29</v>
      </c>
      <c r="AO288" s="24" t="s">
        <v>29</v>
      </c>
      <c r="AP288" s="24" t="s">
        <v>29</v>
      </c>
      <c r="AQ288" s="24" t="s">
        <v>29</v>
      </c>
      <c r="AR288" s="24" t="s">
        <v>29</v>
      </c>
      <c r="AS288" s="24" t="s">
        <v>29</v>
      </c>
      <c r="AT288" s="24" t="s">
        <v>29</v>
      </c>
      <c r="AU288" s="24" t="s">
        <v>29</v>
      </c>
      <c r="AV288" s="24" t="s">
        <v>29</v>
      </c>
      <c r="AW288" s="24" t="s">
        <v>29</v>
      </c>
      <c r="AX288" s="24" t="s">
        <v>29</v>
      </c>
      <c r="AY288" s="24" t="s">
        <v>29</v>
      </c>
      <c r="AZ288" s="24" t="s">
        <v>29</v>
      </c>
      <c r="BA288" s="24" t="s">
        <v>29</v>
      </c>
      <c r="BB288" s="24" t="s">
        <v>29</v>
      </c>
      <c r="BC288" s="24" t="s">
        <v>29</v>
      </c>
      <c r="BD288" s="24" t="s">
        <v>29</v>
      </c>
      <c r="BE288" s="24" t="s">
        <v>29</v>
      </c>
      <c r="BF288" s="24" t="s">
        <v>29</v>
      </c>
      <c r="BG288" s="24" t="s">
        <v>29</v>
      </c>
      <c r="BH288" s="24" t="s">
        <v>29</v>
      </c>
      <c r="BI288" s="24" t="s">
        <v>29</v>
      </c>
      <c r="BJ288" s="24" t="s">
        <v>29</v>
      </c>
      <c r="BK288" s="24" t="s">
        <v>29</v>
      </c>
      <c r="BL288" s="24" t="s">
        <v>29</v>
      </c>
      <c r="BM288" s="24" t="s">
        <v>29</v>
      </c>
      <c r="BN288" s="24" t="s">
        <v>29</v>
      </c>
      <c r="BO288" s="24" t="s">
        <v>29</v>
      </c>
      <c r="BP288" s="24" t="s">
        <v>29</v>
      </c>
      <c r="BQ288" s="24" t="s">
        <v>29</v>
      </c>
      <c r="BR288" s="24" t="s">
        <v>29</v>
      </c>
      <c r="BS288" s="24" t="s">
        <v>29</v>
      </c>
      <c r="BT288" s="24" t="s">
        <v>29</v>
      </c>
      <c r="BU288" s="24" t="s">
        <v>29</v>
      </c>
      <c r="BV288" s="24" t="s">
        <v>29</v>
      </c>
      <c r="BW288" s="24" t="s">
        <v>29</v>
      </c>
      <c r="BX288" s="24" t="s">
        <v>29</v>
      </c>
      <c r="BY288" s="24" t="s">
        <v>29</v>
      </c>
      <c r="BZ288" s="24" t="s">
        <v>29</v>
      </c>
      <c r="CA288" s="24" t="s">
        <v>29</v>
      </c>
      <c r="CB288" s="24" t="s">
        <v>29</v>
      </c>
    </row>
    <row r="289" spans="2:80" s="1" customFormat="1" ht="13.9" customHeight="1">
      <c r="B289" s="57" t="s">
        <v>29</v>
      </c>
      <c r="C289" s="57" t="s">
        <v>29</v>
      </c>
      <c r="D289" s="57" t="s">
        <v>29</v>
      </c>
      <c r="E289" s="61"/>
      <c r="G289" s="24" t="s">
        <v>29</v>
      </c>
      <c r="H289" s="24" t="s">
        <v>29</v>
      </c>
      <c r="I289" s="24" t="s">
        <v>29</v>
      </c>
      <c r="J289" s="24" t="s">
        <v>29</v>
      </c>
      <c r="K289" s="24" t="s">
        <v>29</v>
      </c>
      <c r="L289" s="24" t="s">
        <v>29</v>
      </c>
      <c r="M289" s="24" t="s">
        <v>29</v>
      </c>
      <c r="N289" s="24" t="s">
        <v>29</v>
      </c>
      <c r="O289" s="24" t="s">
        <v>29</v>
      </c>
      <c r="P289" s="24" t="s">
        <v>29</v>
      </c>
      <c r="Q289" s="24" t="s">
        <v>29</v>
      </c>
      <c r="R289" s="24" t="s">
        <v>29</v>
      </c>
      <c r="S289" s="24" t="s">
        <v>29</v>
      </c>
      <c r="T289" s="24" t="s">
        <v>29</v>
      </c>
      <c r="U289" s="24" t="s">
        <v>29</v>
      </c>
      <c r="V289" s="24" t="s">
        <v>29</v>
      </c>
      <c r="W289" s="24" t="s">
        <v>29</v>
      </c>
      <c r="X289" s="24" t="s">
        <v>29</v>
      </c>
      <c r="Y289" s="24" t="s">
        <v>29</v>
      </c>
      <c r="Z289" s="24" t="s">
        <v>29</v>
      </c>
      <c r="AA289" s="24" t="s">
        <v>29</v>
      </c>
      <c r="AB289" s="24" t="s">
        <v>29</v>
      </c>
      <c r="AC289" s="24" t="s">
        <v>29</v>
      </c>
      <c r="AD289" s="24" t="s">
        <v>29</v>
      </c>
      <c r="AE289" s="24" t="s">
        <v>29</v>
      </c>
      <c r="AF289" s="24" t="s">
        <v>29</v>
      </c>
      <c r="AG289" s="24" t="s">
        <v>29</v>
      </c>
      <c r="AH289" s="24" t="s">
        <v>29</v>
      </c>
      <c r="AI289" s="24" t="s">
        <v>29</v>
      </c>
      <c r="AJ289" s="24" t="s">
        <v>29</v>
      </c>
      <c r="AK289" s="24" t="s">
        <v>29</v>
      </c>
      <c r="AL289" s="24" t="s">
        <v>29</v>
      </c>
      <c r="AM289" s="24" t="s">
        <v>29</v>
      </c>
      <c r="AN289" s="24" t="s">
        <v>29</v>
      </c>
      <c r="AO289" s="24" t="s">
        <v>29</v>
      </c>
      <c r="AP289" s="24" t="s">
        <v>29</v>
      </c>
      <c r="AQ289" s="24" t="s">
        <v>29</v>
      </c>
      <c r="AR289" s="24" t="s">
        <v>29</v>
      </c>
      <c r="AS289" s="24" t="s">
        <v>29</v>
      </c>
      <c r="AT289" s="24" t="s">
        <v>29</v>
      </c>
      <c r="AU289" s="24" t="s">
        <v>29</v>
      </c>
      <c r="AV289" s="24" t="s">
        <v>29</v>
      </c>
      <c r="AW289" s="24" t="s">
        <v>29</v>
      </c>
      <c r="AX289" s="24" t="s">
        <v>29</v>
      </c>
      <c r="AY289" s="24" t="s">
        <v>29</v>
      </c>
      <c r="AZ289" s="24" t="s">
        <v>29</v>
      </c>
      <c r="BA289" s="24" t="s">
        <v>29</v>
      </c>
      <c r="BB289" s="24" t="s">
        <v>29</v>
      </c>
      <c r="BC289" s="24" t="s">
        <v>29</v>
      </c>
      <c r="BD289" s="24" t="s">
        <v>29</v>
      </c>
      <c r="BE289" s="24" t="s">
        <v>29</v>
      </c>
      <c r="BF289" s="24" t="s">
        <v>29</v>
      </c>
      <c r="BG289" s="24" t="s">
        <v>29</v>
      </c>
      <c r="BH289" s="24" t="s">
        <v>29</v>
      </c>
      <c r="BI289" s="24" t="s">
        <v>29</v>
      </c>
      <c r="BJ289" s="24" t="s">
        <v>29</v>
      </c>
      <c r="BK289" s="24" t="s">
        <v>29</v>
      </c>
      <c r="BL289" s="24" t="s">
        <v>29</v>
      </c>
      <c r="BM289" s="24" t="s">
        <v>29</v>
      </c>
      <c r="BN289" s="24" t="s">
        <v>29</v>
      </c>
      <c r="BO289" s="24" t="s">
        <v>29</v>
      </c>
      <c r="BP289" s="24" t="s">
        <v>29</v>
      </c>
      <c r="BQ289" s="24" t="s">
        <v>29</v>
      </c>
      <c r="BR289" s="24" t="s">
        <v>29</v>
      </c>
      <c r="BS289" s="24" t="s">
        <v>29</v>
      </c>
      <c r="BT289" s="24" t="s">
        <v>29</v>
      </c>
      <c r="BU289" s="24" t="s">
        <v>29</v>
      </c>
      <c r="BV289" s="24" t="s">
        <v>29</v>
      </c>
      <c r="BW289" s="24" t="s">
        <v>29</v>
      </c>
      <c r="BX289" s="24" t="s">
        <v>29</v>
      </c>
      <c r="BY289" s="24" t="s">
        <v>29</v>
      </c>
      <c r="BZ289" s="24" t="s">
        <v>29</v>
      </c>
      <c r="CA289" s="24" t="s">
        <v>29</v>
      </c>
      <c r="CB289" s="24" t="s">
        <v>29</v>
      </c>
    </row>
    <row r="290" spans="2:80" s="1" customFormat="1" ht="13.9" customHeight="1">
      <c r="B290" s="57" t="s">
        <v>29</v>
      </c>
      <c r="C290" s="57" t="s">
        <v>29</v>
      </c>
      <c r="D290" s="57" t="s">
        <v>29</v>
      </c>
      <c r="E290" s="61"/>
      <c r="G290" s="24" t="s">
        <v>29</v>
      </c>
      <c r="H290" s="24" t="s">
        <v>29</v>
      </c>
      <c r="I290" s="24" t="s">
        <v>29</v>
      </c>
      <c r="J290" s="24" t="s">
        <v>29</v>
      </c>
      <c r="K290" s="24" t="s">
        <v>29</v>
      </c>
      <c r="L290" s="24" t="s">
        <v>29</v>
      </c>
      <c r="M290" s="24" t="s">
        <v>29</v>
      </c>
      <c r="N290" s="24" t="s">
        <v>29</v>
      </c>
      <c r="O290" s="24" t="s">
        <v>29</v>
      </c>
      <c r="P290" s="24" t="s">
        <v>29</v>
      </c>
      <c r="Q290" s="24" t="s">
        <v>29</v>
      </c>
      <c r="R290" s="24" t="s">
        <v>29</v>
      </c>
      <c r="S290" s="24" t="s">
        <v>29</v>
      </c>
      <c r="T290" s="24" t="s">
        <v>29</v>
      </c>
      <c r="U290" s="24" t="s">
        <v>29</v>
      </c>
      <c r="V290" s="24" t="s">
        <v>29</v>
      </c>
      <c r="W290" s="24" t="s">
        <v>29</v>
      </c>
      <c r="X290" s="24" t="s">
        <v>29</v>
      </c>
      <c r="Y290" s="24" t="s">
        <v>29</v>
      </c>
      <c r="Z290" s="24" t="s">
        <v>29</v>
      </c>
      <c r="AA290" s="24" t="s">
        <v>29</v>
      </c>
      <c r="AB290" s="24" t="s">
        <v>29</v>
      </c>
      <c r="AC290" s="24" t="s">
        <v>29</v>
      </c>
      <c r="AD290" s="24" t="s">
        <v>29</v>
      </c>
      <c r="AE290" s="24" t="s">
        <v>29</v>
      </c>
      <c r="AF290" s="24" t="s">
        <v>29</v>
      </c>
      <c r="AG290" s="24" t="s">
        <v>29</v>
      </c>
      <c r="AH290" s="24" t="s">
        <v>29</v>
      </c>
      <c r="AI290" s="24" t="s">
        <v>29</v>
      </c>
      <c r="AJ290" s="24" t="s">
        <v>29</v>
      </c>
      <c r="AK290" s="24" t="s">
        <v>29</v>
      </c>
      <c r="AL290" s="24" t="s">
        <v>29</v>
      </c>
      <c r="AM290" s="24" t="s">
        <v>29</v>
      </c>
      <c r="AN290" s="24" t="s">
        <v>29</v>
      </c>
      <c r="AO290" s="24" t="s">
        <v>29</v>
      </c>
      <c r="AP290" s="24" t="s">
        <v>29</v>
      </c>
      <c r="AQ290" s="24" t="s">
        <v>29</v>
      </c>
      <c r="AR290" s="24" t="s">
        <v>29</v>
      </c>
      <c r="AS290" s="24" t="s">
        <v>29</v>
      </c>
      <c r="AT290" s="24" t="s">
        <v>29</v>
      </c>
      <c r="AU290" s="24" t="s">
        <v>29</v>
      </c>
      <c r="AV290" s="24" t="s">
        <v>29</v>
      </c>
      <c r="AW290" s="24" t="s">
        <v>29</v>
      </c>
      <c r="AX290" s="24" t="s">
        <v>29</v>
      </c>
      <c r="AY290" s="24" t="s">
        <v>29</v>
      </c>
      <c r="AZ290" s="24" t="s">
        <v>29</v>
      </c>
      <c r="BA290" s="24" t="s">
        <v>29</v>
      </c>
      <c r="BB290" s="24" t="s">
        <v>29</v>
      </c>
      <c r="BC290" s="24" t="s">
        <v>29</v>
      </c>
      <c r="BD290" s="24" t="s">
        <v>29</v>
      </c>
      <c r="BE290" s="24" t="s">
        <v>29</v>
      </c>
      <c r="BF290" s="24" t="s">
        <v>29</v>
      </c>
      <c r="BG290" s="24" t="s">
        <v>29</v>
      </c>
      <c r="BH290" s="24" t="s">
        <v>29</v>
      </c>
      <c r="BI290" s="24" t="s">
        <v>29</v>
      </c>
      <c r="BJ290" s="24" t="s">
        <v>29</v>
      </c>
      <c r="BK290" s="24" t="s">
        <v>29</v>
      </c>
      <c r="BL290" s="24" t="s">
        <v>29</v>
      </c>
      <c r="BM290" s="24" t="s">
        <v>29</v>
      </c>
      <c r="BN290" s="24" t="s">
        <v>29</v>
      </c>
      <c r="BO290" s="24" t="s">
        <v>29</v>
      </c>
      <c r="BP290" s="24" t="s">
        <v>29</v>
      </c>
      <c r="BQ290" s="24" t="s">
        <v>29</v>
      </c>
      <c r="BR290" s="24" t="s">
        <v>29</v>
      </c>
      <c r="BS290" s="24" t="s">
        <v>29</v>
      </c>
      <c r="BT290" s="24" t="s">
        <v>29</v>
      </c>
      <c r="BU290" s="24" t="s">
        <v>29</v>
      </c>
      <c r="BV290" s="24" t="s">
        <v>29</v>
      </c>
      <c r="BW290" s="24" t="s">
        <v>29</v>
      </c>
      <c r="BX290" s="24" t="s">
        <v>29</v>
      </c>
      <c r="BY290" s="24" t="s">
        <v>29</v>
      </c>
      <c r="BZ290" s="24" t="s">
        <v>29</v>
      </c>
      <c r="CA290" s="24" t="s">
        <v>29</v>
      </c>
      <c r="CB290" s="24" t="s">
        <v>29</v>
      </c>
    </row>
    <row r="291" spans="2:80" s="1" customFormat="1" ht="13.9" customHeight="1">
      <c r="B291" s="57" t="s">
        <v>29</v>
      </c>
      <c r="C291" s="57" t="s">
        <v>29</v>
      </c>
      <c r="D291" s="57" t="s">
        <v>29</v>
      </c>
      <c r="E291" s="61"/>
      <c r="G291" s="24" t="s">
        <v>29</v>
      </c>
      <c r="H291" s="24" t="s">
        <v>29</v>
      </c>
      <c r="I291" s="24" t="s">
        <v>29</v>
      </c>
      <c r="J291" s="24" t="s">
        <v>29</v>
      </c>
      <c r="K291" s="24" t="s">
        <v>29</v>
      </c>
      <c r="L291" s="24" t="s">
        <v>29</v>
      </c>
      <c r="M291" s="24" t="s">
        <v>29</v>
      </c>
      <c r="N291" s="24" t="s">
        <v>29</v>
      </c>
      <c r="O291" s="24" t="s">
        <v>29</v>
      </c>
      <c r="P291" s="24" t="s">
        <v>29</v>
      </c>
      <c r="Q291" s="24" t="s">
        <v>29</v>
      </c>
      <c r="R291" s="24" t="s">
        <v>29</v>
      </c>
      <c r="S291" s="24" t="s">
        <v>29</v>
      </c>
      <c r="T291" s="24" t="s">
        <v>29</v>
      </c>
      <c r="U291" s="24" t="s">
        <v>29</v>
      </c>
      <c r="V291" s="24" t="s">
        <v>29</v>
      </c>
      <c r="W291" s="24" t="s">
        <v>29</v>
      </c>
      <c r="X291" s="24" t="s">
        <v>29</v>
      </c>
      <c r="Y291" s="24" t="s">
        <v>29</v>
      </c>
      <c r="Z291" s="24" t="s">
        <v>29</v>
      </c>
      <c r="AA291" s="24" t="s">
        <v>29</v>
      </c>
      <c r="AB291" s="24" t="s">
        <v>29</v>
      </c>
      <c r="AC291" s="24" t="s">
        <v>29</v>
      </c>
      <c r="AD291" s="24" t="s">
        <v>29</v>
      </c>
      <c r="AE291" s="24" t="s">
        <v>29</v>
      </c>
      <c r="AF291" s="24" t="s">
        <v>29</v>
      </c>
      <c r="AG291" s="24" t="s">
        <v>29</v>
      </c>
      <c r="AH291" s="24" t="s">
        <v>29</v>
      </c>
      <c r="AI291" s="24" t="s">
        <v>29</v>
      </c>
      <c r="AJ291" s="24" t="s">
        <v>29</v>
      </c>
      <c r="AK291" s="24" t="s">
        <v>29</v>
      </c>
      <c r="AL291" s="24" t="s">
        <v>29</v>
      </c>
      <c r="AM291" s="24" t="s">
        <v>29</v>
      </c>
      <c r="AN291" s="24" t="s">
        <v>29</v>
      </c>
      <c r="AO291" s="24" t="s">
        <v>29</v>
      </c>
      <c r="AP291" s="24" t="s">
        <v>29</v>
      </c>
      <c r="AQ291" s="24" t="s">
        <v>29</v>
      </c>
      <c r="AR291" s="24" t="s">
        <v>29</v>
      </c>
      <c r="AS291" s="24" t="s">
        <v>29</v>
      </c>
      <c r="AT291" s="24" t="s">
        <v>29</v>
      </c>
      <c r="AU291" s="24" t="s">
        <v>29</v>
      </c>
      <c r="AV291" s="24" t="s">
        <v>29</v>
      </c>
      <c r="AW291" s="24" t="s">
        <v>29</v>
      </c>
      <c r="AX291" s="24" t="s">
        <v>29</v>
      </c>
      <c r="AY291" s="24" t="s">
        <v>29</v>
      </c>
      <c r="AZ291" s="24" t="s">
        <v>29</v>
      </c>
      <c r="BA291" s="24" t="s">
        <v>29</v>
      </c>
      <c r="BB291" s="24" t="s">
        <v>29</v>
      </c>
      <c r="BC291" s="24" t="s">
        <v>29</v>
      </c>
      <c r="BD291" s="24" t="s">
        <v>29</v>
      </c>
      <c r="BE291" s="24" t="s">
        <v>29</v>
      </c>
      <c r="BF291" s="24" t="s">
        <v>29</v>
      </c>
      <c r="BG291" s="24" t="s">
        <v>29</v>
      </c>
      <c r="BH291" s="24" t="s">
        <v>29</v>
      </c>
      <c r="BI291" s="24" t="s">
        <v>29</v>
      </c>
      <c r="BJ291" s="24" t="s">
        <v>29</v>
      </c>
      <c r="BK291" s="24" t="s">
        <v>29</v>
      </c>
      <c r="BL291" s="24" t="s">
        <v>29</v>
      </c>
      <c r="BM291" s="24" t="s">
        <v>29</v>
      </c>
      <c r="BN291" s="24" t="s">
        <v>29</v>
      </c>
      <c r="BO291" s="24" t="s">
        <v>29</v>
      </c>
      <c r="BP291" s="24" t="s">
        <v>29</v>
      </c>
      <c r="BQ291" s="24" t="s">
        <v>29</v>
      </c>
      <c r="BR291" s="24" t="s">
        <v>29</v>
      </c>
      <c r="BS291" s="24" t="s">
        <v>29</v>
      </c>
      <c r="BT291" s="24" t="s">
        <v>29</v>
      </c>
      <c r="BU291" s="24" t="s">
        <v>29</v>
      </c>
      <c r="BV291" s="24" t="s">
        <v>29</v>
      </c>
      <c r="BW291" s="24" t="s">
        <v>29</v>
      </c>
      <c r="BX291" s="24" t="s">
        <v>29</v>
      </c>
      <c r="BY291" s="24" t="s">
        <v>29</v>
      </c>
      <c r="BZ291" s="24" t="s">
        <v>29</v>
      </c>
      <c r="CA291" s="24" t="s">
        <v>29</v>
      </c>
      <c r="CB291" s="24" t="s">
        <v>29</v>
      </c>
    </row>
    <row r="292" spans="2:80" s="1" customFormat="1" ht="13.9" customHeight="1">
      <c r="B292" s="57" t="s">
        <v>29</v>
      </c>
      <c r="C292" s="57" t="s">
        <v>29</v>
      </c>
      <c r="D292" s="57" t="s">
        <v>29</v>
      </c>
      <c r="E292" s="61"/>
      <c r="G292" s="24" t="s">
        <v>29</v>
      </c>
      <c r="H292" s="24" t="s">
        <v>29</v>
      </c>
      <c r="I292" s="24" t="s">
        <v>29</v>
      </c>
      <c r="J292" s="24" t="s">
        <v>29</v>
      </c>
      <c r="K292" s="24" t="s">
        <v>29</v>
      </c>
      <c r="L292" s="24" t="s">
        <v>29</v>
      </c>
      <c r="M292" s="24" t="s">
        <v>29</v>
      </c>
      <c r="N292" s="24" t="s">
        <v>29</v>
      </c>
      <c r="O292" s="24" t="s">
        <v>29</v>
      </c>
      <c r="P292" s="24" t="s">
        <v>29</v>
      </c>
      <c r="Q292" s="24" t="s">
        <v>29</v>
      </c>
      <c r="R292" s="24" t="s">
        <v>29</v>
      </c>
      <c r="S292" s="24" t="s">
        <v>29</v>
      </c>
      <c r="T292" s="24" t="s">
        <v>29</v>
      </c>
      <c r="U292" s="24" t="s">
        <v>29</v>
      </c>
      <c r="V292" s="24" t="s">
        <v>29</v>
      </c>
      <c r="W292" s="24" t="s">
        <v>29</v>
      </c>
      <c r="X292" s="24" t="s">
        <v>29</v>
      </c>
      <c r="Y292" s="24" t="s">
        <v>29</v>
      </c>
      <c r="Z292" s="24" t="s">
        <v>29</v>
      </c>
      <c r="AA292" s="24" t="s">
        <v>29</v>
      </c>
      <c r="AB292" s="24" t="s">
        <v>29</v>
      </c>
      <c r="AC292" s="24" t="s">
        <v>29</v>
      </c>
      <c r="AD292" s="24" t="s">
        <v>29</v>
      </c>
      <c r="AE292" s="24" t="s">
        <v>29</v>
      </c>
      <c r="AF292" s="24" t="s">
        <v>29</v>
      </c>
      <c r="AG292" s="24" t="s">
        <v>29</v>
      </c>
      <c r="AH292" s="24" t="s">
        <v>29</v>
      </c>
      <c r="AI292" s="24" t="s">
        <v>29</v>
      </c>
      <c r="AJ292" s="24" t="s">
        <v>29</v>
      </c>
      <c r="AK292" s="24" t="s">
        <v>29</v>
      </c>
      <c r="AL292" s="24" t="s">
        <v>29</v>
      </c>
      <c r="AM292" s="24" t="s">
        <v>29</v>
      </c>
      <c r="AN292" s="24" t="s">
        <v>29</v>
      </c>
      <c r="AO292" s="24" t="s">
        <v>29</v>
      </c>
      <c r="AP292" s="24" t="s">
        <v>29</v>
      </c>
      <c r="AQ292" s="24" t="s">
        <v>29</v>
      </c>
      <c r="AR292" s="24" t="s">
        <v>29</v>
      </c>
      <c r="AS292" s="24" t="s">
        <v>29</v>
      </c>
      <c r="AT292" s="24" t="s">
        <v>29</v>
      </c>
      <c r="AU292" s="24" t="s">
        <v>29</v>
      </c>
      <c r="AV292" s="24" t="s">
        <v>29</v>
      </c>
      <c r="AW292" s="24" t="s">
        <v>29</v>
      </c>
      <c r="AX292" s="24" t="s">
        <v>29</v>
      </c>
      <c r="AY292" s="24" t="s">
        <v>29</v>
      </c>
      <c r="AZ292" s="24" t="s">
        <v>29</v>
      </c>
      <c r="BA292" s="24" t="s">
        <v>29</v>
      </c>
      <c r="BB292" s="24" t="s">
        <v>29</v>
      </c>
      <c r="BC292" s="24" t="s">
        <v>29</v>
      </c>
      <c r="BD292" s="24" t="s">
        <v>29</v>
      </c>
      <c r="BE292" s="24" t="s">
        <v>29</v>
      </c>
      <c r="BF292" s="24" t="s">
        <v>29</v>
      </c>
      <c r="BG292" s="24" t="s">
        <v>29</v>
      </c>
      <c r="BH292" s="24" t="s">
        <v>29</v>
      </c>
      <c r="BI292" s="24" t="s">
        <v>29</v>
      </c>
      <c r="BJ292" s="24" t="s">
        <v>29</v>
      </c>
      <c r="BK292" s="24" t="s">
        <v>29</v>
      </c>
      <c r="BL292" s="24" t="s">
        <v>29</v>
      </c>
      <c r="BM292" s="24" t="s">
        <v>29</v>
      </c>
      <c r="BN292" s="24" t="s">
        <v>29</v>
      </c>
      <c r="BO292" s="24" t="s">
        <v>29</v>
      </c>
      <c r="BP292" s="24" t="s">
        <v>29</v>
      </c>
      <c r="BQ292" s="24" t="s">
        <v>29</v>
      </c>
      <c r="BR292" s="24" t="s">
        <v>29</v>
      </c>
      <c r="BS292" s="24" t="s">
        <v>29</v>
      </c>
      <c r="BT292" s="24" t="s">
        <v>29</v>
      </c>
      <c r="BU292" s="24" t="s">
        <v>29</v>
      </c>
      <c r="BV292" s="24" t="s">
        <v>29</v>
      </c>
      <c r="BW292" s="24" t="s">
        <v>29</v>
      </c>
      <c r="BX292" s="24" t="s">
        <v>29</v>
      </c>
      <c r="BY292" s="24" t="s">
        <v>29</v>
      </c>
      <c r="BZ292" s="24" t="s">
        <v>29</v>
      </c>
      <c r="CA292" s="24" t="s">
        <v>29</v>
      </c>
      <c r="CB292" s="24" t="s">
        <v>29</v>
      </c>
    </row>
    <row r="293" spans="2:80" s="1" customFormat="1" ht="13.9" customHeight="1">
      <c r="B293" s="57" t="s">
        <v>29</v>
      </c>
      <c r="C293" s="57" t="s">
        <v>29</v>
      </c>
      <c r="D293" s="57" t="s">
        <v>29</v>
      </c>
      <c r="E293" s="61"/>
      <c r="G293" s="24" t="s">
        <v>29</v>
      </c>
      <c r="H293" s="24" t="s">
        <v>29</v>
      </c>
      <c r="I293" s="24" t="s">
        <v>29</v>
      </c>
      <c r="J293" s="24" t="s">
        <v>29</v>
      </c>
      <c r="K293" s="24" t="s">
        <v>29</v>
      </c>
      <c r="L293" s="24" t="s">
        <v>29</v>
      </c>
      <c r="M293" s="24" t="s">
        <v>29</v>
      </c>
      <c r="N293" s="24" t="s">
        <v>29</v>
      </c>
      <c r="O293" s="24" t="s">
        <v>29</v>
      </c>
      <c r="P293" s="24" t="s">
        <v>29</v>
      </c>
      <c r="Q293" s="24" t="s">
        <v>29</v>
      </c>
      <c r="R293" s="24" t="s">
        <v>29</v>
      </c>
      <c r="S293" s="24" t="s">
        <v>29</v>
      </c>
      <c r="T293" s="24" t="s">
        <v>29</v>
      </c>
      <c r="U293" s="24" t="s">
        <v>29</v>
      </c>
      <c r="V293" s="24" t="s">
        <v>29</v>
      </c>
      <c r="W293" s="24" t="s">
        <v>29</v>
      </c>
      <c r="X293" s="24" t="s">
        <v>29</v>
      </c>
      <c r="Y293" s="24" t="s">
        <v>29</v>
      </c>
      <c r="Z293" s="24" t="s">
        <v>29</v>
      </c>
      <c r="AA293" s="24" t="s">
        <v>29</v>
      </c>
      <c r="AB293" s="24" t="s">
        <v>29</v>
      </c>
      <c r="AC293" s="24" t="s">
        <v>29</v>
      </c>
      <c r="AD293" s="24" t="s">
        <v>29</v>
      </c>
      <c r="AE293" s="24" t="s">
        <v>29</v>
      </c>
      <c r="AF293" s="24" t="s">
        <v>29</v>
      </c>
      <c r="AG293" s="24" t="s">
        <v>29</v>
      </c>
      <c r="AH293" s="24" t="s">
        <v>29</v>
      </c>
      <c r="AI293" s="24" t="s">
        <v>29</v>
      </c>
      <c r="AJ293" s="24" t="s">
        <v>29</v>
      </c>
      <c r="AK293" s="24" t="s">
        <v>29</v>
      </c>
      <c r="AL293" s="24" t="s">
        <v>29</v>
      </c>
      <c r="AM293" s="24" t="s">
        <v>29</v>
      </c>
      <c r="AN293" s="24" t="s">
        <v>29</v>
      </c>
      <c r="AO293" s="24" t="s">
        <v>29</v>
      </c>
      <c r="AP293" s="24" t="s">
        <v>29</v>
      </c>
      <c r="AQ293" s="24" t="s">
        <v>29</v>
      </c>
      <c r="AR293" s="24" t="s">
        <v>29</v>
      </c>
      <c r="AS293" s="24" t="s">
        <v>29</v>
      </c>
      <c r="AT293" s="24" t="s">
        <v>29</v>
      </c>
      <c r="AU293" s="24" t="s">
        <v>29</v>
      </c>
      <c r="AV293" s="24" t="s">
        <v>29</v>
      </c>
      <c r="AW293" s="24" t="s">
        <v>29</v>
      </c>
      <c r="AX293" s="24" t="s">
        <v>29</v>
      </c>
      <c r="AY293" s="24" t="s">
        <v>29</v>
      </c>
      <c r="AZ293" s="24" t="s">
        <v>29</v>
      </c>
      <c r="BA293" s="24" t="s">
        <v>29</v>
      </c>
      <c r="BB293" s="24" t="s">
        <v>29</v>
      </c>
      <c r="BC293" s="24" t="s">
        <v>29</v>
      </c>
      <c r="BD293" s="24" t="s">
        <v>29</v>
      </c>
      <c r="BE293" s="24" t="s">
        <v>29</v>
      </c>
      <c r="BF293" s="24" t="s">
        <v>29</v>
      </c>
      <c r="BG293" s="24" t="s">
        <v>29</v>
      </c>
      <c r="BH293" s="24" t="s">
        <v>29</v>
      </c>
      <c r="BI293" s="24" t="s">
        <v>29</v>
      </c>
      <c r="BJ293" s="24" t="s">
        <v>29</v>
      </c>
      <c r="BK293" s="24" t="s">
        <v>29</v>
      </c>
      <c r="BL293" s="24" t="s">
        <v>29</v>
      </c>
      <c r="BM293" s="24" t="s">
        <v>29</v>
      </c>
      <c r="BN293" s="24" t="s">
        <v>29</v>
      </c>
      <c r="BO293" s="24" t="s">
        <v>29</v>
      </c>
      <c r="BP293" s="24" t="s">
        <v>29</v>
      </c>
      <c r="BQ293" s="24" t="s">
        <v>29</v>
      </c>
      <c r="BR293" s="24" t="s">
        <v>29</v>
      </c>
      <c r="BS293" s="24" t="s">
        <v>29</v>
      </c>
      <c r="BT293" s="24" t="s">
        <v>29</v>
      </c>
      <c r="BU293" s="24" t="s">
        <v>29</v>
      </c>
      <c r="BV293" s="24" t="s">
        <v>29</v>
      </c>
      <c r="BW293" s="24" t="s">
        <v>29</v>
      </c>
      <c r="BX293" s="24" t="s">
        <v>29</v>
      </c>
      <c r="BY293" s="24" t="s">
        <v>29</v>
      </c>
      <c r="BZ293" s="24" t="s">
        <v>29</v>
      </c>
      <c r="CA293" s="24" t="s">
        <v>29</v>
      </c>
      <c r="CB293" s="24" t="s">
        <v>29</v>
      </c>
    </row>
    <row r="294" spans="2:80" s="1" customFormat="1" ht="13.9" customHeight="1">
      <c r="B294" s="57" t="s">
        <v>29</v>
      </c>
      <c r="C294" s="57" t="s">
        <v>29</v>
      </c>
      <c r="D294" s="57" t="s">
        <v>29</v>
      </c>
      <c r="E294" s="61"/>
      <c r="G294" s="24" t="s">
        <v>29</v>
      </c>
      <c r="H294" s="24" t="s">
        <v>29</v>
      </c>
      <c r="I294" s="24" t="s">
        <v>29</v>
      </c>
      <c r="J294" s="24" t="s">
        <v>29</v>
      </c>
      <c r="K294" s="24" t="s">
        <v>29</v>
      </c>
      <c r="L294" s="24" t="s">
        <v>29</v>
      </c>
      <c r="M294" s="24" t="s">
        <v>29</v>
      </c>
      <c r="N294" s="24" t="s">
        <v>29</v>
      </c>
      <c r="O294" s="24" t="s">
        <v>29</v>
      </c>
      <c r="P294" s="24" t="s">
        <v>29</v>
      </c>
      <c r="Q294" s="24" t="s">
        <v>29</v>
      </c>
      <c r="R294" s="24" t="s">
        <v>29</v>
      </c>
      <c r="S294" s="24" t="s">
        <v>29</v>
      </c>
      <c r="T294" s="24" t="s">
        <v>29</v>
      </c>
      <c r="U294" s="24" t="s">
        <v>29</v>
      </c>
      <c r="V294" s="24" t="s">
        <v>29</v>
      </c>
      <c r="W294" s="24" t="s">
        <v>29</v>
      </c>
      <c r="X294" s="24" t="s">
        <v>29</v>
      </c>
      <c r="Y294" s="24" t="s">
        <v>29</v>
      </c>
      <c r="Z294" s="24" t="s">
        <v>29</v>
      </c>
      <c r="AA294" s="24" t="s">
        <v>29</v>
      </c>
      <c r="AB294" s="24" t="s">
        <v>29</v>
      </c>
      <c r="AC294" s="24" t="s">
        <v>29</v>
      </c>
      <c r="AD294" s="24" t="s">
        <v>29</v>
      </c>
      <c r="AE294" s="24" t="s">
        <v>29</v>
      </c>
      <c r="AF294" s="24" t="s">
        <v>29</v>
      </c>
      <c r="AG294" s="24" t="s">
        <v>29</v>
      </c>
      <c r="AH294" s="24" t="s">
        <v>29</v>
      </c>
      <c r="AI294" s="24" t="s">
        <v>29</v>
      </c>
      <c r="AJ294" s="24" t="s">
        <v>29</v>
      </c>
      <c r="AK294" s="24" t="s">
        <v>29</v>
      </c>
      <c r="AL294" s="24" t="s">
        <v>29</v>
      </c>
      <c r="AM294" s="24" t="s">
        <v>29</v>
      </c>
      <c r="AN294" s="24" t="s">
        <v>29</v>
      </c>
      <c r="AO294" s="24" t="s">
        <v>29</v>
      </c>
      <c r="AP294" s="24" t="s">
        <v>29</v>
      </c>
      <c r="AQ294" s="24" t="s">
        <v>29</v>
      </c>
      <c r="AR294" s="24" t="s">
        <v>29</v>
      </c>
      <c r="AS294" s="24" t="s">
        <v>29</v>
      </c>
      <c r="AT294" s="24" t="s">
        <v>29</v>
      </c>
      <c r="AU294" s="24" t="s">
        <v>29</v>
      </c>
      <c r="AV294" s="24" t="s">
        <v>29</v>
      </c>
      <c r="AW294" s="24" t="s">
        <v>29</v>
      </c>
      <c r="AX294" s="24" t="s">
        <v>29</v>
      </c>
      <c r="AY294" s="24" t="s">
        <v>29</v>
      </c>
      <c r="AZ294" s="24" t="s">
        <v>29</v>
      </c>
      <c r="BA294" s="24" t="s">
        <v>29</v>
      </c>
      <c r="BB294" s="24" t="s">
        <v>29</v>
      </c>
      <c r="BC294" s="24" t="s">
        <v>29</v>
      </c>
      <c r="BD294" s="24" t="s">
        <v>29</v>
      </c>
      <c r="BE294" s="24" t="s">
        <v>29</v>
      </c>
      <c r="BF294" s="24" t="s">
        <v>29</v>
      </c>
      <c r="BG294" s="24" t="s">
        <v>29</v>
      </c>
      <c r="BH294" s="24" t="s">
        <v>29</v>
      </c>
      <c r="BI294" s="24" t="s">
        <v>29</v>
      </c>
      <c r="BJ294" s="24" t="s">
        <v>29</v>
      </c>
      <c r="BK294" s="24" t="s">
        <v>29</v>
      </c>
      <c r="BL294" s="24" t="s">
        <v>29</v>
      </c>
      <c r="BM294" s="24" t="s">
        <v>29</v>
      </c>
      <c r="BN294" s="24" t="s">
        <v>29</v>
      </c>
      <c r="BO294" s="24" t="s">
        <v>29</v>
      </c>
      <c r="BP294" s="24" t="s">
        <v>29</v>
      </c>
      <c r="BQ294" s="24" t="s">
        <v>29</v>
      </c>
      <c r="BR294" s="24" t="s">
        <v>29</v>
      </c>
      <c r="BS294" s="24" t="s">
        <v>29</v>
      </c>
      <c r="BT294" s="24" t="s">
        <v>29</v>
      </c>
      <c r="BU294" s="24" t="s">
        <v>29</v>
      </c>
      <c r="BV294" s="24" t="s">
        <v>29</v>
      </c>
      <c r="BW294" s="24" t="s">
        <v>29</v>
      </c>
      <c r="BX294" s="24" t="s">
        <v>29</v>
      </c>
      <c r="BY294" s="24" t="s">
        <v>29</v>
      </c>
      <c r="BZ294" s="24" t="s">
        <v>29</v>
      </c>
      <c r="CA294" s="24" t="s">
        <v>29</v>
      </c>
      <c r="CB294" s="24" t="s">
        <v>29</v>
      </c>
    </row>
    <row r="295" spans="2:80" s="1" customFormat="1" ht="13.9" customHeight="1">
      <c r="B295" s="57" t="s">
        <v>29</v>
      </c>
      <c r="C295" s="57" t="s">
        <v>29</v>
      </c>
      <c r="D295" s="57" t="s">
        <v>29</v>
      </c>
      <c r="E295" s="61"/>
      <c r="G295" s="24" t="s">
        <v>29</v>
      </c>
      <c r="H295" s="24" t="s">
        <v>29</v>
      </c>
      <c r="I295" s="24" t="s">
        <v>29</v>
      </c>
      <c r="J295" s="24" t="s">
        <v>29</v>
      </c>
      <c r="K295" s="24" t="s">
        <v>29</v>
      </c>
      <c r="L295" s="24" t="s">
        <v>29</v>
      </c>
      <c r="M295" s="24" t="s">
        <v>29</v>
      </c>
      <c r="N295" s="24" t="s">
        <v>29</v>
      </c>
      <c r="O295" s="24" t="s">
        <v>29</v>
      </c>
      <c r="P295" s="24" t="s">
        <v>29</v>
      </c>
      <c r="Q295" s="24" t="s">
        <v>29</v>
      </c>
      <c r="R295" s="24" t="s">
        <v>29</v>
      </c>
      <c r="S295" s="24" t="s">
        <v>29</v>
      </c>
      <c r="T295" s="24" t="s">
        <v>29</v>
      </c>
      <c r="U295" s="24" t="s">
        <v>29</v>
      </c>
      <c r="V295" s="24" t="s">
        <v>29</v>
      </c>
      <c r="W295" s="24" t="s">
        <v>29</v>
      </c>
      <c r="X295" s="24" t="s">
        <v>29</v>
      </c>
      <c r="Y295" s="24" t="s">
        <v>29</v>
      </c>
      <c r="Z295" s="24" t="s">
        <v>29</v>
      </c>
      <c r="AA295" s="24" t="s">
        <v>29</v>
      </c>
      <c r="AB295" s="24" t="s">
        <v>29</v>
      </c>
      <c r="AC295" s="24" t="s">
        <v>29</v>
      </c>
      <c r="AD295" s="24" t="s">
        <v>29</v>
      </c>
      <c r="AE295" s="24" t="s">
        <v>29</v>
      </c>
      <c r="AF295" s="24" t="s">
        <v>29</v>
      </c>
      <c r="AG295" s="24" t="s">
        <v>29</v>
      </c>
      <c r="AH295" s="24" t="s">
        <v>29</v>
      </c>
      <c r="AI295" s="24" t="s">
        <v>29</v>
      </c>
      <c r="AJ295" s="24" t="s">
        <v>29</v>
      </c>
      <c r="AK295" s="24" t="s">
        <v>29</v>
      </c>
      <c r="AL295" s="24" t="s">
        <v>29</v>
      </c>
      <c r="AM295" s="24" t="s">
        <v>29</v>
      </c>
      <c r="AN295" s="24" t="s">
        <v>29</v>
      </c>
      <c r="AO295" s="24" t="s">
        <v>29</v>
      </c>
      <c r="AP295" s="24" t="s">
        <v>29</v>
      </c>
      <c r="AQ295" s="24" t="s">
        <v>29</v>
      </c>
      <c r="AR295" s="24" t="s">
        <v>29</v>
      </c>
      <c r="AS295" s="24" t="s">
        <v>29</v>
      </c>
      <c r="AT295" s="24" t="s">
        <v>29</v>
      </c>
      <c r="AU295" s="24" t="s">
        <v>29</v>
      </c>
      <c r="AV295" s="24" t="s">
        <v>29</v>
      </c>
      <c r="AW295" s="24" t="s">
        <v>29</v>
      </c>
      <c r="AX295" s="24" t="s">
        <v>29</v>
      </c>
      <c r="AY295" s="24" t="s">
        <v>29</v>
      </c>
      <c r="AZ295" s="24" t="s">
        <v>29</v>
      </c>
      <c r="BA295" s="24" t="s">
        <v>29</v>
      </c>
      <c r="BB295" s="24" t="s">
        <v>29</v>
      </c>
      <c r="BC295" s="24" t="s">
        <v>29</v>
      </c>
      <c r="BD295" s="24" t="s">
        <v>29</v>
      </c>
      <c r="BE295" s="24" t="s">
        <v>29</v>
      </c>
      <c r="BF295" s="24" t="s">
        <v>29</v>
      </c>
      <c r="BG295" s="24" t="s">
        <v>29</v>
      </c>
      <c r="BH295" s="24" t="s">
        <v>29</v>
      </c>
      <c r="BI295" s="24" t="s">
        <v>29</v>
      </c>
      <c r="BJ295" s="24" t="s">
        <v>29</v>
      </c>
      <c r="BK295" s="24" t="s">
        <v>29</v>
      </c>
      <c r="BL295" s="24" t="s">
        <v>29</v>
      </c>
      <c r="BM295" s="24" t="s">
        <v>29</v>
      </c>
      <c r="BN295" s="24" t="s">
        <v>29</v>
      </c>
      <c r="BO295" s="24" t="s">
        <v>29</v>
      </c>
      <c r="BP295" s="24" t="s">
        <v>29</v>
      </c>
      <c r="BQ295" s="24" t="s">
        <v>29</v>
      </c>
      <c r="BR295" s="24" t="s">
        <v>29</v>
      </c>
      <c r="BS295" s="24" t="s">
        <v>29</v>
      </c>
      <c r="BT295" s="24" t="s">
        <v>29</v>
      </c>
      <c r="BU295" s="24" t="s">
        <v>29</v>
      </c>
      <c r="BV295" s="24" t="s">
        <v>29</v>
      </c>
      <c r="BW295" s="24" t="s">
        <v>29</v>
      </c>
      <c r="BX295" s="24" t="s">
        <v>29</v>
      </c>
      <c r="BY295" s="24" t="s">
        <v>29</v>
      </c>
      <c r="BZ295" s="24" t="s">
        <v>29</v>
      </c>
      <c r="CA295" s="24" t="s">
        <v>29</v>
      </c>
      <c r="CB295" s="24" t="s">
        <v>29</v>
      </c>
    </row>
    <row r="296" spans="2:80" s="1" customFormat="1" ht="13.9" customHeight="1">
      <c r="B296" s="57" t="s">
        <v>29</v>
      </c>
      <c r="C296" s="57" t="s">
        <v>29</v>
      </c>
      <c r="D296" s="57" t="s">
        <v>29</v>
      </c>
      <c r="E296" s="61"/>
      <c r="G296" s="24" t="s">
        <v>29</v>
      </c>
      <c r="H296" s="24" t="s">
        <v>29</v>
      </c>
      <c r="I296" s="24" t="s">
        <v>29</v>
      </c>
      <c r="J296" s="24" t="s">
        <v>29</v>
      </c>
      <c r="K296" s="24" t="s">
        <v>29</v>
      </c>
      <c r="L296" s="24" t="s">
        <v>29</v>
      </c>
      <c r="M296" s="24" t="s">
        <v>29</v>
      </c>
      <c r="N296" s="24" t="s">
        <v>29</v>
      </c>
      <c r="O296" s="24" t="s">
        <v>29</v>
      </c>
      <c r="P296" s="24" t="s">
        <v>29</v>
      </c>
      <c r="Q296" s="24" t="s">
        <v>29</v>
      </c>
      <c r="R296" s="24" t="s">
        <v>29</v>
      </c>
      <c r="S296" s="24" t="s">
        <v>29</v>
      </c>
      <c r="T296" s="24" t="s">
        <v>29</v>
      </c>
      <c r="U296" s="24" t="s">
        <v>29</v>
      </c>
      <c r="V296" s="24" t="s">
        <v>29</v>
      </c>
      <c r="W296" s="24" t="s">
        <v>29</v>
      </c>
      <c r="X296" s="24" t="s">
        <v>29</v>
      </c>
      <c r="Y296" s="24" t="s">
        <v>29</v>
      </c>
      <c r="Z296" s="24" t="s">
        <v>29</v>
      </c>
      <c r="AA296" s="24" t="s">
        <v>29</v>
      </c>
      <c r="AB296" s="24" t="s">
        <v>29</v>
      </c>
      <c r="AC296" s="24" t="s">
        <v>29</v>
      </c>
      <c r="AD296" s="24" t="s">
        <v>29</v>
      </c>
      <c r="AE296" s="24" t="s">
        <v>29</v>
      </c>
      <c r="AF296" s="24" t="s">
        <v>29</v>
      </c>
      <c r="AG296" s="24" t="s">
        <v>29</v>
      </c>
      <c r="AH296" s="24" t="s">
        <v>29</v>
      </c>
      <c r="AI296" s="24" t="s">
        <v>29</v>
      </c>
      <c r="AJ296" s="24" t="s">
        <v>29</v>
      </c>
      <c r="AK296" s="24" t="s">
        <v>29</v>
      </c>
      <c r="AL296" s="24" t="s">
        <v>29</v>
      </c>
      <c r="AM296" s="24" t="s">
        <v>29</v>
      </c>
      <c r="AN296" s="24" t="s">
        <v>29</v>
      </c>
      <c r="AO296" s="24" t="s">
        <v>29</v>
      </c>
      <c r="AP296" s="24" t="s">
        <v>29</v>
      </c>
      <c r="AQ296" s="24" t="s">
        <v>29</v>
      </c>
      <c r="AR296" s="24" t="s">
        <v>29</v>
      </c>
      <c r="AS296" s="24" t="s">
        <v>29</v>
      </c>
      <c r="AT296" s="24" t="s">
        <v>29</v>
      </c>
      <c r="AU296" s="24" t="s">
        <v>29</v>
      </c>
      <c r="AV296" s="24" t="s">
        <v>29</v>
      </c>
      <c r="AW296" s="24" t="s">
        <v>29</v>
      </c>
      <c r="AX296" s="24" t="s">
        <v>29</v>
      </c>
      <c r="AY296" s="24" t="s">
        <v>29</v>
      </c>
      <c r="AZ296" s="24" t="s">
        <v>29</v>
      </c>
      <c r="BA296" s="24" t="s">
        <v>29</v>
      </c>
      <c r="BB296" s="24" t="s">
        <v>29</v>
      </c>
      <c r="BC296" s="24" t="s">
        <v>29</v>
      </c>
      <c r="BD296" s="24" t="s">
        <v>29</v>
      </c>
      <c r="BE296" s="24" t="s">
        <v>29</v>
      </c>
      <c r="BF296" s="24" t="s">
        <v>29</v>
      </c>
      <c r="BG296" s="24" t="s">
        <v>29</v>
      </c>
      <c r="BH296" s="24" t="s">
        <v>29</v>
      </c>
      <c r="BI296" s="24" t="s">
        <v>29</v>
      </c>
      <c r="BJ296" s="24" t="s">
        <v>29</v>
      </c>
      <c r="BK296" s="24" t="s">
        <v>29</v>
      </c>
      <c r="BL296" s="24" t="s">
        <v>29</v>
      </c>
      <c r="BM296" s="24" t="s">
        <v>29</v>
      </c>
      <c r="BN296" s="24" t="s">
        <v>29</v>
      </c>
      <c r="BO296" s="24" t="s">
        <v>29</v>
      </c>
      <c r="BP296" s="24" t="s">
        <v>29</v>
      </c>
      <c r="BQ296" s="24" t="s">
        <v>29</v>
      </c>
      <c r="BR296" s="24" t="s">
        <v>29</v>
      </c>
      <c r="BS296" s="24" t="s">
        <v>29</v>
      </c>
      <c r="BT296" s="24" t="s">
        <v>29</v>
      </c>
      <c r="BU296" s="24" t="s">
        <v>29</v>
      </c>
      <c r="BV296" s="24" t="s">
        <v>29</v>
      </c>
      <c r="BW296" s="24" t="s">
        <v>29</v>
      </c>
      <c r="BX296" s="24" t="s">
        <v>29</v>
      </c>
      <c r="BY296" s="24" t="s">
        <v>29</v>
      </c>
      <c r="BZ296" s="24" t="s">
        <v>29</v>
      </c>
      <c r="CA296" s="24" t="s">
        <v>29</v>
      </c>
      <c r="CB296" s="24" t="s">
        <v>29</v>
      </c>
    </row>
    <row r="297" spans="2:80" s="1" customFormat="1" ht="13.9" customHeight="1">
      <c r="B297" s="57" t="s">
        <v>29</v>
      </c>
      <c r="C297" s="57" t="s">
        <v>29</v>
      </c>
      <c r="D297" s="57" t="s">
        <v>29</v>
      </c>
      <c r="E297" s="61"/>
      <c r="G297" s="24" t="s">
        <v>29</v>
      </c>
      <c r="H297" s="24" t="s">
        <v>29</v>
      </c>
      <c r="I297" s="24" t="s">
        <v>29</v>
      </c>
      <c r="J297" s="24" t="s">
        <v>29</v>
      </c>
      <c r="K297" s="24" t="s">
        <v>29</v>
      </c>
      <c r="L297" s="24" t="s">
        <v>29</v>
      </c>
      <c r="M297" s="24" t="s">
        <v>29</v>
      </c>
      <c r="N297" s="24" t="s">
        <v>29</v>
      </c>
      <c r="O297" s="24" t="s">
        <v>29</v>
      </c>
      <c r="P297" s="24" t="s">
        <v>29</v>
      </c>
      <c r="Q297" s="24" t="s">
        <v>29</v>
      </c>
      <c r="R297" s="24" t="s">
        <v>29</v>
      </c>
      <c r="S297" s="24" t="s">
        <v>29</v>
      </c>
      <c r="T297" s="24" t="s">
        <v>29</v>
      </c>
      <c r="U297" s="24" t="s">
        <v>29</v>
      </c>
      <c r="V297" s="24" t="s">
        <v>29</v>
      </c>
      <c r="W297" s="24" t="s">
        <v>29</v>
      </c>
      <c r="X297" s="24" t="s">
        <v>29</v>
      </c>
      <c r="Y297" s="24" t="s">
        <v>29</v>
      </c>
      <c r="Z297" s="24" t="s">
        <v>29</v>
      </c>
      <c r="AA297" s="24" t="s">
        <v>29</v>
      </c>
      <c r="AB297" s="24" t="s">
        <v>29</v>
      </c>
      <c r="AC297" s="24" t="s">
        <v>29</v>
      </c>
      <c r="AD297" s="24" t="s">
        <v>29</v>
      </c>
      <c r="AE297" s="24" t="s">
        <v>29</v>
      </c>
      <c r="AF297" s="24" t="s">
        <v>29</v>
      </c>
      <c r="AG297" s="24" t="s">
        <v>29</v>
      </c>
      <c r="AH297" s="24" t="s">
        <v>29</v>
      </c>
      <c r="AI297" s="24" t="s">
        <v>29</v>
      </c>
      <c r="AJ297" s="24" t="s">
        <v>29</v>
      </c>
      <c r="AK297" s="24" t="s">
        <v>29</v>
      </c>
      <c r="AL297" s="24" t="s">
        <v>29</v>
      </c>
      <c r="AM297" s="24" t="s">
        <v>29</v>
      </c>
      <c r="AN297" s="24" t="s">
        <v>29</v>
      </c>
      <c r="AO297" s="24" t="s">
        <v>29</v>
      </c>
      <c r="AP297" s="24" t="s">
        <v>29</v>
      </c>
      <c r="AQ297" s="24" t="s">
        <v>29</v>
      </c>
      <c r="AR297" s="24" t="s">
        <v>29</v>
      </c>
      <c r="AS297" s="24" t="s">
        <v>29</v>
      </c>
      <c r="AT297" s="24" t="s">
        <v>29</v>
      </c>
      <c r="AU297" s="24" t="s">
        <v>29</v>
      </c>
      <c r="AV297" s="24" t="s">
        <v>29</v>
      </c>
      <c r="AW297" s="24" t="s">
        <v>29</v>
      </c>
      <c r="AX297" s="24" t="s">
        <v>29</v>
      </c>
      <c r="AY297" s="24" t="s">
        <v>29</v>
      </c>
      <c r="AZ297" s="24" t="s">
        <v>29</v>
      </c>
      <c r="BA297" s="24" t="s">
        <v>29</v>
      </c>
      <c r="BB297" s="24" t="s">
        <v>29</v>
      </c>
      <c r="BC297" s="24" t="s">
        <v>29</v>
      </c>
      <c r="BD297" s="24" t="s">
        <v>29</v>
      </c>
      <c r="BE297" s="24" t="s">
        <v>29</v>
      </c>
      <c r="BF297" s="24" t="s">
        <v>29</v>
      </c>
      <c r="BG297" s="24" t="s">
        <v>29</v>
      </c>
      <c r="BH297" s="24" t="s">
        <v>29</v>
      </c>
      <c r="BI297" s="24" t="s">
        <v>29</v>
      </c>
      <c r="BJ297" s="24" t="s">
        <v>29</v>
      </c>
      <c r="BK297" s="24" t="s">
        <v>29</v>
      </c>
      <c r="BL297" s="24" t="s">
        <v>29</v>
      </c>
      <c r="BM297" s="24" t="s">
        <v>29</v>
      </c>
      <c r="BN297" s="24" t="s">
        <v>29</v>
      </c>
      <c r="BO297" s="24" t="s">
        <v>29</v>
      </c>
      <c r="BP297" s="24" t="s">
        <v>29</v>
      </c>
      <c r="BQ297" s="24" t="s">
        <v>29</v>
      </c>
      <c r="BR297" s="24" t="s">
        <v>29</v>
      </c>
      <c r="BS297" s="24" t="s">
        <v>29</v>
      </c>
      <c r="BT297" s="24" t="s">
        <v>29</v>
      </c>
      <c r="BU297" s="24" t="s">
        <v>29</v>
      </c>
      <c r="BV297" s="24" t="s">
        <v>29</v>
      </c>
      <c r="BW297" s="24" t="s">
        <v>29</v>
      </c>
      <c r="BX297" s="24" t="s">
        <v>29</v>
      </c>
      <c r="BY297" s="24" t="s">
        <v>29</v>
      </c>
      <c r="BZ297" s="24" t="s">
        <v>29</v>
      </c>
      <c r="CA297" s="24" t="s">
        <v>29</v>
      </c>
      <c r="CB297" s="24" t="s">
        <v>29</v>
      </c>
    </row>
    <row r="298" spans="2:80" s="1" customFormat="1" ht="13.9" customHeight="1">
      <c r="B298" s="57" t="s">
        <v>29</v>
      </c>
      <c r="C298" s="57" t="s">
        <v>29</v>
      </c>
      <c r="D298" s="57" t="s">
        <v>29</v>
      </c>
      <c r="E298" s="61"/>
      <c r="G298" s="24" t="s">
        <v>29</v>
      </c>
      <c r="H298" s="24" t="s">
        <v>29</v>
      </c>
      <c r="I298" s="24" t="s">
        <v>29</v>
      </c>
      <c r="J298" s="24" t="s">
        <v>29</v>
      </c>
      <c r="K298" s="24" t="s">
        <v>29</v>
      </c>
      <c r="L298" s="24" t="s">
        <v>29</v>
      </c>
      <c r="M298" s="24" t="s">
        <v>29</v>
      </c>
      <c r="N298" s="24" t="s">
        <v>29</v>
      </c>
      <c r="O298" s="24" t="s">
        <v>29</v>
      </c>
      <c r="P298" s="24" t="s">
        <v>29</v>
      </c>
      <c r="Q298" s="24" t="s">
        <v>29</v>
      </c>
      <c r="R298" s="24" t="s">
        <v>29</v>
      </c>
      <c r="S298" s="24" t="s">
        <v>29</v>
      </c>
      <c r="T298" s="24" t="s">
        <v>29</v>
      </c>
      <c r="U298" s="24" t="s">
        <v>29</v>
      </c>
      <c r="V298" s="24" t="s">
        <v>29</v>
      </c>
      <c r="W298" s="24" t="s">
        <v>29</v>
      </c>
      <c r="X298" s="24" t="s">
        <v>29</v>
      </c>
      <c r="Y298" s="24" t="s">
        <v>29</v>
      </c>
      <c r="Z298" s="24" t="s">
        <v>29</v>
      </c>
      <c r="AA298" s="24" t="s">
        <v>29</v>
      </c>
      <c r="AB298" s="24" t="s">
        <v>29</v>
      </c>
      <c r="AC298" s="24" t="s">
        <v>29</v>
      </c>
      <c r="AD298" s="24" t="s">
        <v>29</v>
      </c>
      <c r="AE298" s="24" t="s">
        <v>29</v>
      </c>
      <c r="AF298" s="24" t="s">
        <v>29</v>
      </c>
      <c r="AG298" s="24" t="s">
        <v>29</v>
      </c>
      <c r="AH298" s="24" t="s">
        <v>29</v>
      </c>
      <c r="AI298" s="24" t="s">
        <v>29</v>
      </c>
      <c r="AJ298" s="24" t="s">
        <v>29</v>
      </c>
      <c r="AK298" s="24" t="s">
        <v>29</v>
      </c>
      <c r="AL298" s="24" t="s">
        <v>29</v>
      </c>
      <c r="AM298" s="24" t="s">
        <v>29</v>
      </c>
      <c r="AN298" s="24" t="s">
        <v>29</v>
      </c>
      <c r="AO298" s="24" t="s">
        <v>29</v>
      </c>
      <c r="AP298" s="24" t="s">
        <v>29</v>
      </c>
      <c r="AQ298" s="24" t="s">
        <v>29</v>
      </c>
      <c r="AR298" s="24" t="s">
        <v>29</v>
      </c>
      <c r="AS298" s="24" t="s">
        <v>29</v>
      </c>
      <c r="AT298" s="24" t="s">
        <v>29</v>
      </c>
      <c r="AU298" s="24" t="s">
        <v>29</v>
      </c>
      <c r="AV298" s="24" t="s">
        <v>29</v>
      </c>
      <c r="AW298" s="24" t="s">
        <v>29</v>
      </c>
      <c r="AX298" s="24" t="s">
        <v>29</v>
      </c>
      <c r="AY298" s="24" t="s">
        <v>29</v>
      </c>
      <c r="AZ298" s="24" t="s">
        <v>29</v>
      </c>
      <c r="BA298" s="24" t="s">
        <v>29</v>
      </c>
      <c r="BB298" s="24" t="s">
        <v>29</v>
      </c>
      <c r="BC298" s="24" t="s">
        <v>29</v>
      </c>
      <c r="BD298" s="24" t="s">
        <v>29</v>
      </c>
      <c r="BE298" s="24" t="s">
        <v>29</v>
      </c>
      <c r="BF298" s="24" t="s">
        <v>29</v>
      </c>
      <c r="BG298" s="24" t="s">
        <v>29</v>
      </c>
      <c r="BH298" s="24" t="s">
        <v>29</v>
      </c>
      <c r="BI298" s="24" t="s">
        <v>29</v>
      </c>
      <c r="BJ298" s="24" t="s">
        <v>29</v>
      </c>
      <c r="BK298" s="24" t="s">
        <v>29</v>
      </c>
      <c r="BL298" s="24" t="s">
        <v>29</v>
      </c>
      <c r="BM298" s="24" t="s">
        <v>29</v>
      </c>
      <c r="BN298" s="24" t="s">
        <v>29</v>
      </c>
      <c r="BO298" s="24" t="s">
        <v>29</v>
      </c>
      <c r="BP298" s="24" t="s">
        <v>29</v>
      </c>
      <c r="BQ298" s="24" t="s">
        <v>29</v>
      </c>
      <c r="BR298" s="24" t="s">
        <v>29</v>
      </c>
      <c r="BS298" s="24" t="s">
        <v>29</v>
      </c>
      <c r="BT298" s="24" t="s">
        <v>29</v>
      </c>
      <c r="BU298" s="24" t="s">
        <v>29</v>
      </c>
      <c r="BV298" s="24" t="s">
        <v>29</v>
      </c>
      <c r="BW298" s="24" t="s">
        <v>29</v>
      </c>
      <c r="BX298" s="24" t="s">
        <v>29</v>
      </c>
      <c r="BY298" s="24" t="s">
        <v>29</v>
      </c>
      <c r="BZ298" s="24" t="s">
        <v>29</v>
      </c>
      <c r="CA298" s="24" t="s">
        <v>29</v>
      </c>
      <c r="CB298" s="24" t="s">
        <v>29</v>
      </c>
    </row>
    <row r="299" spans="2:80" s="1" customFormat="1" ht="13.9" customHeight="1">
      <c r="B299" s="57" t="s">
        <v>29</v>
      </c>
      <c r="C299" s="57" t="s">
        <v>29</v>
      </c>
      <c r="D299" s="57" t="s">
        <v>29</v>
      </c>
      <c r="E299" s="61"/>
      <c r="G299" s="24" t="s">
        <v>29</v>
      </c>
      <c r="H299" s="24" t="s">
        <v>29</v>
      </c>
      <c r="I299" s="24" t="s">
        <v>29</v>
      </c>
      <c r="J299" s="24" t="s">
        <v>29</v>
      </c>
      <c r="K299" s="24" t="s">
        <v>29</v>
      </c>
      <c r="L299" s="24" t="s">
        <v>29</v>
      </c>
      <c r="M299" s="24" t="s">
        <v>29</v>
      </c>
      <c r="N299" s="24" t="s">
        <v>29</v>
      </c>
      <c r="O299" s="24" t="s">
        <v>29</v>
      </c>
      <c r="P299" s="24" t="s">
        <v>29</v>
      </c>
      <c r="Q299" s="24" t="s">
        <v>29</v>
      </c>
      <c r="R299" s="24" t="s">
        <v>29</v>
      </c>
      <c r="S299" s="24" t="s">
        <v>29</v>
      </c>
      <c r="T299" s="24" t="s">
        <v>29</v>
      </c>
      <c r="U299" s="24" t="s">
        <v>29</v>
      </c>
      <c r="V299" s="24" t="s">
        <v>29</v>
      </c>
      <c r="W299" s="24" t="s">
        <v>29</v>
      </c>
      <c r="X299" s="24" t="s">
        <v>29</v>
      </c>
      <c r="Y299" s="24" t="s">
        <v>29</v>
      </c>
      <c r="Z299" s="24" t="s">
        <v>29</v>
      </c>
      <c r="AA299" s="24" t="s">
        <v>29</v>
      </c>
      <c r="AB299" s="24" t="s">
        <v>29</v>
      </c>
      <c r="AC299" s="24" t="s">
        <v>29</v>
      </c>
      <c r="AD299" s="24" t="s">
        <v>29</v>
      </c>
      <c r="AE299" s="24" t="s">
        <v>29</v>
      </c>
      <c r="AF299" s="24" t="s">
        <v>29</v>
      </c>
      <c r="AG299" s="24" t="s">
        <v>29</v>
      </c>
      <c r="AH299" s="24" t="s">
        <v>29</v>
      </c>
      <c r="AI299" s="24" t="s">
        <v>29</v>
      </c>
      <c r="AJ299" s="24" t="s">
        <v>29</v>
      </c>
      <c r="AK299" s="24" t="s">
        <v>29</v>
      </c>
      <c r="AL299" s="24" t="s">
        <v>29</v>
      </c>
      <c r="AM299" s="24" t="s">
        <v>29</v>
      </c>
      <c r="AN299" s="24" t="s">
        <v>29</v>
      </c>
      <c r="AO299" s="24" t="s">
        <v>29</v>
      </c>
      <c r="AP299" s="24" t="s">
        <v>29</v>
      </c>
      <c r="AQ299" s="24" t="s">
        <v>29</v>
      </c>
      <c r="AR299" s="24" t="s">
        <v>29</v>
      </c>
      <c r="AS299" s="24" t="s">
        <v>29</v>
      </c>
      <c r="AT299" s="24" t="s">
        <v>29</v>
      </c>
      <c r="AU299" s="24" t="s">
        <v>29</v>
      </c>
      <c r="AV299" s="24" t="s">
        <v>29</v>
      </c>
      <c r="AW299" s="24" t="s">
        <v>29</v>
      </c>
      <c r="AX299" s="24" t="s">
        <v>29</v>
      </c>
      <c r="AY299" s="24" t="s">
        <v>29</v>
      </c>
      <c r="AZ299" s="24" t="s">
        <v>29</v>
      </c>
      <c r="BA299" s="24" t="s">
        <v>29</v>
      </c>
      <c r="BB299" s="24" t="s">
        <v>29</v>
      </c>
      <c r="BC299" s="24" t="s">
        <v>29</v>
      </c>
      <c r="BD299" s="24" t="s">
        <v>29</v>
      </c>
      <c r="BE299" s="24" t="s">
        <v>29</v>
      </c>
      <c r="BF299" s="24" t="s">
        <v>29</v>
      </c>
      <c r="BG299" s="24" t="s">
        <v>29</v>
      </c>
      <c r="BH299" s="24" t="s">
        <v>29</v>
      </c>
      <c r="BI299" s="24" t="s">
        <v>29</v>
      </c>
      <c r="BJ299" s="24" t="s">
        <v>29</v>
      </c>
      <c r="BK299" s="24" t="s">
        <v>29</v>
      </c>
      <c r="BL299" s="24" t="s">
        <v>29</v>
      </c>
      <c r="BM299" s="24" t="s">
        <v>29</v>
      </c>
      <c r="BN299" s="24" t="s">
        <v>29</v>
      </c>
      <c r="BO299" s="24" t="s">
        <v>29</v>
      </c>
      <c r="BP299" s="24" t="s">
        <v>29</v>
      </c>
      <c r="BQ299" s="24" t="s">
        <v>29</v>
      </c>
      <c r="BR299" s="24" t="s">
        <v>29</v>
      </c>
      <c r="BS299" s="24" t="s">
        <v>29</v>
      </c>
      <c r="BT299" s="24" t="s">
        <v>29</v>
      </c>
      <c r="BU299" s="24" t="s">
        <v>29</v>
      </c>
      <c r="BV299" s="24" t="s">
        <v>29</v>
      </c>
      <c r="BW299" s="24" t="s">
        <v>29</v>
      </c>
      <c r="BX299" s="24" t="s">
        <v>29</v>
      </c>
      <c r="BY299" s="24" t="s">
        <v>29</v>
      </c>
      <c r="BZ299" s="24" t="s">
        <v>29</v>
      </c>
      <c r="CA299" s="24" t="s">
        <v>29</v>
      </c>
      <c r="CB299" s="24" t="s">
        <v>29</v>
      </c>
    </row>
    <row r="300" spans="2:80" s="1" customFormat="1" ht="13.9" customHeight="1">
      <c r="B300" s="57" t="s">
        <v>29</v>
      </c>
      <c r="C300" s="57" t="s">
        <v>29</v>
      </c>
      <c r="D300" s="57" t="s">
        <v>29</v>
      </c>
      <c r="E300" s="61"/>
      <c r="G300" s="24" t="s">
        <v>29</v>
      </c>
      <c r="H300" s="24" t="s">
        <v>29</v>
      </c>
      <c r="I300" s="24" t="s">
        <v>29</v>
      </c>
      <c r="J300" s="24" t="s">
        <v>29</v>
      </c>
      <c r="K300" s="24" t="s">
        <v>29</v>
      </c>
      <c r="L300" s="24" t="s">
        <v>29</v>
      </c>
      <c r="M300" s="24" t="s">
        <v>29</v>
      </c>
      <c r="N300" s="24" t="s">
        <v>29</v>
      </c>
      <c r="O300" s="24" t="s">
        <v>29</v>
      </c>
      <c r="P300" s="24" t="s">
        <v>29</v>
      </c>
      <c r="Q300" s="24" t="s">
        <v>29</v>
      </c>
      <c r="R300" s="24" t="s">
        <v>29</v>
      </c>
      <c r="S300" s="24" t="s">
        <v>29</v>
      </c>
      <c r="T300" s="24" t="s">
        <v>29</v>
      </c>
      <c r="U300" s="24" t="s">
        <v>29</v>
      </c>
      <c r="V300" s="24" t="s">
        <v>29</v>
      </c>
      <c r="W300" s="24" t="s">
        <v>29</v>
      </c>
      <c r="X300" s="24" t="s">
        <v>29</v>
      </c>
      <c r="Y300" s="24" t="s">
        <v>29</v>
      </c>
      <c r="Z300" s="24" t="s">
        <v>29</v>
      </c>
      <c r="AA300" s="24" t="s">
        <v>29</v>
      </c>
      <c r="AB300" s="24" t="s">
        <v>29</v>
      </c>
      <c r="AC300" s="24" t="s">
        <v>29</v>
      </c>
      <c r="AD300" s="24" t="s">
        <v>29</v>
      </c>
      <c r="AE300" s="24" t="s">
        <v>29</v>
      </c>
      <c r="AF300" s="24" t="s">
        <v>29</v>
      </c>
      <c r="AG300" s="24" t="s">
        <v>29</v>
      </c>
      <c r="AH300" s="24" t="s">
        <v>29</v>
      </c>
      <c r="AI300" s="24" t="s">
        <v>29</v>
      </c>
      <c r="AJ300" s="24" t="s">
        <v>29</v>
      </c>
      <c r="AK300" s="24" t="s">
        <v>29</v>
      </c>
      <c r="AL300" s="24" t="s">
        <v>29</v>
      </c>
      <c r="AM300" s="24" t="s">
        <v>29</v>
      </c>
      <c r="AN300" s="24" t="s">
        <v>29</v>
      </c>
      <c r="AO300" s="24" t="s">
        <v>29</v>
      </c>
      <c r="AP300" s="24" t="s">
        <v>29</v>
      </c>
      <c r="AQ300" s="24" t="s">
        <v>29</v>
      </c>
      <c r="AR300" s="24" t="s">
        <v>29</v>
      </c>
      <c r="AS300" s="24" t="s">
        <v>29</v>
      </c>
      <c r="AT300" s="24" t="s">
        <v>29</v>
      </c>
      <c r="AU300" s="24" t="s">
        <v>29</v>
      </c>
      <c r="AV300" s="24" t="s">
        <v>29</v>
      </c>
      <c r="AW300" s="24" t="s">
        <v>29</v>
      </c>
      <c r="AX300" s="24" t="s">
        <v>29</v>
      </c>
      <c r="AY300" s="24" t="s">
        <v>29</v>
      </c>
      <c r="AZ300" s="24" t="s">
        <v>29</v>
      </c>
      <c r="BA300" s="24" t="s">
        <v>29</v>
      </c>
      <c r="BB300" s="24" t="s">
        <v>29</v>
      </c>
      <c r="BC300" s="24" t="s">
        <v>29</v>
      </c>
      <c r="BD300" s="24" t="s">
        <v>29</v>
      </c>
      <c r="BE300" s="24" t="s">
        <v>29</v>
      </c>
      <c r="BF300" s="24" t="s">
        <v>29</v>
      </c>
      <c r="BG300" s="24" t="s">
        <v>29</v>
      </c>
      <c r="BH300" s="24" t="s">
        <v>29</v>
      </c>
      <c r="BI300" s="24" t="s">
        <v>29</v>
      </c>
      <c r="BJ300" s="24" t="s">
        <v>29</v>
      </c>
      <c r="BK300" s="24" t="s">
        <v>29</v>
      </c>
      <c r="BL300" s="24" t="s">
        <v>29</v>
      </c>
      <c r="BM300" s="24" t="s">
        <v>29</v>
      </c>
      <c r="BN300" s="24" t="s">
        <v>29</v>
      </c>
      <c r="BO300" s="24" t="s">
        <v>29</v>
      </c>
      <c r="BP300" s="24" t="s">
        <v>29</v>
      </c>
      <c r="BQ300" s="24" t="s">
        <v>29</v>
      </c>
      <c r="BR300" s="24" t="s">
        <v>29</v>
      </c>
      <c r="BS300" s="24" t="s">
        <v>29</v>
      </c>
      <c r="BT300" s="24" t="s">
        <v>29</v>
      </c>
      <c r="BU300" s="24" t="s">
        <v>29</v>
      </c>
      <c r="BV300" s="24" t="s">
        <v>29</v>
      </c>
      <c r="BW300" s="24" t="s">
        <v>29</v>
      </c>
      <c r="BX300" s="24" t="s">
        <v>29</v>
      </c>
      <c r="BY300" s="24" t="s">
        <v>29</v>
      </c>
      <c r="BZ300" s="24" t="s">
        <v>29</v>
      </c>
      <c r="CA300" s="24" t="s">
        <v>29</v>
      </c>
      <c r="CB300" s="24" t="s">
        <v>29</v>
      </c>
    </row>
    <row r="301" spans="2:80" s="1" customFormat="1" ht="13.9" customHeight="1">
      <c r="B301" s="57" t="s">
        <v>29</v>
      </c>
      <c r="C301" s="57" t="s">
        <v>29</v>
      </c>
      <c r="D301" s="57" t="s">
        <v>29</v>
      </c>
      <c r="E301" s="61"/>
    </row>
    <row r="302" spans="2:80" s="1" customFormat="1" ht="13.9" customHeight="1">
      <c r="B302" s="57" t="s">
        <v>29</v>
      </c>
      <c r="C302" s="57" t="s">
        <v>29</v>
      </c>
      <c r="D302" s="57" t="s">
        <v>29</v>
      </c>
      <c r="E302" s="61"/>
    </row>
    <row r="303" spans="2:80" s="1" customFormat="1" ht="13.9" customHeight="1">
      <c r="B303" s="57" t="s">
        <v>29</v>
      </c>
      <c r="C303" s="57" t="s">
        <v>29</v>
      </c>
      <c r="D303" s="57" t="s">
        <v>29</v>
      </c>
      <c r="E303" s="61"/>
    </row>
    <row r="304" spans="2:80" s="1" customFormat="1" ht="13.9" customHeight="1">
      <c r="B304" s="57" t="s">
        <v>29</v>
      </c>
      <c r="C304" s="57" t="s">
        <v>29</v>
      </c>
      <c r="D304" s="57" t="s">
        <v>29</v>
      </c>
      <c r="E304" s="61"/>
    </row>
    <row r="305" spans="2:5" s="1" customFormat="1" ht="13.9" customHeight="1">
      <c r="B305" s="57" t="s">
        <v>29</v>
      </c>
      <c r="C305" s="57" t="s">
        <v>29</v>
      </c>
      <c r="D305" s="57" t="s">
        <v>29</v>
      </c>
      <c r="E305" s="61"/>
    </row>
    <row r="306" spans="2:5" s="1" customFormat="1" ht="13.9" customHeight="1">
      <c r="B306" s="57" t="s">
        <v>29</v>
      </c>
      <c r="C306" s="57" t="s">
        <v>29</v>
      </c>
      <c r="D306" s="57" t="s">
        <v>29</v>
      </c>
      <c r="E306" s="61"/>
    </row>
    <row r="307" spans="2:5" s="1" customFormat="1" ht="13.9" customHeight="1">
      <c r="B307" s="57" t="s">
        <v>29</v>
      </c>
      <c r="C307" s="57" t="s">
        <v>29</v>
      </c>
      <c r="D307" s="57" t="s">
        <v>29</v>
      </c>
      <c r="E307" s="61"/>
    </row>
    <row r="308" spans="2:5" s="1" customFormat="1" ht="13.9" customHeight="1">
      <c r="B308" s="57" t="s">
        <v>29</v>
      </c>
      <c r="C308" s="57" t="s">
        <v>29</v>
      </c>
      <c r="D308" s="57" t="s">
        <v>29</v>
      </c>
      <c r="E308" s="61"/>
    </row>
    <row r="309" spans="2:5" s="1" customFormat="1" ht="13.9" customHeight="1">
      <c r="B309" s="57" t="s">
        <v>29</v>
      </c>
      <c r="C309" s="57" t="s">
        <v>29</v>
      </c>
      <c r="D309" s="57" t="s">
        <v>29</v>
      </c>
      <c r="E309" s="61"/>
    </row>
    <row r="310" spans="2:5" s="1" customFormat="1" ht="13.9" customHeight="1">
      <c r="B310" s="57" t="s">
        <v>29</v>
      </c>
      <c r="C310" s="57" t="s">
        <v>29</v>
      </c>
      <c r="D310" s="57" t="s">
        <v>29</v>
      </c>
      <c r="E310" s="61"/>
    </row>
    <row r="311" spans="2:5" s="1" customFormat="1" ht="13.9" customHeight="1">
      <c r="B311" s="57" t="s">
        <v>29</v>
      </c>
      <c r="C311" s="57" t="s">
        <v>29</v>
      </c>
      <c r="D311" s="57" t="s">
        <v>29</v>
      </c>
      <c r="E311" s="61"/>
    </row>
    <row r="312" spans="2:5" s="1" customFormat="1" ht="13.9" customHeight="1">
      <c r="B312" s="57" t="s">
        <v>29</v>
      </c>
      <c r="C312" s="57" t="s">
        <v>29</v>
      </c>
      <c r="D312" s="57" t="s">
        <v>29</v>
      </c>
      <c r="E312" s="61"/>
    </row>
    <row r="313" spans="2:5" s="1" customFormat="1" ht="13.9" customHeight="1">
      <c r="B313" s="57" t="s">
        <v>29</v>
      </c>
      <c r="C313" s="57" t="s">
        <v>29</v>
      </c>
      <c r="D313" s="57" t="s">
        <v>29</v>
      </c>
      <c r="E313" s="61"/>
    </row>
    <row r="314" spans="2:5" s="1" customFormat="1" ht="13.9" customHeight="1">
      <c r="B314" s="57" t="s">
        <v>29</v>
      </c>
      <c r="C314" s="57" t="s">
        <v>29</v>
      </c>
      <c r="D314" s="57" t="s">
        <v>29</v>
      </c>
      <c r="E314" s="61"/>
    </row>
    <row r="315" spans="2:5" s="1" customFormat="1" ht="13.9" customHeight="1">
      <c r="B315" s="57" t="s">
        <v>29</v>
      </c>
      <c r="C315" s="57" t="s">
        <v>29</v>
      </c>
      <c r="D315" s="57" t="s">
        <v>29</v>
      </c>
      <c r="E315" s="61"/>
    </row>
    <row r="316" spans="2:5" s="1" customFormat="1" ht="13.9" customHeight="1">
      <c r="B316" s="57" t="s">
        <v>29</v>
      </c>
      <c r="C316" s="57" t="s">
        <v>29</v>
      </c>
      <c r="D316" s="57" t="s">
        <v>29</v>
      </c>
      <c r="E316" s="61"/>
    </row>
    <row r="317" spans="2:5" s="1" customFormat="1" ht="13.9" customHeight="1">
      <c r="B317" s="57" t="s">
        <v>29</v>
      </c>
      <c r="C317" s="57" t="s">
        <v>29</v>
      </c>
      <c r="D317" s="57" t="s">
        <v>29</v>
      </c>
      <c r="E317" s="61"/>
    </row>
    <row r="318" spans="2:5" s="1" customFormat="1" ht="13.9" customHeight="1">
      <c r="B318" s="57" t="s">
        <v>29</v>
      </c>
      <c r="C318" s="57" t="s">
        <v>29</v>
      </c>
      <c r="D318" s="57" t="s">
        <v>29</v>
      </c>
      <c r="E318" s="61"/>
    </row>
    <row r="319" spans="2:5" s="1" customFormat="1" ht="13.9" customHeight="1">
      <c r="B319" s="57" t="s">
        <v>29</v>
      </c>
      <c r="C319" s="57" t="s">
        <v>29</v>
      </c>
      <c r="D319" s="57" t="s">
        <v>29</v>
      </c>
      <c r="E319" s="61"/>
    </row>
    <row r="320" spans="2:5" s="1" customFormat="1" ht="13.9" customHeight="1">
      <c r="B320" s="57" t="s">
        <v>29</v>
      </c>
      <c r="C320" s="57" t="s">
        <v>29</v>
      </c>
      <c r="D320" s="57" t="s">
        <v>29</v>
      </c>
      <c r="E320" s="61"/>
    </row>
    <row r="321" spans="2:5" s="1" customFormat="1" ht="13.9" customHeight="1">
      <c r="B321" s="57" t="s">
        <v>29</v>
      </c>
      <c r="C321" s="57" t="s">
        <v>29</v>
      </c>
      <c r="D321" s="57" t="s">
        <v>29</v>
      </c>
      <c r="E321" s="61"/>
    </row>
    <row r="322" spans="2:5" s="1" customFormat="1" ht="13.9" customHeight="1">
      <c r="B322" s="57" t="s">
        <v>29</v>
      </c>
      <c r="C322" s="57" t="s">
        <v>29</v>
      </c>
      <c r="D322" s="57" t="s">
        <v>29</v>
      </c>
      <c r="E322" s="61"/>
    </row>
    <row r="323" spans="2:5" s="1" customFormat="1" ht="13.9" customHeight="1">
      <c r="B323" s="57" t="s">
        <v>29</v>
      </c>
      <c r="C323" s="57" t="s">
        <v>29</v>
      </c>
      <c r="D323" s="57" t="s">
        <v>29</v>
      </c>
      <c r="E323" s="61"/>
    </row>
    <row r="324" spans="2:5" s="1" customFormat="1" ht="13.9" customHeight="1">
      <c r="B324" s="57" t="s">
        <v>29</v>
      </c>
      <c r="C324" s="57" t="s">
        <v>29</v>
      </c>
      <c r="D324" s="57" t="s">
        <v>29</v>
      </c>
      <c r="E324" s="61"/>
    </row>
    <row r="325" spans="2:5" s="1" customFormat="1" ht="13.9" customHeight="1">
      <c r="B325" s="57" t="s">
        <v>29</v>
      </c>
      <c r="C325" s="57" t="s">
        <v>29</v>
      </c>
      <c r="D325" s="57" t="s">
        <v>29</v>
      </c>
      <c r="E325" s="61"/>
    </row>
    <row r="326" spans="2:5" s="1" customFormat="1" ht="13.9" customHeight="1">
      <c r="B326" s="57" t="s">
        <v>29</v>
      </c>
      <c r="C326" s="57" t="s">
        <v>29</v>
      </c>
      <c r="D326" s="57" t="s">
        <v>29</v>
      </c>
      <c r="E326" s="61"/>
    </row>
    <row r="327" spans="2:5" s="1" customFormat="1" ht="13.9" customHeight="1">
      <c r="B327" s="57" t="s">
        <v>29</v>
      </c>
      <c r="C327" s="57" t="s">
        <v>29</v>
      </c>
      <c r="D327" s="57" t="s">
        <v>29</v>
      </c>
      <c r="E327" s="61"/>
    </row>
    <row r="328" spans="2:5" s="1" customFormat="1" ht="13.9" customHeight="1">
      <c r="B328" s="57" t="s">
        <v>29</v>
      </c>
      <c r="C328" s="57" t="s">
        <v>29</v>
      </c>
      <c r="D328" s="57" t="s">
        <v>29</v>
      </c>
      <c r="E328" s="61"/>
    </row>
    <row r="329" spans="2:5" s="1" customFormat="1" ht="13.9" customHeight="1">
      <c r="B329" s="57" t="s">
        <v>29</v>
      </c>
      <c r="C329" s="57" t="s">
        <v>29</v>
      </c>
      <c r="D329" s="57" t="s">
        <v>29</v>
      </c>
      <c r="E329" s="61"/>
    </row>
    <row r="330" spans="2:5" s="1" customFormat="1" ht="13.9" customHeight="1">
      <c r="B330" s="57" t="s">
        <v>29</v>
      </c>
      <c r="C330" s="57" t="s">
        <v>29</v>
      </c>
      <c r="D330" s="57" t="s">
        <v>29</v>
      </c>
      <c r="E330" s="61"/>
    </row>
    <row r="331" spans="2:5" s="1" customFormat="1" ht="13.9" customHeight="1">
      <c r="B331" s="57" t="s">
        <v>29</v>
      </c>
      <c r="C331" s="57" t="s">
        <v>29</v>
      </c>
      <c r="D331" s="57" t="s">
        <v>29</v>
      </c>
      <c r="E331" s="61"/>
    </row>
    <row r="332" spans="2:5" s="1" customFormat="1" ht="13.9" customHeight="1">
      <c r="B332" s="57" t="s">
        <v>29</v>
      </c>
      <c r="C332" s="57" t="s">
        <v>29</v>
      </c>
      <c r="D332" s="57" t="s">
        <v>29</v>
      </c>
      <c r="E332" s="61"/>
    </row>
    <row r="333" spans="2:5" s="1" customFormat="1" ht="13.9" customHeight="1">
      <c r="B333" s="57" t="s">
        <v>29</v>
      </c>
      <c r="C333" s="57" t="s">
        <v>29</v>
      </c>
      <c r="D333" s="57" t="s">
        <v>29</v>
      </c>
      <c r="E333" s="61"/>
    </row>
    <row r="334" spans="2:5" s="1" customFormat="1" ht="13.9" customHeight="1">
      <c r="B334" s="57" t="s">
        <v>29</v>
      </c>
      <c r="C334" s="57" t="s">
        <v>29</v>
      </c>
      <c r="D334" s="57" t="s">
        <v>29</v>
      </c>
      <c r="E334" s="61"/>
    </row>
    <row r="335" spans="2:5" s="1" customFormat="1" ht="13.9" customHeight="1">
      <c r="B335" s="57" t="s">
        <v>29</v>
      </c>
      <c r="C335" s="57" t="s">
        <v>29</v>
      </c>
      <c r="D335" s="57" t="s">
        <v>29</v>
      </c>
      <c r="E335" s="61"/>
    </row>
    <row r="336" spans="2:5" s="1" customFormat="1" ht="13.9" customHeight="1">
      <c r="B336" s="57" t="s">
        <v>29</v>
      </c>
      <c r="C336" s="57" t="s">
        <v>29</v>
      </c>
      <c r="D336" s="57" t="s">
        <v>29</v>
      </c>
      <c r="E336" s="61"/>
    </row>
    <row r="337" spans="2:5" s="1" customFormat="1" ht="13.9" customHeight="1">
      <c r="B337" s="57" t="s">
        <v>29</v>
      </c>
      <c r="C337" s="57" t="s">
        <v>29</v>
      </c>
      <c r="D337" s="57" t="s">
        <v>29</v>
      </c>
      <c r="E337" s="61"/>
    </row>
    <row r="338" spans="2:5" s="1" customFormat="1" ht="13.9" customHeight="1">
      <c r="B338" s="57" t="s">
        <v>29</v>
      </c>
      <c r="C338" s="57" t="s">
        <v>29</v>
      </c>
      <c r="D338" s="57" t="s">
        <v>29</v>
      </c>
      <c r="E338" s="61"/>
    </row>
    <row r="339" spans="2:5" s="1" customFormat="1" ht="13.9" customHeight="1">
      <c r="B339" s="57" t="s">
        <v>29</v>
      </c>
      <c r="C339" s="57" t="s">
        <v>29</v>
      </c>
      <c r="D339" s="57" t="s">
        <v>29</v>
      </c>
      <c r="E339" s="61"/>
    </row>
    <row r="340" spans="2:5" s="1" customFormat="1" ht="13.9" customHeight="1">
      <c r="B340" s="57" t="s">
        <v>29</v>
      </c>
      <c r="C340" s="57" t="s">
        <v>29</v>
      </c>
      <c r="D340" s="57" t="s">
        <v>29</v>
      </c>
      <c r="E340" s="61"/>
    </row>
    <row r="341" spans="2:5" s="1" customFormat="1" ht="13.9" customHeight="1">
      <c r="B341" s="57" t="s">
        <v>29</v>
      </c>
      <c r="C341" s="57" t="s">
        <v>29</v>
      </c>
      <c r="D341" s="57" t="s">
        <v>29</v>
      </c>
      <c r="E341" s="61"/>
    </row>
    <row r="342" spans="2:5" s="1" customFormat="1" ht="13.9" customHeight="1">
      <c r="B342" s="57" t="s">
        <v>29</v>
      </c>
      <c r="C342" s="57" t="s">
        <v>29</v>
      </c>
      <c r="D342" s="57" t="s">
        <v>29</v>
      </c>
      <c r="E342" s="61"/>
    </row>
    <row r="343" spans="2:5" s="1" customFormat="1" ht="13.9" customHeight="1">
      <c r="B343" s="57" t="s">
        <v>29</v>
      </c>
      <c r="C343" s="57" t="s">
        <v>29</v>
      </c>
      <c r="D343" s="57" t="s">
        <v>29</v>
      </c>
      <c r="E343" s="61"/>
    </row>
    <row r="344" spans="2:5" s="1" customFormat="1" ht="13.9" customHeight="1">
      <c r="B344" s="57" t="s">
        <v>29</v>
      </c>
      <c r="C344" s="57" t="s">
        <v>29</v>
      </c>
      <c r="D344" s="57" t="s">
        <v>29</v>
      </c>
      <c r="E344" s="61"/>
    </row>
    <row r="345" spans="2:5" s="1" customFormat="1" ht="13.9" customHeight="1">
      <c r="B345" s="57" t="s">
        <v>29</v>
      </c>
      <c r="C345" s="57" t="s">
        <v>29</v>
      </c>
      <c r="D345" s="57" t="s">
        <v>29</v>
      </c>
      <c r="E345" s="61"/>
    </row>
    <row r="346" spans="2:5" s="1" customFormat="1" ht="13.9" customHeight="1">
      <c r="B346" s="57" t="s">
        <v>29</v>
      </c>
      <c r="C346" s="57" t="s">
        <v>29</v>
      </c>
      <c r="D346" s="57" t="s">
        <v>29</v>
      </c>
      <c r="E346" s="61"/>
    </row>
    <row r="347" spans="2:5" s="1" customFormat="1" ht="13.9" customHeight="1">
      <c r="B347" s="57" t="s">
        <v>29</v>
      </c>
      <c r="C347" s="57" t="s">
        <v>29</v>
      </c>
      <c r="D347" s="57" t="s">
        <v>29</v>
      </c>
      <c r="E347" s="61"/>
    </row>
    <row r="348" spans="2:5" s="1" customFormat="1" ht="13.9" customHeight="1">
      <c r="B348" s="57" t="s">
        <v>29</v>
      </c>
      <c r="C348" s="57" t="s">
        <v>29</v>
      </c>
      <c r="D348" s="57" t="s">
        <v>29</v>
      </c>
      <c r="E348" s="61"/>
    </row>
    <row r="349" spans="2:5" s="1" customFormat="1" ht="13.9" customHeight="1">
      <c r="B349" s="57" t="s">
        <v>29</v>
      </c>
      <c r="C349" s="57" t="s">
        <v>29</v>
      </c>
      <c r="D349" s="57" t="s">
        <v>29</v>
      </c>
      <c r="E349" s="61"/>
    </row>
    <row r="350" spans="2:5" s="1" customFormat="1" ht="13.9" customHeight="1">
      <c r="B350" s="57" t="s">
        <v>29</v>
      </c>
      <c r="C350" s="57" t="s">
        <v>29</v>
      </c>
      <c r="D350" s="57" t="s">
        <v>29</v>
      </c>
      <c r="E350" s="61"/>
    </row>
    <row r="351" spans="2:5" s="1" customFormat="1" ht="13.9" customHeight="1">
      <c r="B351" s="57" t="s">
        <v>29</v>
      </c>
      <c r="C351" s="57" t="s">
        <v>29</v>
      </c>
      <c r="D351" s="57" t="s">
        <v>29</v>
      </c>
      <c r="E351" s="61"/>
    </row>
    <row r="352" spans="2:5" s="1" customFormat="1" ht="13.9" customHeight="1">
      <c r="B352" s="57" t="s">
        <v>29</v>
      </c>
      <c r="C352" s="57" t="s">
        <v>29</v>
      </c>
      <c r="D352" s="57" t="s">
        <v>29</v>
      </c>
      <c r="E352" s="61"/>
    </row>
    <row r="353" spans="2:5" s="1" customFormat="1" ht="13.9" customHeight="1">
      <c r="B353" s="57" t="s">
        <v>29</v>
      </c>
      <c r="C353" s="57" t="s">
        <v>29</v>
      </c>
      <c r="D353" s="57" t="s">
        <v>29</v>
      </c>
      <c r="E353" s="61"/>
    </row>
    <row r="354" spans="2:5" s="1" customFormat="1" ht="13.9" customHeight="1">
      <c r="B354" s="57" t="s">
        <v>29</v>
      </c>
      <c r="C354" s="57" t="s">
        <v>29</v>
      </c>
      <c r="D354" s="57" t="s">
        <v>29</v>
      </c>
      <c r="E354" s="61"/>
    </row>
    <row r="355" spans="2:5" s="1" customFormat="1" ht="13.9" customHeight="1">
      <c r="B355" s="57" t="s">
        <v>29</v>
      </c>
      <c r="C355" s="57" t="s">
        <v>29</v>
      </c>
      <c r="D355" s="57" t="s">
        <v>29</v>
      </c>
      <c r="E355" s="61"/>
    </row>
    <row r="356" spans="2:5" s="1" customFormat="1" ht="13.9" customHeight="1">
      <c r="B356" s="57" t="s">
        <v>29</v>
      </c>
      <c r="C356" s="57" t="s">
        <v>29</v>
      </c>
      <c r="D356" s="57" t="s">
        <v>29</v>
      </c>
      <c r="E356" s="61"/>
    </row>
    <row r="357" spans="2:5" s="1" customFormat="1" ht="13.9" customHeight="1">
      <c r="B357" s="57" t="s">
        <v>29</v>
      </c>
      <c r="C357" s="57" t="s">
        <v>29</v>
      </c>
      <c r="D357" s="57" t="s">
        <v>29</v>
      </c>
      <c r="E357" s="61"/>
    </row>
    <row r="358" spans="2:5" s="1" customFormat="1" ht="13.9" customHeight="1">
      <c r="B358" s="57" t="s">
        <v>29</v>
      </c>
      <c r="C358" s="57" t="s">
        <v>29</v>
      </c>
      <c r="D358" s="57" t="s">
        <v>29</v>
      </c>
      <c r="E358" s="61"/>
    </row>
    <row r="359" spans="2:5" s="1" customFormat="1" ht="13.9" customHeight="1">
      <c r="B359" s="57" t="s">
        <v>29</v>
      </c>
      <c r="C359" s="57" t="s">
        <v>29</v>
      </c>
      <c r="D359" s="57" t="s">
        <v>29</v>
      </c>
      <c r="E359" s="61"/>
    </row>
    <row r="360" spans="2:5" s="1" customFormat="1" ht="13.9" customHeight="1">
      <c r="B360" s="57" t="s">
        <v>29</v>
      </c>
      <c r="C360" s="57" t="s">
        <v>29</v>
      </c>
      <c r="D360" s="57" t="s">
        <v>29</v>
      </c>
      <c r="E360" s="61"/>
    </row>
    <row r="361" spans="2:5" s="1" customFormat="1" ht="13.9" customHeight="1">
      <c r="B361" s="57" t="s">
        <v>29</v>
      </c>
      <c r="C361" s="57" t="s">
        <v>29</v>
      </c>
      <c r="D361" s="57" t="s">
        <v>29</v>
      </c>
      <c r="E361" s="61"/>
    </row>
    <row r="362" spans="2:5" s="1" customFormat="1" ht="13.9" customHeight="1">
      <c r="B362" s="57" t="s">
        <v>29</v>
      </c>
      <c r="C362" s="57" t="s">
        <v>29</v>
      </c>
      <c r="D362" s="57" t="s">
        <v>29</v>
      </c>
      <c r="E362" s="61"/>
    </row>
    <row r="363" spans="2:5" s="1" customFormat="1" ht="13.9" customHeight="1">
      <c r="B363" s="57" t="s">
        <v>29</v>
      </c>
      <c r="C363" s="57" t="s">
        <v>29</v>
      </c>
      <c r="D363" s="57" t="s">
        <v>29</v>
      </c>
      <c r="E363" s="61"/>
    </row>
    <row r="364" spans="2:5" s="1" customFormat="1" ht="13.9" customHeight="1">
      <c r="B364" s="57" t="s">
        <v>29</v>
      </c>
      <c r="C364" s="57" t="s">
        <v>29</v>
      </c>
      <c r="D364" s="57" t="s">
        <v>29</v>
      </c>
      <c r="E364" s="61"/>
    </row>
    <row r="365" spans="2:5" s="1" customFormat="1" ht="13.9" customHeight="1">
      <c r="B365" s="57" t="s">
        <v>29</v>
      </c>
      <c r="C365" s="57" t="s">
        <v>29</v>
      </c>
      <c r="D365" s="57" t="s">
        <v>29</v>
      </c>
      <c r="E365" s="61"/>
    </row>
    <row r="366" spans="2:5" s="1" customFormat="1" ht="13.9" customHeight="1">
      <c r="B366" s="57" t="s">
        <v>29</v>
      </c>
      <c r="C366" s="57" t="s">
        <v>29</v>
      </c>
      <c r="D366" s="57" t="s">
        <v>29</v>
      </c>
      <c r="E366" s="61"/>
    </row>
    <row r="367" spans="2:5" s="1" customFormat="1" ht="13.9" customHeight="1">
      <c r="B367" s="57" t="s">
        <v>29</v>
      </c>
      <c r="C367" s="57" t="s">
        <v>29</v>
      </c>
      <c r="D367" s="57" t="s">
        <v>29</v>
      </c>
      <c r="E367" s="61"/>
    </row>
    <row r="368" spans="2:5" s="1" customFormat="1" ht="13.9" customHeight="1">
      <c r="B368" s="57" t="s">
        <v>29</v>
      </c>
      <c r="C368" s="57" t="s">
        <v>29</v>
      </c>
      <c r="D368" s="57" t="s">
        <v>29</v>
      </c>
      <c r="E368" s="61"/>
    </row>
    <row r="369" spans="2:5" s="1" customFormat="1" ht="13.9" customHeight="1">
      <c r="B369" s="57" t="s">
        <v>29</v>
      </c>
      <c r="C369" s="57" t="s">
        <v>29</v>
      </c>
      <c r="D369" s="57" t="s">
        <v>29</v>
      </c>
      <c r="E369" s="61"/>
    </row>
    <row r="370" spans="2:5" s="1" customFormat="1" ht="13.9" customHeight="1">
      <c r="B370" s="57" t="s">
        <v>29</v>
      </c>
      <c r="C370" s="57" t="s">
        <v>29</v>
      </c>
      <c r="D370" s="57" t="s">
        <v>29</v>
      </c>
      <c r="E370" s="61"/>
    </row>
    <row r="371" spans="2:5" s="1" customFormat="1" ht="13.9" customHeight="1">
      <c r="B371" s="57" t="s">
        <v>29</v>
      </c>
      <c r="C371" s="57" t="s">
        <v>29</v>
      </c>
      <c r="D371" s="57" t="s">
        <v>29</v>
      </c>
      <c r="E371" s="61"/>
    </row>
    <row r="372" spans="2:5" s="1" customFormat="1" ht="13.9" customHeight="1">
      <c r="B372" s="57" t="s">
        <v>29</v>
      </c>
      <c r="C372" s="57" t="s">
        <v>29</v>
      </c>
      <c r="D372" s="57" t="s">
        <v>29</v>
      </c>
      <c r="E372" s="61"/>
    </row>
    <row r="373" spans="2:5" s="1" customFormat="1" ht="13.9" customHeight="1">
      <c r="B373" s="57" t="s">
        <v>29</v>
      </c>
      <c r="C373" s="57" t="s">
        <v>29</v>
      </c>
      <c r="D373" s="57" t="s">
        <v>29</v>
      </c>
      <c r="E373" s="61"/>
    </row>
    <row r="374" spans="2:5" s="1" customFormat="1" ht="13.9" customHeight="1">
      <c r="B374" s="57" t="s">
        <v>29</v>
      </c>
      <c r="C374" s="57" t="s">
        <v>29</v>
      </c>
      <c r="D374" s="57" t="s">
        <v>29</v>
      </c>
      <c r="E374" s="61"/>
    </row>
    <row r="375" spans="2:5" s="1" customFormat="1" ht="13.9" customHeight="1">
      <c r="B375" s="57" t="s">
        <v>29</v>
      </c>
      <c r="C375" s="57" t="s">
        <v>29</v>
      </c>
      <c r="D375" s="57" t="s">
        <v>29</v>
      </c>
      <c r="E375" s="61"/>
    </row>
    <row r="376" spans="2:5" s="1" customFormat="1" ht="13.9" customHeight="1">
      <c r="B376" s="57" t="s">
        <v>29</v>
      </c>
      <c r="C376" s="57" t="s">
        <v>29</v>
      </c>
      <c r="D376" s="57" t="s">
        <v>29</v>
      </c>
      <c r="E376" s="61"/>
    </row>
    <row r="377" spans="2:5" s="1" customFormat="1" ht="13.9" customHeight="1">
      <c r="B377" s="57" t="s">
        <v>29</v>
      </c>
      <c r="C377" s="57" t="s">
        <v>29</v>
      </c>
      <c r="D377" s="57" t="s">
        <v>29</v>
      </c>
      <c r="E377" s="61"/>
    </row>
    <row r="378" spans="2:5" s="1" customFormat="1" ht="13.9" customHeight="1">
      <c r="B378" s="57" t="s">
        <v>29</v>
      </c>
      <c r="C378" s="57" t="s">
        <v>29</v>
      </c>
      <c r="D378" s="57" t="s">
        <v>29</v>
      </c>
      <c r="E378" s="61"/>
    </row>
    <row r="379" spans="2:5" s="1" customFormat="1" ht="13.9" customHeight="1">
      <c r="B379" s="57" t="s">
        <v>29</v>
      </c>
      <c r="C379" s="57" t="s">
        <v>29</v>
      </c>
      <c r="D379" s="57" t="s">
        <v>29</v>
      </c>
      <c r="E379" s="61"/>
    </row>
    <row r="380" spans="2:5" s="1" customFormat="1" ht="13.9" customHeight="1">
      <c r="B380" s="57" t="s">
        <v>29</v>
      </c>
      <c r="C380" s="57" t="s">
        <v>29</v>
      </c>
      <c r="D380" s="57" t="s">
        <v>29</v>
      </c>
      <c r="E380" s="61"/>
    </row>
    <row r="381" spans="2:5" s="1" customFormat="1" ht="13.9" customHeight="1">
      <c r="B381" s="57" t="s">
        <v>29</v>
      </c>
      <c r="C381" s="57" t="s">
        <v>29</v>
      </c>
      <c r="D381" s="57" t="s">
        <v>29</v>
      </c>
      <c r="E381" s="61"/>
    </row>
    <row r="382" spans="2:5" s="1" customFormat="1" ht="13.9" customHeight="1">
      <c r="B382" s="57" t="s">
        <v>29</v>
      </c>
      <c r="C382" s="57" t="s">
        <v>29</v>
      </c>
      <c r="D382" s="57" t="s">
        <v>29</v>
      </c>
      <c r="E382" s="61"/>
    </row>
    <row r="383" spans="2:5" s="1" customFormat="1" ht="13.9" customHeight="1">
      <c r="B383" s="57" t="s">
        <v>29</v>
      </c>
      <c r="C383" s="57" t="s">
        <v>29</v>
      </c>
      <c r="D383" s="57" t="s">
        <v>29</v>
      </c>
      <c r="E383" s="61"/>
    </row>
    <row r="384" spans="2:5" s="1" customFormat="1" ht="13.9" customHeight="1">
      <c r="B384" s="57" t="s">
        <v>29</v>
      </c>
      <c r="C384" s="57" t="s">
        <v>29</v>
      </c>
      <c r="D384" s="57" t="s">
        <v>29</v>
      </c>
      <c r="E384" s="61"/>
    </row>
    <row r="385" spans="2:5" s="1" customFormat="1" ht="13.9" customHeight="1">
      <c r="B385" s="57" t="s">
        <v>29</v>
      </c>
      <c r="C385" s="57" t="s">
        <v>29</v>
      </c>
      <c r="D385" s="57" t="s">
        <v>29</v>
      </c>
      <c r="E385" s="61"/>
    </row>
    <row r="386" spans="2:5" s="1" customFormat="1" ht="13.9" customHeight="1">
      <c r="B386" s="57" t="s">
        <v>29</v>
      </c>
      <c r="C386" s="57" t="s">
        <v>29</v>
      </c>
      <c r="D386" s="57" t="s">
        <v>29</v>
      </c>
      <c r="E386" s="61"/>
    </row>
    <row r="387" spans="2:5" s="1" customFormat="1" ht="13.9" customHeight="1">
      <c r="B387" s="57" t="s">
        <v>29</v>
      </c>
      <c r="C387" s="57" t="s">
        <v>29</v>
      </c>
      <c r="D387" s="57" t="s">
        <v>29</v>
      </c>
      <c r="E387" s="61"/>
    </row>
    <row r="388" spans="2:5" s="1" customFormat="1" ht="13.9" customHeight="1">
      <c r="B388" s="57" t="s">
        <v>29</v>
      </c>
      <c r="C388" s="57" t="s">
        <v>29</v>
      </c>
      <c r="D388" s="57" t="s">
        <v>29</v>
      </c>
      <c r="E388" s="61"/>
    </row>
    <row r="389" spans="2:5" s="1" customFormat="1" ht="13.9" customHeight="1">
      <c r="B389" s="57" t="s">
        <v>29</v>
      </c>
      <c r="C389" s="57" t="s">
        <v>29</v>
      </c>
      <c r="D389" s="57" t="s">
        <v>29</v>
      </c>
      <c r="E389" s="61"/>
    </row>
    <row r="390" spans="2:5" s="1" customFormat="1" ht="13.9" customHeight="1">
      <c r="B390" s="57" t="s">
        <v>29</v>
      </c>
      <c r="C390" s="57" t="s">
        <v>29</v>
      </c>
      <c r="D390" s="57" t="s">
        <v>29</v>
      </c>
      <c r="E390" s="61"/>
    </row>
    <row r="391" spans="2:5" s="1" customFormat="1" ht="13.9" customHeight="1">
      <c r="B391" s="57" t="s">
        <v>29</v>
      </c>
      <c r="C391" s="57" t="s">
        <v>29</v>
      </c>
      <c r="D391" s="57" t="s">
        <v>29</v>
      </c>
      <c r="E391" s="61"/>
    </row>
    <row r="392" spans="2:5" s="1" customFormat="1" ht="13.9" customHeight="1">
      <c r="B392" s="57" t="s">
        <v>29</v>
      </c>
      <c r="C392" s="57" t="s">
        <v>29</v>
      </c>
      <c r="D392" s="57" t="s">
        <v>29</v>
      </c>
      <c r="E392" s="61"/>
    </row>
    <row r="393" spans="2:5" s="1" customFormat="1" ht="13.9" customHeight="1">
      <c r="B393" s="57" t="s">
        <v>29</v>
      </c>
      <c r="C393" s="57" t="s">
        <v>29</v>
      </c>
      <c r="D393" s="57" t="s">
        <v>29</v>
      </c>
      <c r="E393" s="61"/>
    </row>
    <row r="394" spans="2:5" s="1" customFormat="1" ht="13.9" customHeight="1">
      <c r="B394" s="57" t="s">
        <v>29</v>
      </c>
      <c r="C394" s="57" t="s">
        <v>29</v>
      </c>
      <c r="D394" s="57" t="s">
        <v>29</v>
      </c>
      <c r="E394" s="61"/>
    </row>
    <row r="395" spans="2:5" s="1" customFormat="1" ht="13.9" customHeight="1">
      <c r="B395" s="57" t="s">
        <v>29</v>
      </c>
      <c r="C395" s="57" t="s">
        <v>29</v>
      </c>
      <c r="D395" s="57" t="s">
        <v>29</v>
      </c>
      <c r="E395" s="61"/>
    </row>
    <row r="396" spans="2:5" s="1" customFormat="1" ht="13.9" customHeight="1">
      <c r="B396" s="57" t="s">
        <v>29</v>
      </c>
      <c r="C396" s="57" t="s">
        <v>29</v>
      </c>
      <c r="D396" s="57" t="s">
        <v>29</v>
      </c>
      <c r="E396" s="61"/>
    </row>
    <row r="397" spans="2:5" s="1" customFormat="1" ht="13.9" customHeight="1">
      <c r="B397" s="57" t="s">
        <v>29</v>
      </c>
      <c r="C397" s="57" t="s">
        <v>29</v>
      </c>
      <c r="D397" s="57" t="s">
        <v>29</v>
      </c>
      <c r="E397" s="61"/>
    </row>
    <row r="398" spans="2:5" s="1" customFormat="1" ht="13.9" customHeight="1">
      <c r="B398" s="57" t="s">
        <v>29</v>
      </c>
      <c r="C398" s="57" t="s">
        <v>29</v>
      </c>
      <c r="D398" s="57" t="s">
        <v>29</v>
      </c>
      <c r="E398" s="61"/>
    </row>
    <row r="399" spans="2:5" s="1" customFormat="1" ht="13.9" customHeight="1">
      <c r="B399" s="57" t="s">
        <v>29</v>
      </c>
      <c r="C399" s="57" t="s">
        <v>29</v>
      </c>
      <c r="D399" s="57" t="s">
        <v>29</v>
      </c>
      <c r="E399" s="61"/>
    </row>
    <row r="400" spans="2:5" s="1" customFormat="1" ht="13.9" customHeight="1">
      <c r="B400" s="57" t="s">
        <v>29</v>
      </c>
      <c r="C400" s="57" t="s">
        <v>29</v>
      </c>
      <c r="D400" s="57" t="s">
        <v>29</v>
      </c>
      <c r="E400" s="61"/>
    </row>
    <row r="401" spans="2:5" s="1" customFormat="1" ht="13.9" customHeight="1">
      <c r="B401" s="57" t="s">
        <v>29</v>
      </c>
      <c r="C401" s="57" t="s">
        <v>29</v>
      </c>
      <c r="D401" s="57" t="s">
        <v>29</v>
      </c>
      <c r="E401" s="61"/>
    </row>
    <row r="402" spans="2:5" s="1" customFormat="1" ht="13.9" customHeight="1">
      <c r="B402" s="57" t="s">
        <v>29</v>
      </c>
      <c r="C402" s="57" t="s">
        <v>29</v>
      </c>
      <c r="D402" s="57" t="s">
        <v>29</v>
      </c>
      <c r="E402" s="61"/>
    </row>
    <row r="403" spans="2:5" s="1" customFormat="1" ht="13.9" customHeight="1">
      <c r="B403" s="57" t="s">
        <v>29</v>
      </c>
      <c r="C403" s="57" t="s">
        <v>29</v>
      </c>
      <c r="D403" s="57" t="s">
        <v>29</v>
      </c>
      <c r="E403" s="61"/>
    </row>
    <row r="404" spans="2:5" s="1" customFormat="1" ht="13.9" customHeight="1">
      <c r="B404" s="57" t="s">
        <v>29</v>
      </c>
      <c r="C404" s="57" t="s">
        <v>29</v>
      </c>
      <c r="D404" s="57" t="s">
        <v>29</v>
      </c>
      <c r="E404" s="61"/>
    </row>
    <row r="405" spans="2:5" s="1" customFormat="1" ht="13.9" customHeight="1">
      <c r="B405" s="57" t="s">
        <v>29</v>
      </c>
      <c r="C405" s="57" t="s">
        <v>29</v>
      </c>
      <c r="D405" s="57" t="s">
        <v>29</v>
      </c>
      <c r="E405" s="61"/>
    </row>
    <row r="406" spans="2:5" s="1" customFormat="1" ht="13.9" customHeight="1">
      <c r="B406" s="57" t="s">
        <v>29</v>
      </c>
      <c r="C406" s="57" t="s">
        <v>29</v>
      </c>
      <c r="D406" s="57" t="s">
        <v>29</v>
      </c>
      <c r="E406" s="61"/>
    </row>
    <row r="407" spans="2:5" s="1" customFormat="1" ht="13.9" customHeight="1">
      <c r="B407" s="57" t="s">
        <v>29</v>
      </c>
      <c r="C407" s="57" t="s">
        <v>29</v>
      </c>
      <c r="D407" s="57" t="s">
        <v>29</v>
      </c>
      <c r="E407" s="61"/>
    </row>
    <row r="408" spans="2:5" s="1" customFormat="1" ht="13.9" customHeight="1">
      <c r="B408" s="57" t="s">
        <v>29</v>
      </c>
      <c r="C408" s="57" t="s">
        <v>29</v>
      </c>
      <c r="D408" s="57" t="s">
        <v>29</v>
      </c>
      <c r="E408" s="61"/>
    </row>
    <row r="409" spans="2:5" s="1" customFormat="1" ht="13.9" customHeight="1">
      <c r="B409" s="57" t="s">
        <v>29</v>
      </c>
      <c r="C409" s="57" t="s">
        <v>29</v>
      </c>
      <c r="D409" s="57" t="s">
        <v>29</v>
      </c>
      <c r="E409" s="61"/>
    </row>
    <row r="410" spans="2:5" s="1" customFormat="1" ht="13.9" customHeight="1">
      <c r="B410" s="57" t="s">
        <v>29</v>
      </c>
      <c r="C410" s="57" t="s">
        <v>29</v>
      </c>
      <c r="D410" s="57" t="s">
        <v>29</v>
      </c>
      <c r="E410" s="61"/>
    </row>
    <row r="411" spans="2:5" s="1" customFormat="1" ht="13.9" customHeight="1">
      <c r="B411" s="57" t="s">
        <v>29</v>
      </c>
      <c r="C411" s="57" t="s">
        <v>29</v>
      </c>
      <c r="D411" s="57" t="s">
        <v>29</v>
      </c>
      <c r="E411" s="61"/>
    </row>
    <row r="412" spans="2:5" s="1" customFormat="1" ht="13.9" customHeight="1">
      <c r="B412" s="57" t="s">
        <v>29</v>
      </c>
      <c r="C412" s="57" t="s">
        <v>29</v>
      </c>
      <c r="D412" s="57" t="s">
        <v>29</v>
      </c>
      <c r="E412" s="61"/>
    </row>
    <row r="413" spans="2:5" s="1" customFormat="1" ht="13.9" customHeight="1">
      <c r="B413" s="57" t="s">
        <v>29</v>
      </c>
      <c r="C413" s="57" t="s">
        <v>29</v>
      </c>
      <c r="D413" s="57" t="s">
        <v>29</v>
      </c>
      <c r="E413" s="61"/>
    </row>
    <row r="414" spans="2:5" s="1" customFormat="1" ht="13.9" customHeight="1">
      <c r="B414" s="57" t="s">
        <v>29</v>
      </c>
      <c r="C414" s="57" t="s">
        <v>29</v>
      </c>
      <c r="D414" s="57" t="s">
        <v>29</v>
      </c>
      <c r="E414" s="61"/>
    </row>
    <row r="415" spans="2:5" s="1" customFormat="1" ht="13.9" customHeight="1">
      <c r="B415" s="57" t="s">
        <v>29</v>
      </c>
      <c r="C415" s="57" t="s">
        <v>29</v>
      </c>
      <c r="D415" s="57" t="s">
        <v>29</v>
      </c>
      <c r="E415" s="61"/>
    </row>
    <row r="416" spans="2:5" s="1" customFormat="1" ht="13.9" customHeight="1">
      <c r="B416" s="57" t="s">
        <v>29</v>
      </c>
      <c r="C416" s="57" t="s">
        <v>29</v>
      </c>
      <c r="D416" s="57" t="s">
        <v>29</v>
      </c>
      <c r="E416" s="61"/>
    </row>
    <row r="417" spans="2:5" s="1" customFormat="1" ht="13.9" customHeight="1">
      <c r="B417" s="57" t="s">
        <v>29</v>
      </c>
      <c r="C417" s="57" t="s">
        <v>29</v>
      </c>
      <c r="D417" s="57" t="s">
        <v>29</v>
      </c>
      <c r="E417" s="61"/>
    </row>
    <row r="418" spans="2:5" s="1" customFormat="1" ht="13.9" customHeight="1">
      <c r="B418" s="57" t="s">
        <v>29</v>
      </c>
      <c r="C418" s="57" t="s">
        <v>29</v>
      </c>
      <c r="D418" s="57" t="s">
        <v>29</v>
      </c>
      <c r="E418" s="61"/>
    </row>
    <row r="419" spans="2:5" s="1" customFormat="1" ht="13.9" customHeight="1">
      <c r="B419" s="57" t="s">
        <v>29</v>
      </c>
      <c r="C419" s="57" t="s">
        <v>29</v>
      </c>
      <c r="D419" s="57" t="s">
        <v>29</v>
      </c>
      <c r="E419" s="61"/>
    </row>
    <row r="420" spans="2:5" s="1" customFormat="1" ht="13.9" customHeight="1">
      <c r="B420" s="57" t="s">
        <v>29</v>
      </c>
      <c r="C420" s="57" t="s">
        <v>29</v>
      </c>
      <c r="D420" s="57" t="s">
        <v>29</v>
      </c>
      <c r="E420" s="61"/>
    </row>
    <row r="421" spans="2:5" s="1" customFormat="1" ht="13.9" customHeight="1">
      <c r="B421" s="57" t="s">
        <v>29</v>
      </c>
      <c r="C421" s="57" t="s">
        <v>29</v>
      </c>
      <c r="D421" s="57" t="s">
        <v>29</v>
      </c>
      <c r="E421" s="61"/>
    </row>
    <row r="422" spans="2:5" s="1" customFormat="1" ht="13.9" customHeight="1">
      <c r="B422" s="57" t="s">
        <v>29</v>
      </c>
      <c r="C422" s="57" t="s">
        <v>29</v>
      </c>
      <c r="D422" s="57" t="s">
        <v>29</v>
      </c>
      <c r="E422" s="61"/>
    </row>
    <row r="423" spans="2:5" s="1" customFormat="1" ht="13.9" customHeight="1">
      <c r="B423" s="57" t="s">
        <v>29</v>
      </c>
      <c r="C423" s="57" t="s">
        <v>29</v>
      </c>
      <c r="D423" s="57" t="s">
        <v>29</v>
      </c>
      <c r="E423" s="61"/>
    </row>
    <row r="424" spans="2:5" s="1" customFormat="1" ht="13.9" customHeight="1">
      <c r="B424" s="57" t="s">
        <v>29</v>
      </c>
      <c r="C424" s="57" t="s">
        <v>29</v>
      </c>
      <c r="D424" s="57" t="s">
        <v>29</v>
      </c>
      <c r="E424" s="61"/>
    </row>
    <row r="425" spans="2:5" s="1" customFormat="1" ht="13.9" customHeight="1">
      <c r="B425" s="57" t="s">
        <v>29</v>
      </c>
      <c r="C425" s="57" t="s">
        <v>29</v>
      </c>
      <c r="D425" s="57" t="s">
        <v>29</v>
      </c>
      <c r="E425" s="61"/>
    </row>
    <row r="426" spans="2:5" s="1" customFormat="1" ht="13.9" customHeight="1">
      <c r="B426" s="57" t="s">
        <v>29</v>
      </c>
      <c r="C426" s="57" t="s">
        <v>29</v>
      </c>
      <c r="D426" s="57" t="s">
        <v>29</v>
      </c>
      <c r="E426" s="61"/>
    </row>
    <row r="427" spans="2:5" s="1" customFormat="1" ht="13.9" customHeight="1">
      <c r="B427" s="57" t="s">
        <v>29</v>
      </c>
      <c r="C427" s="57" t="s">
        <v>29</v>
      </c>
      <c r="D427" s="57" t="s">
        <v>29</v>
      </c>
      <c r="E427" s="61"/>
    </row>
    <row r="428" spans="2:5" s="1" customFormat="1" ht="13.9" customHeight="1">
      <c r="B428" s="57" t="s">
        <v>29</v>
      </c>
      <c r="C428" s="57" t="s">
        <v>29</v>
      </c>
      <c r="D428" s="57" t="s">
        <v>29</v>
      </c>
      <c r="E428" s="61"/>
    </row>
    <row r="429" spans="2:5" s="1" customFormat="1" ht="13.9" customHeight="1">
      <c r="B429" s="57" t="s">
        <v>29</v>
      </c>
      <c r="C429" s="57" t="s">
        <v>29</v>
      </c>
      <c r="D429" s="57" t="s">
        <v>29</v>
      </c>
      <c r="E429" s="61"/>
    </row>
    <row r="430" spans="2:5" s="1" customFormat="1" ht="13.9" customHeight="1">
      <c r="B430" s="57" t="s">
        <v>29</v>
      </c>
      <c r="C430" s="57" t="s">
        <v>29</v>
      </c>
      <c r="D430" s="57" t="s">
        <v>29</v>
      </c>
      <c r="E430" s="61"/>
    </row>
    <row r="431" spans="2:5" s="1" customFormat="1" ht="13.9" customHeight="1">
      <c r="B431" s="57" t="s">
        <v>29</v>
      </c>
      <c r="C431" s="57" t="s">
        <v>29</v>
      </c>
      <c r="D431" s="57" t="s">
        <v>29</v>
      </c>
      <c r="E431" s="61"/>
    </row>
    <row r="432" spans="2:5" s="1" customFormat="1" ht="13.9" customHeight="1">
      <c r="B432" s="57" t="s">
        <v>29</v>
      </c>
      <c r="C432" s="57" t="s">
        <v>29</v>
      </c>
      <c r="D432" s="57" t="s">
        <v>29</v>
      </c>
      <c r="E432" s="61"/>
    </row>
    <row r="433" spans="2:5" s="1" customFormat="1" ht="13.9" customHeight="1">
      <c r="B433" s="57" t="s">
        <v>29</v>
      </c>
      <c r="C433" s="57" t="s">
        <v>29</v>
      </c>
      <c r="D433" s="57" t="s">
        <v>29</v>
      </c>
      <c r="E433" s="61"/>
    </row>
    <row r="434" spans="2:5" s="1" customFormat="1" ht="13.9" customHeight="1">
      <c r="B434" s="57" t="s">
        <v>29</v>
      </c>
      <c r="C434" s="57" t="s">
        <v>29</v>
      </c>
      <c r="D434" s="57" t="s">
        <v>29</v>
      </c>
      <c r="E434" s="61"/>
    </row>
    <row r="435" spans="2:5" s="1" customFormat="1" ht="13.9" customHeight="1">
      <c r="B435" s="57" t="s">
        <v>29</v>
      </c>
      <c r="C435" s="57" t="s">
        <v>29</v>
      </c>
      <c r="D435" s="57" t="s">
        <v>29</v>
      </c>
      <c r="E435" s="61"/>
    </row>
    <row r="436" spans="2:5" s="1" customFormat="1" ht="13.9" customHeight="1">
      <c r="B436" s="57" t="s">
        <v>29</v>
      </c>
      <c r="C436" s="57" t="s">
        <v>29</v>
      </c>
      <c r="D436" s="57" t="s">
        <v>29</v>
      </c>
      <c r="E436" s="61"/>
    </row>
    <row r="437" spans="2:5" s="1" customFormat="1" ht="13.9" customHeight="1">
      <c r="B437" s="57" t="s">
        <v>29</v>
      </c>
      <c r="C437" s="57" t="s">
        <v>29</v>
      </c>
      <c r="D437" s="57" t="s">
        <v>29</v>
      </c>
      <c r="E437" s="61"/>
    </row>
    <row r="438" spans="2:5" s="1" customFormat="1" ht="13.9" customHeight="1">
      <c r="B438" s="57" t="s">
        <v>29</v>
      </c>
      <c r="C438" s="57" t="s">
        <v>29</v>
      </c>
      <c r="D438" s="57" t="s">
        <v>29</v>
      </c>
      <c r="E438" s="61"/>
    </row>
    <row r="439" spans="2:5" s="1" customFormat="1" ht="13.9" customHeight="1">
      <c r="B439" s="57" t="s">
        <v>29</v>
      </c>
      <c r="C439" s="57" t="s">
        <v>29</v>
      </c>
      <c r="D439" s="57" t="s">
        <v>29</v>
      </c>
      <c r="E439" s="61"/>
    </row>
    <row r="440" spans="2:5" s="1" customFormat="1" ht="13.9" customHeight="1">
      <c r="B440" s="57" t="s">
        <v>29</v>
      </c>
      <c r="C440" s="57" t="s">
        <v>29</v>
      </c>
      <c r="D440" s="57" t="s">
        <v>29</v>
      </c>
      <c r="E440" s="61"/>
    </row>
    <row r="441" spans="2:5" s="1" customFormat="1" ht="13.9" customHeight="1">
      <c r="B441" s="57" t="s">
        <v>29</v>
      </c>
      <c r="C441" s="57" t="s">
        <v>29</v>
      </c>
      <c r="D441" s="57" t="s">
        <v>29</v>
      </c>
      <c r="E441" s="61"/>
    </row>
    <row r="442" spans="2:5" s="1" customFormat="1" ht="13.9" customHeight="1">
      <c r="B442" s="57" t="s">
        <v>29</v>
      </c>
      <c r="C442" s="57" t="s">
        <v>29</v>
      </c>
      <c r="D442" s="57" t="s">
        <v>29</v>
      </c>
      <c r="E442" s="61"/>
    </row>
    <row r="443" spans="2:5" s="1" customFormat="1" ht="13.9" customHeight="1">
      <c r="B443" s="57" t="s">
        <v>29</v>
      </c>
      <c r="C443" s="57" t="s">
        <v>29</v>
      </c>
      <c r="D443" s="57" t="s">
        <v>29</v>
      </c>
      <c r="E443" s="61"/>
    </row>
    <row r="444" spans="2:5" s="1" customFormat="1" ht="13.9" customHeight="1">
      <c r="B444" s="57" t="s">
        <v>29</v>
      </c>
      <c r="C444" s="57" t="s">
        <v>29</v>
      </c>
      <c r="D444" s="57" t="s">
        <v>29</v>
      </c>
      <c r="E444" s="61"/>
    </row>
    <row r="445" spans="2:5" s="1" customFormat="1" ht="13.9" customHeight="1">
      <c r="B445" s="57" t="s">
        <v>29</v>
      </c>
      <c r="C445" s="57" t="s">
        <v>29</v>
      </c>
      <c r="D445" s="57" t="s">
        <v>29</v>
      </c>
      <c r="E445" s="61"/>
    </row>
    <row r="446" spans="2:5" s="1" customFormat="1" ht="13.9" customHeight="1">
      <c r="B446" s="57" t="s">
        <v>29</v>
      </c>
      <c r="C446" s="57" t="s">
        <v>29</v>
      </c>
      <c r="D446" s="57" t="s">
        <v>29</v>
      </c>
      <c r="E446" s="61"/>
    </row>
    <row r="447" spans="2:5" s="1" customFormat="1" ht="13.9" customHeight="1">
      <c r="B447" s="57" t="s">
        <v>29</v>
      </c>
      <c r="C447" s="57" t="s">
        <v>29</v>
      </c>
      <c r="D447" s="57" t="s">
        <v>29</v>
      </c>
      <c r="E447" s="61"/>
    </row>
    <row r="448" spans="2:5" s="1" customFormat="1" ht="13.9" customHeight="1">
      <c r="B448" s="57" t="s">
        <v>29</v>
      </c>
      <c r="C448" s="57" t="s">
        <v>29</v>
      </c>
      <c r="D448" s="57" t="s">
        <v>29</v>
      </c>
      <c r="E448" s="61"/>
    </row>
    <row r="449" spans="2:5" s="1" customFormat="1" ht="13.9" customHeight="1">
      <c r="B449" s="57" t="s">
        <v>29</v>
      </c>
      <c r="C449" s="57" t="s">
        <v>29</v>
      </c>
      <c r="D449" s="57" t="s">
        <v>29</v>
      </c>
      <c r="E449" s="61"/>
    </row>
    <row r="450" spans="2:5" s="1" customFormat="1" ht="13.9" customHeight="1">
      <c r="B450" s="57" t="s">
        <v>29</v>
      </c>
      <c r="C450" s="57" t="s">
        <v>29</v>
      </c>
      <c r="D450" s="57" t="s">
        <v>29</v>
      </c>
      <c r="E450" s="61"/>
    </row>
    <row r="451" spans="2:5" s="1" customFormat="1" ht="13.9" customHeight="1">
      <c r="B451" s="57" t="s">
        <v>29</v>
      </c>
      <c r="C451" s="57" t="s">
        <v>29</v>
      </c>
      <c r="D451" s="57" t="s">
        <v>29</v>
      </c>
      <c r="E451" s="61"/>
    </row>
    <row r="452" spans="2:5" s="1" customFormat="1" ht="13.9" customHeight="1">
      <c r="B452" s="57" t="s">
        <v>29</v>
      </c>
      <c r="C452" s="57" t="s">
        <v>29</v>
      </c>
      <c r="D452" s="57" t="s">
        <v>29</v>
      </c>
      <c r="E452" s="61"/>
    </row>
    <row r="453" spans="2:5" s="1" customFormat="1" ht="13.9" customHeight="1">
      <c r="B453" s="57" t="s">
        <v>29</v>
      </c>
      <c r="C453" s="57" t="s">
        <v>29</v>
      </c>
      <c r="D453" s="57" t="s">
        <v>29</v>
      </c>
      <c r="E453" s="61"/>
    </row>
    <row r="454" spans="2:5" s="1" customFormat="1" ht="13.9" customHeight="1">
      <c r="B454" s="57" t="s">
        <v>29</v>
      </c>
      <c r="C454" s="57" t="s">
        <v>29</v>
      </c>
      <c r="D454" s="57" t="s">
        <v>29</v>
      </c>
      <c r="E454" s="61"/>
    </row>
    <row r="455" spans="2:5" s="1" customFormat="1" ht="13.9" customHeight="1">
      <c r="B455" s="57" t="s">
        <v>29</v>
      </c>
      <c r="C455" s="57" t="s">
        <v>29</v>
      </c>
      <c r="D455" s="57" t="s">
        <v>29</v>
      </c>
      <c r="E455" s="61"/>
    </row>
    <row r="456" spans="2:5" s="1" customFormat="1" ht="13.9" customHeight="1">
      <c r="B456" s="57" t="s">
        <v>29</v>
      </c>
      <c r="C456" s="57" t="s">
        <v>29</v>
      </c>
      <c r="D456" s="57" t="s">
        <v>29</v>
      </c>
      <c r="E456" s="61"/>
    </row>
    <row r="457" spans="2:5" s="1" customFormat="1" ht="13.9" customHeight="1">
      <c r="B457" s="57" t="s">
        <v>29</v>
      </c>
      <c r="C457" s="57" t="s">
        <v>29</v>
      </c>
      <c r="D457" s="57" t="s">
        <v>29</v>
      </c>
      <c r="E457" s="61"/>
    </row>
    <row r="458" spans="2:5" s="1" customFormat="1" ht="13.9" customHeight="1">
      <c r="B458" s="57" t="s">
        <v>29</v>
      </c>
      <c r="C458" s="57" t="s">
        <v>29</v>
      </c>
      <c r="D458" s="57" t="s">
        <v>29</v>
      </c>
      <c r="E458" s="61"/>
    </row>
    <row r="459" spans="2:5" s="1" customFormat="1" ht="13.9" customHeight="1">
      <c r="B459" s="57" t="s">
        <v>29</v>
      </c>
      <c r="C459" s="57" t="s">
        <v>29</v>
      </c>
      <c r="D459" s="57" t="s">
        <v>29</v>
      </c>
      <c r="E459" s="61"/>
    </row>
    <row r="460" spans="2:5" s="1" customFormat="1" ht="13.9" customHeight="1">
      <c r="B460" s="57" t="s">
        <v>29</v>
      </c>
      <c r="C460" s="57" t="s">
        <v>29</v>
      </c>
      <c r="D460" s="57" t="s">
        <v>29</v>
      </c>
      <c r="E460" s="61"/>
    </row>
    <row r="461" spans="2:5" s="1" customFormat="1" ht="13.9" customHeight="1">
      <c r="B461" s="57" t="s">
        <v>29</v>
      </c>
      <c r="C461" s="57" t="s">
        <v>29</v>
      </c>
      <c r="D461" s="57" t="s">
        <v>29</v>
      </c>
      <c r="E461" s="61"/>
    </row>
    <row r="462" spans="2:5" s="1" customFormat="1" ht="13.9" customHeight="1">
      <c r="B462" s="57" t="s">
        <v>29</v>
      </c>
      <c r="C462" s="57" t="s">
        <v>29</v>
      </c>
      <c r="D462" s="57" t="s">
        <v>29</v>
      </c>
      <c r="E462" s="61"/>
    </row>
    <row r="463" spans="2:5" s="1" customFormat="1" ht="13.9" customHeight="1">
      <c r="B463" s="57" t="s">
        <v>29</v>
      </c>
      <c r="C463" s="57" t="s">
        <v>29</v>
      </c>
      <c r="D463" s="57" t="s">
        <v>29</v>
      </c>
      <c r="E463" s="61"/>
    </row>
    <row r="464" spans="2:5" s="1" customFormat="1" ht="13.9" customHeight="1">
      <c r="B464" s="57" t="s">
        <v>29</v>
      </c>
      <c r="C464" s="57" t="s">
        <v>29</v>
      </c>
      <c r="D464" s="57" t="s">
        <v>29</v>
      </c>
      <c r="E464" s="61"/>
    </row>
    <row r="465" spans="2:5" s="1" customFormat="1" ht="13.9" customHeight="1">
      <c r="B465" s="57" t="s">
        <v>29</v>
      </c>
      <c r="C465" s="57" t="s">
        <v>29</v>
      </c>
      <c r="D465" s="57" t="s">
        <v>29</v>
      </c>
      <c r="E465" s="61"/>
    </row>
    <row r="466" spans="2:5" s="1" customFormat="1" ht="13.9" customHeight="1">
      <c r="B466" s="57" t="s">
        <v>29</v>
      </c>
      <c r="C466" s="57" t="s">
        <v>29</v>
      </c>
      <c r="D466" s="57" t="s">
        <v>29</v>
      </c>
      <c r="E466" s="61"/>
    </row>
    <row r="467" spans="2:5" s="1" customFormat="1" ht="13.9" customHeight="1">
      <c r="B467" s="57" t="s">
        <v>29</v>
      </c>
      <c r="C467" s="57" t="s">
        <v>29</v>
      </c>
      <c r="D467" s="57" t="s">
        <v>29</v>
      </c>
      <c r="E467" s="61"/>
    </row>
    <row r="468" spans="2:5" s="1" customFormat="1" ht="13.9" customHeight="1">
      <c r="B468" s="57" t="s">
        <v>29</v>
      </c>
      <c r="C468" s="57" t="s">
        <v>29</v>
      </c>
      <c r="D468" s="57" t="s">
        <v>29</v>
      </c>
      <c r="E468" s="61"/>
    </row>
    <row r="469" spans="2:5" s="1" customFormat="1" ht="13.9" customHeight="1">
      <c r="B469" s="57" t="s">
        <v>29</v>
      </c>
      <c r="C469" s="57" t="s">
        <v>29</v>
      </c>
      <c r="D469" s="57" t="s">
        <v>29</v>
      </c>
      <c r="E469" s="61"/>
    </row>
    <row r="470" spans="2:5" s="1" customFormat="1" ht="13.9" customHeight="1">
      <c r="B470" s="57" t="s">
        <v>29</v>
      </c>
      <c r="C470" s="57" t="s">
        <v>29</v>
      </c>
      <c r="D470" s="57" t="s">
        <v>29</v>
      </c>
      <c r="E470" s="61"/>
    </row>
    <row r="471" spans="2:5" s="1" customFormat="1" ht="13.9" customHeight="1">
      <c r="B471" s="57" t="s">
        <v>29</v>
      </c>
      <c r="C471" s="57" t="s">
        <v>29</v>
      </c>
      <c r="D471" s="57" t="s">
        <v>29</v>
      </c>
      <c r="E471" s="61"/>
    </row>
    <row r="472" spans="2:5" s="1" customFormat="1" ht="13.9" customHeight="1">
      <c r="B472" s="57" t="s">
        <v>29</v>
      </c>
      <c r="C472" s="57" t="s">
        <v>29</v>
      </c>
      <c r="D472" s="57" t="s">
        <v>29</v>
      </c>
      <c r="E472" s="61"/>
    </row>
    <row r="473" spans="2:5" s="1" customFormat="1" ht="13.9" customHeight="1">
      <c r="B473" s="57" t="s">
        <v>29</v>
      </c>
      <c r="C473" s="57" t="s">
        <v>29</v>
      </c>
      <c r="D473" s="57" t="s">
        <v>29</v>
      </c>
      <c r="E473" s="61"/>
    </row>
    <row r="474" spans="2:5" s="1" customFormat="1" ht="13.9" customHeight="1">
      <c r="B474" s="57" t="s">
        <v>29</v>
      </c>
      <c r="C474" s="57" t="s">
        <v>29</v>
      </c>
      <c r="D474" s="57" t="s">
        <v>29</v>
      </c>
      <c r="E474" s="61"/>
    </row>
    <row r="475" spans="2:5" s="1" customFormat="1" ht="13.9" customHeight="1">
      <c r="B475" s="57" t="s">
        <v>29</v>
      </c>
      <c r="C475" s="57" t="s">
        <v>29</v>
      </c>
      <c r="D475" s="57" t="s">
        <v>29</v>
      </c>
      <c r="E475" s="61"/>
    </row>
    <row r="476" spans="2:5" s="1" customFormat="1" ht="13.9" customHeight="1">
      <c r="B476" s="57" t="s">
        <v>29</v>
      </c>
      <c r="C476" s="57" t="s">
        <v>29</v>
      </c>
      <c r="D476" s="57" t="s">
        <v>29</v>
      </c>
      <c r="E476" s="61"/>
    </row>
    <row r="477" spans="2:5" s="1" customFormat="1" ht="13.9" customHeight="1">
      <c r="B477" s="57" t="s">
        <v>29</v>
      </c>
      <c r="C477" s="57" t="s">
        <v>29</v>
      </c>
      <c r="D477" s="57" t="s">
        <v>29</v>
      </c>
      <c r="E477" s="61"/>
    </row>
    <row r="478" spans="2:5" s="1" customFormat="1" ht="13.9" customHeight="1">
      <c r="B478" s="57" t="s">
        <v>29</v>
      </c>
      <c r="C478" s="57" t="s">
        <v>29</v>
      </c>
      <c r="D478" s="57" t="s">
        <v>29</v>
      </c>
      <c r="E478" s="61"/>
    </row>
    <row r="479" spans="2:5" s="1" customFormat="1" ht="13.9" customHeight="1">
      <c r="B479" s="57" t="s">
        <v>29</v>
      </c>
      <c r="C479" s="57" t="s">
        <v>29</v>
      </c>
      <c r="D479" s="57" t="s">
        <v>29</v>
      </c>
      <c r="E479" s="61"/>
    </row>
    <row r="480" spans="2:5" s="1" customFormat="1" ht="13.9" customHeight="1">
      <c r="B480" s="57" t="s">
        <v>29</v>
      </c>
      <c r="C480" s="57" t="s">
        <v>29</v>
      </c>
      <c r="D480" s="57" t="s">
        <v>29</v>
      </c>
      <c r="E480" s="61"/>
    </row>
    <row r="481" spans="2:5" s="1" customFormat="1" ht="13.9" customHeight="1">
      <c r="B481" s="57" t="s">
        <v>29</v>
      </c>
      <c r="C481" s="57" t="s">
        <v>29</v>
      </c>
      <c r="D481" s="57" t="s">
        <v>29</v>
      </c>
      <c r="E481" s="61"/>
    </row>
    <row r="482" spans="2:5" s="1" customFormat="1" ht="13.9" customHeight="1">
      <c r="B482" s="57" t="s">
        <v>29</v>
      </c>
      <c r="C482" s="57" t="s">
        <v>29</v>
      </c>
      <c r="D482" s="57" t="s">
        <v>29</v>
      </c>
      <c r="E482" s="61"/>
    </row>
    <row r="483" spans="2:5" s="1" customFormat="1" ht="13.9" customHeight="1">
      <c r="B483" s="57" t="s">
        <v>29</v>
      </c>
      <c r="C483" s="57" t="s">
        <v>29</v>
      </c>
      <c r="D483" s="57" t="s">
        <v>29</v>
      </c>
      <c r="E483" s="61"/>
    </row>
    <row r="484" spans="2:5" s="1" customFormat="1" ht="13.9" customHeight="1">
      <c r="B484" s="57" t="s">
        <v>29</v>
      </c>
      <c r="C484" s="57" t="s">
        <v>29</v>
      </c>
      <c r="D484" s="57" t="s">
        <v>29</v>
      </c>
      <c r="E484" s="61"/>
    </row>
    <row r="485" spans="2:5" s="1" customFormat="1" ht="13.9" customHeight="1">
      <c r="B485" s="57" t="s">
        <v>29</v>
      </c>
      <c r="C485" s="57" t="s">
        <v>29</v>
      </c>
      <c r="D485" s="57" t="s">
        <v>29</v>
      </c>
      <c r="E485" s="61"/>
    </row>
    <row r="486" spans="2:5" s="1" customFormat="1" ht="13.9" customHeight="1">
      <c r="B486" s="57" t="s">
        <v>29</v>
      </c>
      <c r="C486" s="57" t="s">
        <v>29</v>
      </c>
      <c r="D486" s="57" t="s">
        <v>29</v>
      </c>
      <c r="E486" s="61"/>
    </row>
    <row r="487" spans="2:5" s="1" customFormat="1" ht="13.9" customHeight="1">
      <c r="B487" s="57" t="s">
        <v>29</v>
      </c>
      <c r="C487" s="57" t="s">
        <v>29</v>
      </c>
      <c r="D487" s="57" t="s">
        <v>29</v>
      </c>
      <c r="E487" s="61"/>
    </row>
    <row r="488" spans="2:5" s="1" customFormat="1" ht="13.9" customHeight="1">
      <c r="B488" s="57" t="s">
        <v>29</v>
      </c>
      <c r="C488" s="57" t="s">
        <v>29</v>
      </c>
      <c r="D488" s="57" t="s">
        <v>29</v>
      </c>
      <c r="E488" s="61"/>
    </row>
    <row r="489" spans="2:5" s="1" customFormat="1" ht="13.9" customHeight="1">
      <c r="B489" s="57" t="s">
        <v>29</v>
      </c>
      <c r="C489" s="57" t="s">
        <v>29</v>
      </c>
      <c r="D489" s="57" t="s">
        <v>29</v>
      </c>
      <c r="E489" s="61"/>
    </row>
    <row r="490" spans="2:5" s="1" customFormat="1" ht="13.9" customHeight="1">
      <c r="B490" s="57" t="s">
        <v>29</v>
      </c>
      <c r="C490" s="57" t="s">
        <v>29</v>
      </c>
      <c r="D490" s="57" t="s">
        <v>29</v>
      </c>
      <c r="E490" s="61"/>
    </row>
    <row r="491" spans="2:5" s="1" customFormat="1" ht="13.9" customHeight="1">
      <c r="B491" s="57" t="s">
        <v>29</v>
      </c>
      <c r="C491" s="57" t="s">
        <v>29</v>
      </c>
      <c r="D491" s="57" t="s">
        <v>29</v>
      </c>
      <c r="E491" s="61"/>
    </row>
    <row r="492" spans="2:5" s="1" customFormat="1" ht="13.9" customHeight="1">
      <c r="B492" s="57" t="s">
        <v>29</v>
      </c>
      <c r="C492" s="57" t="s">
        <v>29</v>
      </c>
      <c r="D492" s="57" t="s">
        <v>29</v>
      </c>
      <c r="E492" s="61"/>
    </row>
    <row r="493" spans="2:5" s="1" customFormat="1" ht="13.9" customHeight="1">
      <c r="B493" s="57" t="s">
        <v>29</v>
      </c>
      <c r="C493" s="57" t="s">
        <v>29</v>
      </c>
      <c r="D493" s="57" t="s">
        <v>29</v>
      </c>
      <c r="E493" s="61"/>
    </row>
    <row r="494" spans="2:5" s="1" customFormat="1" ht="13.9" customHeight="1">
      <c r="B494" s="57" t="s">
        <v>29</v>
      </c>
      <c r="C494" s="57" t="s">
        <v>29</v>
      </c>
      <c r="D494" s="57" t="s">
        <v>29</v>
      </c>
      <c r="E494" s="61"/>
    </row>
    <row r="495" spans="2:5" s="1" customFormat="1" ht="13.9" customHeight="1">
      <c r="B495" s="57" t="s">
        <v>29</v>
      </c>
      <c r="C495" s="57" t="s">
        <v>29</v>
      </c>
      <c r="D495" s="57" t="s">
        <v>29</v>
      </c>
      <c r="E495" s="61"/>
    </row>
    <row r="496" spans="2:5" s="1" customFormat="1" ht="13.9" customHeight="1">
      <c r="B496" s="57" t="s">
        <v>29</v>
      </c>
      <c r="C496" s="57" t="s">
        <v>29</v>
      </c>
      <c r="D496" s="57" t="s">
        <v>29</v>
      </c>
      <c r="E496" s="61"/>
    </row>
    <row r="497" spans="2:5" s="1" customFormat="1" ht="13.9" customHeight="1">
      <c r="B497" s="57" t="s">
        <v>29</v>
      </c>
      <c r="C497" s="57" t="s">
        <v>29</v>
      </c>
      <c r="D497" s="57" t="s">
        <v>29</v>
      </c>
      <c r="E497" s="61"/>
    </row>
    <row r="498" spans="2:5" s="1" customFormat="1" ht="13.9" customHeight="1">
      <c r="B498" s="57" t="s">
        <v>29</v>
      </c>
      <c r="C498" s="57" t="s">
        <v>29</v>
      </c>
      <c r="D498" s="57" t="s">
        <v>29</v>
      </c>
      <c r="E498" s="61"/>
    </row>
    <row r="499" spans="2:5" s="1" customFormat="1" ht="13.9" customHeight="1">
      <c r="B499" s="57" t="s">
        <v>29</v>
      </c>
      <c r="C499" s="57" t="s">
        <v>29</v>
      </c>
      <c r="D499" s="57" t="s">
        <v>29</v>
      </c>
      <c r="E499" s="61"/>
    </row>
    <row r="500" spans="2:5" s="1" customFormat="1" ht="13.9" customHeight="1">
      <c r="B500" s="57" t="s">
        <v>29</v>
      </c>
      <c r="C500" s="57" t="s">
        <v>29</v>
      </c>
      <c r="D500" s="57" t="s">
        <v>29</v>
      </c>
      <c r="E500" s="61"/>
    </row>
    <row r="501" spans="2:5" s="1" customFormat="1" ht="13.9" customHeight="1">
      <c r="B501" s="57" t="s">
        <v>29</v>
      </c>
      <c r="C501" s="57" t="s">
        <v>29</v>
      </c>
      <c r="D501" s="57" t="s">
        <v>29</v>
      </c>
      <c r="E501" s="61"/>
    </row>
    <row r="502" spans="2:5" s="1" customFormat="1" ht="13.9" customHeight="1">
      <c r="B502" s="57" t="s">
        <v>29</v>
      </c>
      <c r="C502" s="57" t="s">
        <v>29</v>
      </c>
      <c r="D502" s="57" t="s">
        <v>29</v>
      </c>
      <c r="E502" s="61"/>
    </row>
    <row r="503" spans="2:5" s="1" customFormat="1" ht="13.9" customHeight="1">
      <c r="B503" s="57" t="s">
        <v>29</v>
      </c>
      <c r="C503" s="57" t="s">
        <v>29</v>
      </c>
      <c r="D503" s="57" t="s">
        <v>29</v>
      </c>
      <c r="E503" s="61"/>
    </row>
    <row r="504" spans="2:5" s="1" customFormat="1" ht="13.9" customHeight="1">
      <c r="B504" s="57" t="s">
        <v>29</v>
      </c>
      <c r="C504" s="57" t="s">
        <v>29</v>
      </c>
      <c r="D504" s="57" t="s">
        <v>29</v>
      </c>
      <c r="E504" s="61"/>
    </row>
    <row r="505" spans="2:5" s="1" customFormat="1" ht="13.9" customHeight="1">
      <c r="B505" s="57" t="s">
        <v>29</v>
      </c>
      <c r="C505" s="57" t="s">
        <v>29</v>
      </c>
      <c r="D505" s="57" t="s">
        <v>29</v>
      </c>
      <c r="E505" s="61"/>
    </row>
    <row r="506" spans="2:5" s="1" customFormat="1" ht="13.9" customHeight="1">
      <c r="B506" s="57" t="s">
        <v>29</v>
      </c>
      <c r="C506" s="57" t="s">
        <v>29</v>
      </c>
      <c r="D506" s="57" t="s">
        <v>29</v>
      </c>
      <c r="E506" s="61"/>
    </row>
    <row r="507" spans="2:5" s="1" customFormat="1" ht="13.9" customHeight="1">
      <c r="B507" s="57" t="s">
        <v>29</v>
      </c>
      <c r="C507" s="57" t="s">
        <v>29</v>
      </c>
      <c r="D507" s="57" t="s">
        <v>29</v>
      </c>
      <c r="E507" s="61"/>
    </row>
    <row r="508" spans="2:5" s="1" customFormat="1" ht="13.9" customHeight="1">
      <c r="B508" s="57" t="s">
        <v>29</v>
      </c>
      <c r="C508" s="57" t="s">
        <v>29</v>
      </c>
      <c r="D508" s="57" t="s">
        <v>29</v>
      </c>
      <c r="E508" s="61"/>
    </row>
    <row r="509" spans="2:5" s="1" customFormat="1" ht="13.9" customHeight="1">
      <c r="B509" s="57" t="s">
        <v>29</v>
      </c>
      <c r="C509" s="57" t="s">
        <v>29</v>
      </c>
      <c r="D509" s="57" t="s">
        <v>29</v>
      </c>
      <c r="E509" s="61"/>
    </row>
    <row r="510" spans="2:5" s="1" customFormat="1" ht="13.9" customHeight="1">
      <c r="B510" s="57" t="s">
        <v>29</v>
      </c>
      <c r="C510" s="57" t="s">
        <v>29</v>
      </c>
      <c r="D510" s="57" t="s">
        <v>29</v>
      </c>
      <c r="E510" s="61"/>
    </row>
    <row r="511" spans="2:5" s="1" customFormat="1" ht="13.9" customHeight="1">
      <c r="B511" s="57" t="s">
        <v>29</v>
      </c>
      <c r="C511" s="57" t="s">
        <v>29</v>
      </c>
      <c r="D511" s="57" t="s">
        <v>29</v>
      </c>
      <c r="E511" s="61"/>
    </row>
    <row r="512" spans="2:5" s="1" customFormat="1" ht="13.9" customHeight="1">
      <c r="B512" s="57" t="s">
        <v>29</v>
      </c>
      <c r="C512" s="57" t="s">
        <v>29</v>
      </c>
      <c r="D512" s="57" t="s">
        <v>29</v>
      </c>
      <c r="E512" s="61"/>
    </row>
    <row r="513" spans="2:5" s="1" customFormat="1" ht="13.9" customHeight="1">
      <c r="B513" s="57" t="s">
        <v>29</v>
      </c>
      <c r="C513" s="57" t="s">
        <v>29</v>
      </c>
      <c r="D513" s="57" t="s">
        <v>29</v>
      </c>
      <c r="E513" s="61"/>
    </row>
    <row r="514" spans="2:5" s="1" customFormat="1" ht="13.9" customHeight="1">
      <c r="B514" s="57" t="s">
        <v>29</v>
      </c>
      <c r="C514" s="57" t="s">
        <v>29</v>
      </c>
      <c r="D514" s="57" t="s">
        <v>29</v>
      </c>
      <c r="E514" s="61"/>
    </row>
    <row r="515" spans="2:5" s="1" customFormat="1" ht="13.9" customHeight="1">
      <c r="B515" s="57" t="s">
        <v>29</v>
      </c>
      <c r="C515" s="57" t="s">
        <v>29</v>
      </c>
      <c r="D515" s="57" t="s">
        <v>29</v>
      </c>
      <c r="E515" s="61"/>
    </row>
    <row r="516" spans="2:5" s="1" customFormat="1" ht="13.9" customHeight="1">
      <c r="B516" s="57" t="s">
        <v>29</v>
      </c>
      <c r="C516" s="57" t="s">
        <v>29</v>
      </c>
      <c r="D516" s="57" t="s">
        <v>29</v>
      </c>
      <c r="E516" s="61"/>
    </row>
    <row r="517" spans="2:5" s="1" customFormat="1" ht="13.9" customHeight="1">
      <c r="B517" s="57" t="s">
        <v>29</v>
      </c>
      <c r="C517" s="57" t="s">
        <v>29</v>
      </c>
      <c r="D517" s="57" t="s">
        <v>29</v>
      </c>
      <c r="E517" s="61"/>
    </row>
    <row r="518" spans="2:5" s="1" customFormat="1" ht="13.9" customHeight="1">
      <c r="B518" s="57" t="s">
        <v>29</v>
      </c>
      <c r="C518" s="57" t="s">
        <v>29</v>
      </c>
      <c r="D518" s="57" t="s">
        <v>29</v>
      </c>
      <c r="E518" s="61"/>
    </row>
    <row r="519" spans="2:5" s="1" customFormat="1" ht="13.9" customHeight="1">
      <c r="B519" s="57" t="s">
        <v>29</v>
      </c>
      <c r="C519" s="57" t="s">
        <v>29</v>
      </c>
      <c r="D519" s="57" t="s">
        <v>29</v>
      </c>
      <c r="E519" s="61"/>
    </row>
    <row r="520" spans="2:5" s="1" customFormat="1" ht="13.9" customHeight="1">
      <c r="B520" s="57" t="s">
        <v>29</v>
      </c>
      <c r="C520" s="57" t="s">
        <v>29</v>
      </c>
      <c r="D520" s="57" t="s">
        <v>29</v>
      </c>
      <c r="E520" s="61"/>
    </row>
    <row r="521" spans="2:5" s="1" customFormat="1" ht="13.9" customHeight="1">
      <c r="B521" s="57" t="s">
        <v>29</v>
      </c>
      <c r="C521" s="57" t="s">
        <v>29</v>
      </c>
      <c r="D521" s="57" t="s">
        <v>29</v>
      </c>
      <c r="E521" s="61"/>
    </row>
    <row r="522" spans="2:5" s="1" customFormat="1" ht="13.9" customHeight="1">
      <c r="B522" s="57" t="s">
        <v>29</v>
      </c>
      <c r="C522" s="57" t="s">
        <v>29</v>
      </c>
      <c r="D522" s="57" t="s">
        <v>29</v>
      </c>
      <c r="E522" s="61"/>
    </row>
    <row r="523" spans="2:5" s="1" customFormat="1" ht="13.9" customHeight="1">
      <c r="B523" s="57" t="s">
        <v>29</v>
      </c>
      <c r="C523" s="57" t="s">
        <v>29</v>
      </c>
      <c r="D523" s="57" t="s">
        <v>29</v>
      </c>
      <c r="E523" s="61"/>
    </row>
    <row r="524" spans="2:5" s="1" customFormat="1" ht="13.9" customHeight="1">
      <c r="B524" s="57" t="s">
        <v>29</v>
      </c>
      <c r="C524" s="57" t="s">
        <v>29</v>
      </c>
      <c r="D524" s="57" t="s">
        <v>29</v>
      </c>
      <c r="E524" s="61"/>
    </row>
    <row r="525" spans="2:5" s="1" customFormat="1" ht="13.9" customHeight="1">
      <c r="B525" s="57" t="s">
        <v>29</v>
      </c>
      <c r="C525" s="57" t="s">
        <v>29</v>
      </c>
      <c r="D525" s="57" t="s">
        <v>29</v>
      </c>
      <c r="E525" s="61"/>
    </row>
    <row r="526" spans="2:5" s="1" customFormat="1" ht="13.9" customHeight="1">
      <c r="B526" s="57" t="s">
        <v>29</v>
      </c>
      <c r="C526" s="57" t="s">
        <v>29</v>
      </c>
      <c r="D526" s="57" t="s">
        <v>29</v>
      </c>
      <c r="E526" s="61"/>
    </row>
    <row r="527" spans="2:5" s="1" customFormat="1" ht="13.9" customHeight="1">
      <c r="B527" s="57" t="s">
        <v>29</v>
      </c>
      <c r="C527" s="57" t="s">
        <v>29</v>
      </c>
      <c r="D527" s="57" t="s">
        <v>29</v>
      </c>
      <c r="E527" s="61"/>
    </row>
    <row r="528" spans="2:5" s="1" customFormat="1" ht="13.9" customHeight="1">
      <c r="B528" s="57" t="s">
        <v>29</v>
      </c>
      <c r="C528" s="57" t="s">
        <v>29</v>
      </c>
      <c r="D528" s="57" t="s">
        <v>29</v>
      </c>
      <c r="E528" s="61"/>
    </row>
    <row r="529" spans="2:5" s="1" customFormat="1" ht="13.9" customHeight="1">
      <c r="B529" s="57" t="s">
        <v>29</v>
      </c>
      <c r="C529" s="57" t="s">
        <v>29</v>
      </c>
      <c r="D529" s="57" t="s">
        <v>29</v>
      </c>
      <c r="E529" s="61"/>
    </row>
    <row r="530" spans="2:5" s="1" customFormat="1" ht="13.9" customHeight="1">
      <c r="B530" s="57" t="s">
        <v>29</v>
      </c>
      <c r="C530" s="57" t="s">
        <v>29</v>
      </c>
      <c r="D530" s="57" t="s">
        <v>29</v>
      </c>
      <c r="E530" s="61"/>
    </row>
    <row r="531" spans="2:5" s="1" customFormat="1" ht="13.9" customHeight="1">
      <c r="B531" s="57" t="s">
        <v>29</v>
      </c>
      <c r="C531" s="57" t="s">
        <v>29</v>
      </c>
      <c r="D531" s="57" t="s">
        <v>29</v>
      </c>
      <c r="E531" s="61"/>
    </row>
    <row r="532" spans="2:5" s="1" customFormat="1" ht="13.9" customHeight="1">
      <c r="B532" s="57" t="s">
        <v>29</v>
      </c>
      <c r="C532" s="57" t="s">
        <v>29</v>
      </c>
      <c r="D532" s="57" t="s">
        <v>29</v>
      </c>
      <c r="E532" s="61"/>
    </row>
    <row r="533" spans="2:5" s="1" customFormat="1" ht="13.9" customHeight="1">
      <c r="B533" s="57" t="s">
        <v>29</v>
      </c>
      <c r="C533" s="57" t="s">
        <v>29</v>
      </c>
      <c r="D533" s="57" t="s">
        <v>29</v>
      </c>
      <c r="E533" s="61"/>
    </row>
    <row r="534" spans="2:5" s="1" customFormat="1" ht="13.9" customHeight="1">
      <c r="B534" s="57" t="s">
        <v>29</v>
      </c>
      <c r="C534" s="57" t="s">
        <v>29</v>
      </c>
      <c r="D534" s="57" t="s">
        <v>29</v>
      </c>
      <c r="E534" s="61"/>
    </row>
    <row r="535" spans="2:5" s="1" customFormat="1" ht="13.9" customHeight="1">
      <c r="B535" s="57" t="s">
        <v>29</v>
      </c>
      <c r="C535" s="57" t="s">
        <v>29</v>
      </c>
      <c r="D535" s="57" t="s">
        <v>29</v>
      </c>
      <c r="E535" s="61"/>
    </row>
    <row r="536" spans="2:5" s="1" customFormat="1" ht="13.9" customHeight="1">
      <c r="B536" s="57" t="s">
        <v>29</v>
      </c>
      <c r="C536" s="57" t="s">
        <v>29</v>
      </c>
      <c r="D536" s="57" t="s">
        <v>29</v>
      </c>
      <c r="E536" s="61"/>
    </row>
    <row r="537" spans="2:5" s="1" customFormat="1" ht="13.9" customHeight="1">
      <c r="B537" s="57" t="s">
        <v>29</v>
      </c>
      <c r="C537" s="57" t="s">
        <v>29</v>
      </c>
      <c r="D537" s="57" t="s">
        <v>29</v>
      </c>
      <c r="E537" s="61"/>
    </row>
    <row r="538" spans="2:5" s="1" customFormat="1" ht="13.9" customHeight="1">
      <c r="B538" s="57" t="s">
        <v>29</v>
      </c>
      <c r="C538" s="57" t="s">
        <v>29</v>
      </c>
      <c r="D538" s="57" t="s">
        <v>29</v>
      </c>
      <c r="E538" s="61"/>
    </row>
    <row r="539" spans="2:5" s="1" customFormat="1" ht="13.9" customHeight="1">
      <c r="B539" s="57" t="s">
        <v>29</v>
      </c>
      <c r="C539" s="57" t="s">
        <v>29</v>
      </c>
      <c r="D539" s="57" t="s">
        <v>29</v>
      </c>
      <c r="E539" s="61"/>
    </row>
    <row r="540" spans="2:5" s="1" customFormat="1" ht="13.9" customHeight="1">
      <c r="B540" s="57" t="s">
        <v>29</v>
      </c>
      <c r="C540" s="57" t="s">
        <v>29</v>
      </c>
      <c r="D540" s="57" t="s">
        <v>29</v>
      </c>
      <c r="E540" s="61"/>
    </row>
    <row r="541" spans="2:5" s="1" customFormat="1" ht="13.9" customHeight="1">
      <c r="B541" s="57" t="s">
        <v>29</v>
      </c>
      <c r="C541" s="57" t="s">
        <v>29</v>
      </c>
      <c r="D541" s="57" t="s">
        <v>29</v>
      </c>
      <c r="E541" s="61"/>
    </row>
    <row r="542" spans="2:5" s="1" customFormat="1" ht="13.9" customHeight="1">
      <c r="B542" s="57" t="s">
        <v>29</v>
      </c>
      <c r="C542" s="57" t="s">
        <v>29</v>
      </c>
      <c r="D542" s="57" t="s">
        <v>29</v>
      </c>
      <c r="E542" s="61"/>
    </row>
    <row r="543" spans="2:5" s="1" customFormat="1" ht="13.9" customHeight="1">
      <c r="B543" s="57" t="s">
        <v>29</v>
      </c>
      <c r="C543" s="57" t="s">
        <v>29</v>
      </c>
      <c r="D543" s="57" t="s">
        <v>29</v>
      </c>
      <c r="E543" s="61"/>
    </row>
    <row r="544" spans="2:5" s="1" customFormat="1" ht="13.9" customHeight="1">
      <c r="B544" s="57" t="s">
        <v>29</v>
      </c>
      <c r="C544" s="57" t="s">
        <v>29</v>
      </c>
      <c r="D544" s="57" t="s">
        <v>29</v>
      </c>
      <c r="E544" s="61"/>
    </row>
    <row r="545" spans="2:5" s="1" customFormat="1" ht="13.9" customHeight="1">
      <c r="B545" s="57" t="s">
        <v>29</v>
      </c>
      <c r="C545" s="57" t="s">
        <v>29</v>
      </c>
      <c r="D545" s="57" t="s">
        <v>29</v>
      </c>
      <c r="E545" s="61"/>
    </row>
    <row r="546" spans="2:5" s="1" customFormat="1" ht="13.9" customHeight="1">
      <c r="B546" s="57" t="s">
        <v>29</v>
      </c>
      <c r="C546" s="57" t="s">
        <v>29</v>
      </c>
      <c r="D546" s="57" t="s">
        <v>29</v>
      </c>
      <c r="E546" s="61"/>
    </row>
    <row r="547" spans="2:5" s="1" customFormat="1" ht="13.9" customHeight="1">
      <c r="B547" s="57" t="s">
        <v>29</v>
      </c>
      <c r="C547" s="57" t="s">
        <v>29</v>
      </c>
      <c r="D547" s="57" t="s">
        <v>29</v>
      </c>
      <c r="E547" s="61"/>
    </row>
    <row r="548" spans="2:5" s="1" customFormat="1" ht="13.9" customHeight="1">
      <c r="B548" s="57" t="s">
        <v>29</v>
      </c>
      <c r="C548" s="57" t="s">
        <v>29</v>
      </c>
      <c r="D548" s="57" t="s">
        <v>29</v>
      </c>
      <c r="E548" s="61"/>
    </row>
    <row r="549" spans="2:5" s="1" customFormat="1" ht="13.9" customHeight="1">
      <c r="B549" s="57" t="s">
        <v>29</v>
      </c>
      <c r="C549" s="57" t="s">
        <v>29</v>
      </c>
      <c r="D549" s="57" t="s">
        <v>29</v>
      </c>
      <c r="E549" s="61"/>
    </row>
    <row r="550" spans="2:5" s="1" customFormat="1" ht="13.9" customHeight="1">
      <c r="B550" s="57" t="s">
        <v>29</v>
      </c>
      <c r="C550" s="57" t="s">
        <v>29</v>
      </c>
      <c r="D550" s="57" t="s">
        <v>29</v>
      </c>
      <c r="E550" s="61"/>
    </row>
    <row r="551" spans="2:5" s="1" customFormat="1" ht="13.9" customHeight="1">
      <c r="B551" s="57" t="s">
        <v>29</v>
      </c>
      <c r="C551" s="57" t="s">
        <v>29</v>
      </c>
      <c r="D551" s="57" t="s">
        <v>29</v>
      </c>
      <c r="E551" s="61"/>
    </row>
    <row r="552" spans="2:5" s="1" customFormat="1" ht="13.9" customHeight="1">
      <c r="B552" s="57" t="s">
        <v>29</v>
      </c>
      <c r="C552" s="57" t="s">
        <v>29</v>
      </c>
      <c r="D552" s="57" t="s">
        <v>29</v>
      </c>
      <c r="E552" s="61"/>
    </row>
    <row r="553" spans="2:5" s="1" customFormat="1" ht="13.9" customHeight="1">
      <c r="B553" s="57" t="s">
        <v>29</v>
      </c>
      <c r="C553" s="57" t="s">
        <v>29</v>
      </c>
      <c r="D553" s="57" t="s">
        <v>29</v>
      </c>
      <c r="E553" s="61"/>
    </row>
    <row r="554" spans="2:5" s="1" customFormat="1" ht="13.9" customHeight="1">
      <c r="B554" s="57" t="s">
        <v>29</v>
      </c>
      <c r="C554" s="57" t="s">
        <v>29</v>
      </c>
      <c r="D554" s="57" t="s">
        <v>29</v>
      </c>
      <c r="E554" s="61"/>
    </row>
    <row r="555" spans="2:5" s="1" customFormat="1" ht="13.9" customHeight="1">
      <c r="B555" s="57" t="s">
        <v>29</v>
      </c>
      <c r="C555" s="57" t="s">
        <v>29</v>
      </c>
      <c r="D555" s="57" t="s">
        <v>29</v>
      </c>
      <c r="E555" s="61"/>
    </row>
    <row r="556" spans="2:5" s="1" customFormat="1" ht="13.9" customHeight="1">
      <c r="B556" s="57" t="s">
        <v>29</v>
      </c>
      <c r="C556" s="57" t="s">
        <v>29</v>
      </c>
      <c r="D556" s="57" t="s">
        <v>29</v>
      </c>
      <c r="E556" s="61"/>
    </row>
    <row r="557" spans="2:5" s="1" customFormat="1" ht="13.9" customHeight="1">
      <c r="B557" s="57" t="s">
        <v>29</v>
      </c>
      <c r="C557" s="57" t="s">
        <v>29</v>
      </c>
      <c r="D557" s="57" t="s">
        <v>29</v>
      </c>
      <c r="E557" s="61"/>
    </row>
    <row r="558" spans="2:5" s="1" customFormat="1" ht="13.9" customHeight="1">
      <c r="B558" s="57" t="s">
        <v>29</v>
      </c>
      <c r="C558" s="57" t="s">
        <v>29</v>
      </c>
      <c r="D558" s="57" t="s">
        <v>29</v>
      </c>
      <c r="E558" s="61"/>
    </row>
    <row r="559" spans="2:5" s="1" customFormat="1" ht="13.9" customHeight="1">
      <c r="B559" s="57" t="s">
        <v>29</v>
      </c>
      <c r="C559" s="57" t="s">
        <v>29</v>
      </c>
      <c r="D559" s="57" t="s">
        <v>29</v>
      </c>
      <c r="E559" s="61"/>
    </row>
    <row r="560" spans="2:5" s="1" customFormat="1" ht="13.9" customHeight="1">
      <c r="B560" s="57" t="s">
        <v>29</v>
      </c>
      <c r="C560" s="57" t="s">
        <v>29</v>
      </c>
      <c r="D560" s="57" t="s">
        <v>29</v>
      </c>
      <c r="E560" s="61"/>
    </row>
    <row r="561" spans="2:5" s="1" customFormat="1" ht="13.9" customHeight="1">
      <c r="B561" s="57" t="s">
        <v>29</v>
      </c>
      <c r="C561" s="57" t="s">
        <v>29</v>
      </c>
      <c r="D561" s="57" t="s">
        <v>29</v>
      </c>
      <c r="E561" s="61"/>
    </row>
    <row r="562" spans="2:5" s="1" customFormat="1" ht="13.9" customHeight="1">
      <c r="B562" s="57" t="s">
        <v>29</v>
      </c>
      <c r="C562" s="57" t="s">
        <v>29</v>
      </c>
      <c r="D562" s="57" t="s">
        <v>29</v>
      </c>
      <c r="E562" s="61"/>
    </row>
    <row r="563" spans="2:5" s="1" customFormat="1" ht="13.9" customHeight="1">
      <c r="B563" s="57" t="s">
        <v>29</v>
      </c>
      <c r="C563" s="57" t="s">
        <v>29</v>
      </c>
      <c r="D563" s="57" t="s">
        <v>29</v>
      </c>
      <c r="E563" s="61"/>
    </row>
    <row r="564" spans="2:5" s="1" customFormat="1" ht="13.9" customHeight="1">
      <c r="B564" s="57" t="s">
        <v>29</v>
      </c>
      <c r="C564" s="57" t="s">
        <v>29</v>
      </c>
      <c r="D564" s="57" t="s">
        <v>29</v>
      </c>
      <c r="E564" s="61"/>
    </row>
    <row r="565" spans="2:5" s="1" customFormat="1" ht="13.9" customHeight="1">
      <c r="B565" s="57" t="s">
        <v>29</v>
      </c>
      <c r="C565" s="57" t="s">
        <v>29</v>
      </c>
      <c r="D565" s="57" t="s">
        <v>29</v>
      </c>
      <c r="E565" s="61"/>
    </row>
    <row r="566" spans="2:5" s="1" customFormat="1" ht="13.9" customHeight="1">
      <c r="B566" s="57" t="s">
        <v>29</v>
      </c>
      <c r="C566" s="57" t="s">
        <v>29</v>
      </c>
      <c r="D566" s="57" t="s">
        <v>29</v>
      </c>
      <c r="E566" s="61"/>
    </row>
    <row r="567" spans="2:5" s="1" customFormat="1" ht="13.9" customHeight="1">
      <c r="B567" s="57" t="s">
        <v>29</v>
      </c>
      <c r="C567" s="57" t="s">
        <v>29</v>
      </c>
      <c r="D567" s="57" t="s">
        <v>29</v>
      </c>
      <c r="E567" s="61"/>
    </row>
    <row r="568" spans="2:5" s="1" customFormat="1" ht="13.9" customHeight="1">
      <c r="B568" s="57" t="s">
        <v>29</v>
      </c>
      <c r="C568" s="57" t="s">
        <v>29</v>
      </c>
      <c r="D568" s="57" t="s">
        <v>29</v>
      </c>
      <c r="E568" s="61"/>
    </row>
    <row r="569" spans="2:5" s="1" customFormat="1" ht="13.9" customHeight="1">
      <c r="B569" s="57" t="s">
        <v>29</v>
      </c>
      <c r="C569" s="57" t="s">
        <v>29</v>
      </c>
      <c r="D569" s="57" t="s">
        <v>29</v>
      </c>
      <c r="E569" s="61"/>
    </row>
    <row r="570" spans="2:5" s="1" customFormat="1" ht="13.9" customHeight="1">
      <c r="B570" s="57" t="s">
        <v>29</v>
      </c>
      <c r="C570" s="57" t="s">
        <v>29</v>
      </c>
      <c r="D570" s="57" t="s">
        <v>29</v>
      </c>
      <c r="E570" s="61"/>
    </row>
    <row r="571" spans="2:5" s="1" customFormat="1" ht="13.9" customHeight="1">
      <c r="B571" s="57" t="s">
        <v>29</v>
      </c>
      <c r="C571" s="57" t="s">
        <v>29</v>
      </c>
      <c r="D571" s="57" t="s">
        <v>29</v>
      </c>
      <c r="E571" s="61"/>
    </row>
    <row r="572" spans="2:5" s="1" customFormat="1" ht="13.9" customHeight="1">
      <c r="B572" s="57" t="s">
        <v>29</v>
      </c>
      <c r="C572" s="57" t="s">
        <v>29</v>
      </c>
      <c r="D572" s="57" t="s">
        <v>29</v>
      </c>
      <c r="E572" s="61"/>
    </row>
    <row r="573" spans="2:5" s="1" customFormat="1" ht="13.9" customHeight="1">
      <c r="B573" s="57" t="s">
        <v>29</v>
      </c>
      <c r="C573" s="57" t="s">
        <v>29</v>
      </c>
      <c r="D573" s="57" t="s">
        <v>29</v>
      </c>
      <c r="E573" s="61"/>
    </row>
    <row r="574" spans="2:5" s="1" customFormat="1" ht="13.9" customHeight="1">
      <c r="B574" s="57" t="s">
        <v>29</v>
      </c>
      <c r="C574" s="57" t="s">
        <v>29</v>
      </c>
      <c r="D574" s="57" t="s">
        <v>29</v>
      </c>
      <c r="E574" s="61"/>
    </row>
    <row r="575" spans="2:5" s="1" customFormat="1" ht="13.9" customHeight="1">
      <c r="B575" s="57" t="s">
        <v>29</v>
      </c>
      <c r="C575" s="57" t="s">
        <v>29</v>
      </c>
      <c r="D575" s="57" t="s">
        <v>29</v>
      </c>
      <c r="E575" s="61"/>
    </row>
    <row r="576" spans="2:5" s="1" customFormat="1" ht="13.9" customHeight="1">
      <c r="B576" s="57" t="s">
        <v>29</v>
      </c>
      <c r="C576" s="57" t="s">
        <v>29</v>
      </c>
      <c r="D576" s="57" t="s">
        <v>29</v>
      </c>
      <c r="E576" s="61"/>
    </row>
    <row r="577" spans="2:5" s="1" customFormat="1" ht="13.9" customHeight="1">
      <c r="B577" s="57" t="s">
        <v>29</v>
      </c>
      <c r="C577" s="57" t="s">
        <v>29</v>
      </c>
      <c r="D577" s="57" t="s">
        <v>29</v>
      </c>
      <c r="E577" s="61"/>
    </row>
    <row r="578" spans="2:5" s="1" customFormat="1" ht="13.9" customHeight="1">
      <c r="B578" s="57" t="s">
        <v>29</v>
      </c>
      <c r="C578" s="57" t="s">
        <v>29</v>
      </c>
      <c r="D578" s="57" t="s">
        <v>29</v>
      </c>
      <c r="E578" s="61"/>
    </row>
    <row r="579" spans="2:5" s="1" customFormat="1" ht="13.9" customHeight="1">
      <c r="B579" s="57" t="s">
        <v>29</v>
      </c>
      <c r="C579" s="57" t="s">
        <v>29</v>
      </c>
      <c r="D579" s="57" t="s">
        <v>29</v>
      </c>
      <c r="E579" s="61"/>
    </row>
    <row r="580" spans="2:5" s="1" customFormat="1" ht="13.9" customHeight="1">
      <c r="B580" s="57" t="s">
        <v>29</v>
      </c>
      <c r="C580" s="57" t="s">
        <v>29</v>
      </c>
      <c r="D580" s="57" t="s">
        <v>29</v>
      </c>
      <c r="E580" s="61"/>
    </row>
    <row r="581" spans="2:5" s="1" customFormat="1" ht="13.9" customHeight="1">
      <c r="B581" s="57" t="s">
        <v>29</v>
      </c>
      <c r="C581" s="57" t="s">
        <v>29</v>
      </c>
      <c r="D581" s="57" t="s">
        <v>29</v>
      </c>
      <c r="E581" s="61"/>
    </row>
    <row r="582" spans="2:5" s="1" customFormat="1" ht="13.9" customHeight="1">
      <c r="B582" s="57" t="s">
        <v>29</v>
      </c>
      <c r="C582" s="57" t="s">
        <v>29</v>
      </c>
      <c r="D582" s="57" t="s">
        <v>29</v>
      </c>
      <c r="E582" s="61"/>
    </row>
    <row r="583" spans="2:5" s="1" customFormat="1" ht="13.9" customHeight="1">
      <c r="B583" s="57" t="s">
        <v>29</v>
      </c>
      <c r="C583" s="57" t="s">
        <v>29</v>
      </c>
      <c r="D583" s="57" t="s">
        <v>29</v>
      </c>
      <c r="E583" s="61"/>
    </row>
    <row r="584" spans="2:5" s="1" customFormat="1" ht="13.9" customHeight="1">
      <c r="B584" s="57" t="s">
        <v>29</v>
      </c>
      <c r="C584" s="57" t="s">
        <v>29</v>
      </c>
      <c r="D584" s="57" t="s">
        <v>29</v>
      </c>
      <c r="E584" s="61"/>
    </row>
    <row r="585" spans="2:5" s="1" customFormat="1" ht="13.9" customHeight="1">
      <c r="B585" s="57" t="s">
        <v>29</v>
      </c>
      <c r="C585" s="57" t="s">
        <v>29</v>
      </c>
      <c r="D585" s="57" t="s">
        <v>29</v>
      </c>
      <c r="E585" s="61"/>
    </row>
    <row r="586" spans="2:5" s="1" customFormat="1" ht="13.9" customHeight="1">
      <c r="B586" s="57" t="s">
        <v>29</v>
      </c>
      <c r="C586" s="57" t="s">
        <v>29</v>
      </c>
      <c r="D586" s="57" t="s">
        <v>29</v>
      </c>
      <c r="E586" s="61"/>
    </row>
    <row r="587" spans="2:5" s="1" customFormat="1" ht="13.9" customHeight="1">
      <c r="B587" s="57" t="s">
        <v>29</v>
      </c>
      <c r="C587" s="57" t="s">
        <v>29</v>
      </c>
      <c r="D587" s="57" t="s">
        <v>29</v>
      </c>
      <c r="E587" s="61"/>
    </row>
    <row r="588" spans="2:5" s="1" customFormat="1" ht="13.9" customHeight="1">
      <c r="B588" s="57" t="s">
        <v>29</v>
      </c>
      <c r="C588" s="57" t="s">
        <v>29</v>
      </c>
      <c r="D588" s="57" t="s">
        <v>29</v>
      </c>
      <c r="E588" s="61"/>
    </row>
    <row r="589" spans="2:5" s="1" customFormat="1" ht="13.9" customHeight="1">
      <c r="B589" s="57" t="s">
        <v>29</v>
      </c>
      <c r="C589" s="57" t="s">
        <v>29</v>
      </c>
      <c r="D589" s="57" t="s">
        <v>29</v>
      </c>
      <c r="E589" s="61"/>
    </row>
    <row r="590" spans="2:5" s="1" customFormat="1" ht="13.9" customHeight="1">
      <c r="B590" s="57" t="s">
        <v>29</v>
      </c>
      <c r="C590" s="57" t="s">
        <v>29</v>
      </c>
      <c r="D590" s="57" t="s">
        <v>29</v>
      </c>
      <c r="E590" s="61"/>
    </row>
    <row r="591" spans="2:5" s="1" customFormat="1" ht="13.9" customHeight="1">
      <c r="B591" s="57" t="s">
        <v>29</v>
      </c>
      <c r="C591" s="57" t="s">
        <v>29</v>
      </c>
      <c r="D591" s="57" t="s">
        <v>29</v>
      </c>
      <c r="E591" s="61"/>
    </row>
    <row r="592" spans="2:5" s="1" customFormat="1" ht="13.9" customHeight="1">
      <c r="B592" s="57" t="s">
        <v>29</v>
      </c>
      <c r="C592" s="57" t="s">
        <v>29</v>
      </c>
      <c r="D592" s="57" t="s">
        <v>29</v>
      </c>
      <c r="E592" s="61"/>
    </row>
    <row r="593" spans="2:5" s="1" customFormat="1" ht="13.9" customHeight="1">
      <c r="B593" s="57" t="s">
        <v>29</v>
      </c>
      <c r="C593" s="57" t="s">
        <v>29</v>
      </c>
      <c r="D593" s="57" t="s">
        <v>29</v>
      </c>
      <c r="E593" s="61"/>
    </row>
    <row r="594" spans="2:5" s="1" customFormat="1" ht="13.9" customHeight="1">
      <c r="B594" s="57" t="s">
        <v>29</v>
      </c>
      <c r="C594" s="57" t="s">
        <v>29</v>
      </c>
      <c r="D594" s="57" t="s">
        <v>29</v>
      </c>
      <c r="E594" s="61"/>
    </row>
    <row r="595" spans="2:5" s="1" customFormat="1" ht="13.9" customHeight="1">
      <c r="B595" s="57" t="s">
        <v>29</v>
      </c>
      <c r="C595" s="57" t="s">
        <v>29</v>
      </c>
      <c r="D595" s="57" t="s">
        <v>29</v>
      </c>
      <c r="E595" s="61"/>
    </row>
    <row r="596" spans="2:5" s="1" customFormat="1" ht="13.9" customHeight="1">
      <c r="B596" s="57" t="s">
        <v>29</v>
      </c>
      <c r="C596" s="57" t="s">
        <v>29</v>
      </c>
      <c r="D596" s="57" t="s">
        <v>29</v>
      </c>
      <c r="E596" s="61"/>
    </row>
    <row r="597" spans="2:5" s="1" customFormat="1" ht="13.9" customHeight="1">
      <c r="B597" s="57" t="s">
        <v>29</v>
      </c>
      <c r="C597" s="57" t="s">
        <v>29</v>
      </c>
      <c r="D597" s="57" t="s">
        <v>29</v>
      </c>
      <c r="E597" s="61"/>
    </row>
    <row r="598" spans="2:5" s="1" customFormat="1" ht="13.9" customHeight="1">
      <c r="B598" s="57" t="s">
        <v>29</v>
      </c>
      <c r="C598" s="57" t="s">
        <v>29</v>
      </c>
      <c r="D598" s="57" t="s">
        <v>29</v>
      </c>
      <c r="E598" s="61"/>
    </row>
    <row r="599" spans="2:5" s="1" customFormat="1" ht="13.9" customHeight="1">
      <c r="B599" s="57" t="s">
        <v>29</v>
      </c>
      <c r="C599" s="57" t="s">
        <v>29</v>
      </c>
      <c r="D599" s="57" t="s">
        <v>29</v>
      </c>
      <c r="E599" s="61"/>
    </row>
    <row r="600" spans="2:5" s="1" customFormat="1" ht="13.9" customHeight="1">
      <c r="B600" s="57" t="s">
        <v>29</v>
      </c>
      <c r="C600" s="57" t="s">
        <v>29</v>
      </c>
      <c r="D600" s="57" t="s">
        <v>29</v>
      </c>
      <c r="E600" s="61"/>
    </row>
    <row r="601" spans="2:5" s="1" customFormat="1" ht="13.9" customHeight="1">
      <c r="B601" s="57" t="s">
        <v>29</v>
      </c>
      <c r="C601" s="57" t="s">
        <v>29</v>
      </c>
      <c r="D601" s="57" t="s">
        <v>29</v>
      </c>
      <c r="E601" s="61"/>
    </row>
    <row r="602" spans="2:5" s="1" customFormat="1" ht="13.9" customHeight="1">
      <c r="B602" s="57" t="s">
        <v>29</v>
      </c>
      <c r="C602" s="57" t="s">
        <v>29</v>
      </c>
      <c r="D602" s="57" t="s">
        <v>29</v>
      </c>
      <c r="E602" s="61"/>
    </row>
    <row r="603" spans="2:5" s="1" customFormat="1" ht="13.9" customHeight="1">
      <c r="B603" s="57" t="s">
        <v>29</v>
      </c>
      <c r="C603" s="57" t="s">
        <v>29</v>
      </c>
      <c r="D603" s="57" t="s">
        <v>29</v>
      </c>
      <c r="E603" s="61"/>
    </row>
    <row r="604" spans="2:5" s="1" customFormat="1" ht="13.9" customHeight="1">
      <c r="B604" s="57" t="s">
        <v>29</v>
      </c>
      <c r="C604" s="57" t="s">
        <v>29</v>
      </c>
      <c r="D604" s="57" t="s">
        <v>29</v>
      </c>
      <c r="E604" s="61"/>
    </row>
    <row r="605" spans="2:5" s="1" customFormat="1" ht="13.9" customHeight="1">
      <c r="B605" s="57" t="s">
        <v>29</v>
      </c>
      <c r="C605" s="57" t="s">
        <v>29</v>
      </c>
      <c r="D605" s="57" t="s">
        <v>29</v>
      </c>
      <c r="E605" s="61"/>
    </row>
    <row r="606" spans="2:5" s="1" customFormat="1" ht="13.9" customHeight="1">
      <c r="B606" s="57" t="s">
        <v>29</v>
      </c>
      <c r="C606" s="57" t="s">
        <v>29</v>
      </c>
      <c r="D606" s="57" t="s">
        <v>29</v>
      </c>
      <c r="E606" s="61"/>
    </row>
    <row r="607" spans="2:5" s="1" customFormat="1" ht="13.9" customHeight="1">
      <c r="B607" s="57" t="s">
        <v>29</v>
      </c>
      <c r="C607" s="57" t="s">
        <v>29</v>
      </c>
      <c r="D607" s="57" t="s">
        <v>29</v>
      </c>
      <c r="E607" s="61"/>
    </row>
    <row r="608" spans="2:5" s="1" customFormat="1" ht="13.9" customHeight="1">
      <c r="B608" s="57" t="s">
        <v>29</v>
      </c>
      <c r="C608" s="57" t="s">
        <v>29</v>
      </c>
      <c r="D608" s="57" t="s">
        <v>29</v>
      </c>
      <c r="E608" s="61"/>
    </row>
    <row r="609" spans="2:5" s="1" customFormat="1" ht="13.9" customHeight="1">
      <c r="B609" s="57" t="s">
        <v>29</v>
      </c>
      <c r="C609" s="57" t="s">
        <v>29</v>
      </c>
      <c r="D609" s="57" t="s">
        <v>29</v>
      </c>
      <c r="E609" s="61"/>
    </row>
    <row r="610" spans="2:5" s="1" customFormat="1" ht="13.9" customHeight="1">
      <c r="B610" s="57" t="s">
        <v>29</v>
      </c>
      <c r="C610" s="57" t="s">
        <v>29</v>
      </c>
      <c r="D610" s="57" t="s">
        <v>29</v>
      </c>
      <c r="E610" s="61"/>
    </row>
    <row r="611" spans="2:5" s="1" customFormat="1" ht="13.9" customHeight="1">
      <c r="B611" s="57" t="s">
        <v>29</v>
      </c>
      <c r="C611" s="57" t="s">
        <v>29</v>
      </c>
      <c r="D611" s="57" t="s">
        <v>29</v>
      </c>
      <c r="E611" s="61"/>
    </row>
    <row r="612" spans="2:5" s="1" customFormat="1" ht="13.9" customHeight="1">
      <c r="B612" s="57" t="s">
        <v>29</v>
      </c>
      <c r="C612" s="57" t="s">
        <v>29</v>
      </c>
      <c r="D612" s="57" t="s">
        <v>29</v>
      </c>
      <c r="E612" s="61"/>
    </row>
    <row r="613" spans="2:5" s="1" customFormat="1" ht="13.9" customHeight="1">
      <c r="B613" s="57" t="s">
        <v>29</v>
      </c>
      <c r="C613" s="57" t="s">
        <v>29</v>
      </c>
      <c r="D613" s="57" t="s">
        <v>29</v>
      </c>
      <c r="E613" s="61"/>
    </row>
    <row r="614" spans="2:5" s="1" customFormat="1" ht="13.9" customHeight="1">
      <c r="B614" s="57" t="s">
        <v>29</v>
      </c>
      <c r="C614" s="57" t="s">
        <v>29</v>
      </c>
      <c r="D614" s="57" t="s">
        <v>29</v>
      </c>
      <c r="E614" s="61"/>
    </row>
    <row r="615" spans="2:5" s="1" customFormat="1" ht="13.9" customHeight="1">
      <c r="B615" s="57" t="s">
        <v>29</v>
      </c>
      <c r="C615" s="57" t="s">
        <v>29</v>
      </c>
      <c r="D615" s="57" t="s">
        <v>29</v>
      </c>
      <c r="E615" s="61"/>
    </row>
    <row r="616" spans="2:5" s="1" customFormat="1" ht="13.9" customHeight="1">
      <c r="B616" s="57" t="s">
        <v>29</v>
      </c>
      <c r="C616" s="57" t="s">
        <v>29</v>
      </c>
      <c r="D616" s="57" t="s">
        <v>29</v>
      </c>
      <c r="E616" s="61"/>
    </row>
    <row r="617" spans="2:5" s="1" customFormat="1" ht="13.9" customHeight="1">
      <c r="B617" s="57" t="s">
        <v>29</v>
      </c>
      <c r="C617" s="57" t="s">
        <v>29</v>
      </c>
      <c r="D617" s="57" t="s">
        <v>29</v>
      </c>
      <c r="E617" s="61"/>
    </row>
    <row r="618" spans="2:5" s="1" customFormat="1" ht="13.9" customHeight="1">
      <c r="B618" s="57" t="s">
        <v>29</v>
      </c>
      <c r="C618" s="57" t="s">
        <v>29</v>
      </c>
      <c r="D618" s="57" t="s">
        <v>29</v>
      </c>
      <c r="E618" s="61"/>
    </row>
    <row r="619" spans="2:5" s="1" customFormat="1" ht="13.9" customHeight="1">
      <c r="B619" s="57" t="s">
        <v>29</v>
      </c>
      <c r="C619" s="57" t="s">
        <v>29</v>
      </c>
      <c r="D619" s="57" t="s">
        <v>29</v>
      </c>
      <c r="E619" s="61"/>
    </row>
    <row r="620" spans="2:5" s="1" customFormat="1" ht="13.9" customHeight="1">
      <c r="B620" s="57" t="s">
        <v>29</v>
      </c>
      <c r="C620" s="57" t="s">
        <v>29</v>
      </c>
      <c r="D620" s="57" t="s">
        <v>29</v>
      </c>
      <c r="E620" s="61"/>
    </row>
    <row r="621" spans="2:5" s="1" customFormat="1" ht="13.9" customHeight="1">
      <c r="B621" s="57" t="s">
        <v>29</v>
      </c>
      <c r="C621" s="57" t="s">
        <v>29</v>
      </c>
      <c r="D621" s="57" t="s">
        <v>29</v>
      </c>
      <c r="E621" s="61"/>
    </row>
    <row r="622" spans="2:5" s="1" customFormat="1" ht="13.9" customHeight="1">
      <c r="B622" s="57" t="s">
        <v>29</v>
      </c>
      <c r="C622" s="57" t="s">
        <v>29</v>
      </c>
      <c r="D622" s="57" t="s">
        <v>29</v>
      </c>
      <c r="E622" s="61"/>
    </row>
    <row r="623" spans="2:5" s="1" customFormat="1" ht="13.9" customHeight="1">
      <c r="B623" s="57" t="s">
        <v>29</v>
      </c>
      <c r="C623" s="57" t="s">
        <v>29</v>
      </c>
      <c r="D623" s="57" t="s">
        <v>29</v>
      </c>
      <c r="E623" s="61"/>
    </row>
    <row r="624" spans="2:5" s="1" customFormat="1" ht="13.9" customHeight="1">
      <c r="B624" s="57" t="s">
        <v>29</v>
      </c>
      <c r="C624" s="57" t="s">
        <v>29</v>
      </c>
      <c r="D624" s="57" t="s">
        <v>29</v>
      </c>
      <c r="E624" s="61"/>
    </row>
    <row r="625" spans="2:5" s="1" customFormat="1" ht="13.9" customHeight="1">
      <c r="B625" s="57" t="s">
        <v>29</v>
      </c>
      <c r="C625" s="57" t="s">
        <v>29</v>
      </c>
      <c r="D625" s="57" t="s">
        <v>29</v>
      </c>
      <c r="E625" s="61"/>
    </row>
    <row r="626" spans="2:5" s="1" customFormat="1" ht="13.9" customHeight="1">
      <c r="B626" s="57" t="s">
        <v>29</v>
      </c>
      <c r="C626" s="57" t="s">
        <v>29</v>
      </c>
      <c r="D626" s="57" t="s">
        <v>29</v>
      </c>
      <c r="E626" s="61"/>
    </row>
    <row r="627" spans="2:5" s="1" customFormat="1" ht="13.9" customHeight="1">
      <c r="B627" s="57" t="s">
        <v>29</v>
      </c>
      <c r="C627" s="57" t="s">
        <v>29</v>
      </c>
      <c r="D627" s="57" t="s">
        <v>29</v>
      </c>
      <c r="E627" s="61"/>
    </row>
    <row r="628" spans="2:5" s="1" customFormat="1" ht="13.9" customHeight="1">
      <c r="B628" s="57" t="s">
        <v>29</v>
      </c>
      <c r="C628" s="57" t="s">
        <v>29</v>
      </c>
      <c r="D628" s="57" t="s">
        <v>29</v>
      </c>
      <c r="E628" s="61"/>
    </row>
    <row r="629" spans="2:5" s="1" customFormat="1" ht="13.9" customHeight="1">
      <c r="B629" s="57" t="s">
        <v>29</v>
      </c>
      <c r="C629" s="57" t="s">
        <v>29</v>
      </c>
      <c r="D629" s="57" t="s">
        <v>29</v>
      </c>
      <c r="E629" s="61"/>
    </row>
    <row r="630" spans="2:5" s="1" customFormat="1" ht="13.9" customHeight="1">
      <c r="B630" s="57" t="s">
        <v>29</v>
      </c>
      <c r="C630" s="57" t="s">
        <v>29</v>
      </c>
      <c r="D630" s="57" t="s">
        <v>29</v>
      </c>
      <c r="E630" s="61"/>
    </row>
    <row r="631" spans="2:5" s="1" customFormat="1" ht="13.9" customHeight="1">
      <c r="B631" s="57" t="s">
        <v>29</v>
      </c>
      <c r="C631" s="57" t="s">
        <v>29</v>
      </c>
      <c r="D631" s="57" t="s">
        <v>29</v>
      </c>
      <c r="E631" s="61"/>
    </row>
    <row r="632" spans="2:5" s="1" customFormat="1" ht="13.9" customHeight="1">
      <c r="B632" s="57" t="s">
        <v>29</v>
      </c>
      <c r="C632" s="57" t="s">
        <v>29</v>
      </c>
      <c r="D632" s="57" t="s">
        <v>29</v>
      </c>
      <c r="E632" s="61"/>
    </row>
    <row r="633" spans="2:5" s="1" customFormat="1" ht="13.9" customHeight="1">
      <c r="B633" s="57" t="s">
        <v>29</v>
      </c>
      <c r="C633" s="57" t="s">
        <v>29</v>
      </c>
      <c r="D633" s="57" t="s">
        <v>29</v>
      </c>
      <c r="E633" s="61"/>
    </row>
    <row r="634" spans="2:5" s="1" customFormat="1" ht="13.9" customHeight="1">
      <c r="B634" s="57" t="s">
        <v>29</v>
      </c>
      <c r="C634" s="57" t="s">
        <v>29</v>
      </c>
      <c r="D634" s="57" t="s">
        <v>29</v>
      </c>
      <c r="E634" s="61"/>
    </row>
    <row r="635" spans="2:5" s="1" customFormat="1" ht="13.9" customHeight="1">
      <c r="B635" s="57" t="s">
        <v>29</v>
      </c>
      <c r="C635" s="57" t="s">
        <v>29</v>
      </c>
      <c r="D635" s="57" t="s">
        <v>29</v>
      </c>
      <c r="E635" s="61"/>
    </row>
    <row r="636" spans="2:5" s="1" customFormat="1" ht="13.9" customHeight="1">
      <c r="B636" s="57" t="s">
        <v>29</v>
      </c>
      <c r="C636" s="57" t="s">
        <v>29</v>
      </c>
      <c r="D636" s="57" t="s">
        <v>29</v>
      </c>
      <c r="E636" s="61"/>
    </row>
    <row r="637" spans="2:5" s="1" customFormat="1" ht="13.9" customHeight="1">
      <c r="B637" s="57" t="s">
        <v>29</v>
      </c>
      <c r="C637" s="57" t="s">
        <v>29</v>
      </c>
      <c r="D637" s="57" t="s">
        <v>29</v>
      </c>
      <c r="E637" s="61"/>
    </row>
    <row r="638" spans="2:5" s="1" customFormat="1" ht="13.9" customHeight="1">
      <c r="B638" s="57" t="s">
        <v>29</v>
      </c>
      <c r="C638" s="57" t="s">
        <v>29</v>
      </c>
      <c r="D638" s="57" t="s">
        <v>29</v>
      </c>
      <c r="E638" s="61"/>
    </row>
    <row r="639" spans="2:5" s="1" customFormat="1" ht="13.9" customHeight="1">
      <c r="B639" s="57" t="s">
        <v>29</v>
      </c>
      <c r="C639" s="57" t="s">
        <v>29</v>
      </c>
      <c r="D639" s="57" t="s">
        <v>29</v>
      </c>
      <c r="E639" s="61"/>
    </row>
    <row r="640" spans="2:5" s="1" customFormat="1" ht="13.9" customHeight="1">
      <c r="B640" s="57" t="s">
        <v>29</v>
      </c>
      <c r="C640" s="57" t="s">
        <v>29</v>
      </c>
      <c r="D640" s="57" t="s">
        <v>29</v>
      </c>
      <c r="E640" s="61"/>
    </row>
    <row r="641" spans="2:5" s="1" customFormat="1" ht="13.9" customHeight="1">
      <c r="B641" s="57" t="s">
        <v>29</v>
      </c>
      <c r="C641" s="57" t="s">
        <v>29</v>
      </c>
      <c r="D641" s="57" t="s">
        <v>29</v>
      </c>
      <c r="E641" s="61"/>
    </row>
    <row r="642" spans="2:5" s="1" customFormat="1" ht="13.9" customHeight="1">
      <c r="B642" s="57" t="s">
        <v>29</v>
      </c>
      <c r="C642" s="57" t="s">
        <v>29</v>
      </c>
      <c r="D642" s="57" t="s">
        <v>29</v>
      </c>
      <c r="E642" s="61"/>
    </row>
    <row r="643" spans="2:5" s="1" customFormat="1" ht="13.9" customHeight="1">
      <c r="B643" s="57" t="s">
        <v>29</v>
      </c>
      <c r="C643" s="57" t="s">
        <v>29</v>
      </c>
      <c r="D643" s="57" t="s">
        <v>29</v>
      </c>
      <c r="E643" s="61"/>
    </row>
    <row r="644" spans="2:5" s="1" customFormat="1" ht="13.9" customHeight="1">
      <c r="B644" s="57" t="s">
        <v>29</v>
      </c>
      <c r="C644" s="57" t="s">
        <v>29</v>
      </c>
      <c r="D644" s="57" t="s">
        <v>29</v>
      </c>
      <c r="E644" s="61"/>
    </row>
    <row r="645" spans="2:5" s="1" customFormat="1" ht="13.9" customHeight="1">
      <c r="B645" s="57" t="s">
        <v>29</v>
      </c>
      <c r="C645" s="57" t="s">
        <v>29</v>
      </c>
      <c r="D645" s="57" t="s">
        <v>29</v>
      </c>
      <c r="E645" s="61"/>
    </row>
    <row r="646" spans="2:5" s="1" customFormat="1" ht="13.9" customHeight="1">
      <c r="B646" s="57" t="s">
        <v>29</v>
      </c>
      <c r="C646" s="57" t="s">
        <v>29</v>
      </c>
      <c r="D646" s="57" t="s">
        <v>29</v>
      </c>
      <c r="E646" s="61"/>
    </row>
    <row r="647" spans="2:5" s="1" customFormat="1" ht="13.9" customHeight="1">
      <c r="B647" s="57" t="s">
        <v>29</v>
      </c>
      <c r="C647" s="57" t="s">
        <v>29</v>
      </c>
      <c r="D647" s="57" t="s">
        <v>29</v>
      </c>
      <c r="E647" s="61"/>
    </row>
    <row r="648" spans="2:5" s="1" customFormat="1" ht="13.9" customHeight="1">
      <c r="B648" s="57" t="s">
        <v>29</v>
      </c>
      <c r="C648" s="57" t="s">
        <v>29</v>
      </c>
      <c r="D648" s="57" t="s">
        <v>29</v>
      </c>
      <c r="E648" s="61"/>
    </row>
    <row r="649" spans="2:5" s="1" customFormat="1" ht="13.9" customHeight="1">
      <c r="B649" s="57" t="s">
        <v>29</v>
      </c>
      <c r="C649" s="57" t="s">
        <v>29</v>
      </c>
      <c r="D649" s="57" t="s">
        <v>29</v>
      </c>
      <c r="E649" s="61"/>
    </row>
    <row r="650" spans="2:5" s="1" customFormat="1" ht="13.9" customHeight="1">
      <c r="B650" s="57" t="s">
        <v>29</v>
      </c>
      <c r="C650" s="57" t="s">
        <v>29</v>
      </c>
      <c r="D650" s="57" t="s">
        <v>29</v>
      </c>
      <c r="E650" s="61"/>
    </row>
    <row r="651" spans="2:5" s="1" customFormat="1" ht="13.9" customHeight="1">
      <c r="B651" s="57" t="s">
        <v>29</v>
      </c>
      <c r="C651" s="57" t="s">
        <v>29</v>
      </c>
      <c r="D651" s="57" t="s">
        <v>29</v>
      </c>
      <c r="E651" s="61"/>
    </row>
    <row r="652" spans="2:5" s="1" customFormat="1" ht="13.9" customHeight="1">
      <c r="B652" s="57" t="s">
        <v>29</v>
      </c>
      <c r="C652" s="57" t="s">
        <v>29</v>
      </c>
      <c r="D652" s="57" t="s">
        <v>29</v>
      </c>
      <c r="E652" s="61"/>
    </row>
    <row r="653" spans="2:5" s="1" customFormat="1" ht="13.9" customHeight="1">
      <c r="B653" s="57" t="s">
        <v>29</v>
      </c>
      <c r="C653" s="57" t="s">
        <v>29</v>
      </c>
      <c r="D653" s="57" t="s">
        <v>29</v>
      </c>
      <c r="E653" s="61"/>
    </row>
    <row r="654" spans="2:5" s="1" customFormat="1" ht="13.9" customHeight="1">
      <c r="B654" s="57" t="s">
        <v>29</v>
      </c>
      <c r="C654" s="57" t="s">
        <v>29</v>
      </c>
      <c r="D654" s="57" t="s">
        <v>29</v>
      </c>
      <c r="E654" s="61"/>
    </row>
    <row r="655" spans="2:5" s="1" customFormat="1" ht="13.9" customHeight="1">
      <c r="B655" s="57" t="s">
        <v>29</v>
      </c>
      <c r="C655" s="57" t="s">
        <v>29</v>
      </c>
      <c r="D655" s="57" t="s">
        <v>29</v>
      </c>
      <c r="E655" s="61"/>
    </row>
    <row r="656" spans="2:5" s="1" customFormat="1" ht="13.9" customHeight="1">
      <c r="B656" s="57" t="s">
        <v>29</v>
      </c>
      <c r="C656" s="57" t="s">
        <v>29</v>
      </c>
      <c r="D656" s="57" t="s">
        <v>29</v>
      </c>
      <c r="E656" s="61"/>
    </row>
    <row r="657" spans="2:5" s="1" customFormat="1" ht="13.9" customHeight="1">
      <c r="B657" s="57" t="s">
        <v>29</v>
      </c>
      <c r="C657" s="57" t="s">
        <v>29</v>
      </c>
      <c r="D657" s="57" t="s">
        <v>29</v>
      </c>
      <c r="E657" s="61"/>
    </row>
    <row r="658" spans="2:5" s="1" customFormat="1" ht="13.9" customHeight="1">
      <c r="B658" s="57" t="s">
        <v>29</v>
      </c>
      <c r="C658" s="57" t="s">
        <v>29</v>
      </c>
      <c r="D658" s="57" t="s">
        <v>29</v>
      </c>
      <c r="E658" s="61"/>
    </row>
    <row r="659" spans="2:5" s="1" customFormat="1" ht="13.9" customHeight="1">
      <c r="B659" s="57" t="s">
        <v>29</v>
      </c>
      <c r="C659" s="57" t="s">
        <v>29</v>
      </c>
      <c r="D659" s="57" t="s">
        <v>29</v>
      </c>
      <c r="E659" s="61"/>
    </row>
    <row r="660" spans="2:5" s="1" customFormat="1" ht="13.9" customHeight="1">
      <c r="B660" s="57" t="s">
        <v>29</v>
      </c>
      <c r="C660" s="57" t="s">
        <v>29</v>
      </c>
      <c r="D660" s="57" t="s">
        <v>29</v>
      </c>
      <c r="E660" s="61"/>
    </row>
    <row r="661" spans="2:5" s="1" customFormat="1" ht="13.9" customHeight="1">
      <c r="B661" s="57" t="s">
        <v>29</v>
      </c>
      <c r="C661" s="57" t="s">
        <v>29</v>
      </c>
      <c r="D661" s="57" t="s">
        <v>29</v>
      </c>
      <c r="E661" s="61"/>
    </row>
    <row r="662" spans="2:5" s="1" customFormat="1" ht="13.9" customHeight="1">
      <c r="B662" s="57" t="s">
        <v>29</v>
      </c>
      <c r="C662" s="57" t="s">
        <v>29</v>
      </c>
      <c r="D662" s="57" t="s">
        <v>29</v>
      </c>
      <c r="E662" s="61"/>
    </row>
    <row r="663" spans="2:5" s="1" customFormat="1" ht="13.9" customHeight="1">
      <c r="B663" s="57" t="s">
        <v>29</v>
      </c>
      <c r="C663" s="57" t="s">
        <v>29</v>
      </c>
      <c r="D663" s="57" t="s">
        <v>29</v>
      </c>
      <c r="E663" s="61"/>
    </row>
    <row r="664" spans="2:5" s="1" customFormat="1" ht="13.9" customHeight="1">
      <c r="B664" s="57" t="s">
        <v>29</v>
      </c>
      <c r="C664" s="57" t="s">
        <v>29</v>
      </c>
      <c r="D664" s="57" t="s">
        <v>29</v>
      </c>
      <c r="E664" s="61"/>
    </row>
    <row r="665" spans="2:5" s="1" customFormat="1" ht="13.9" customHeight="1">
      <c r="B665" s="57" t="s">
        <v>29</v>
      </c>
      <c r="C665" s="57" t="s">
        <v>29</v>
      </c>
      <c r="D665" s="57" t="s">
        <v>29</v>
      </c>
      <c r="E665" s="61"/>
    </row>
    <row r="666" spans="2:5" s="1" customFormat="1" ht="13.9" customHeight="1">
      <c r="B666" s="57" t="s">
        <v>29</v>
      </c>
      <c r="C666" s="57" t="s">
        <v>29</v>
      </c>
      <c r="D666" s="57" t="s">
        <v>29</v>
      </c>
      <c r="E666" s="61"/>
    </row>
    <row r="667" spans="2:5" s="1" customFormat="1" ht="13.9" customHeight="1">
      <c r="B667" s="57" t="s">
        <v>29</v>
      </c>
      <c r="C667" s="57" t="s">
        <v>29</v>
      </c>
      <c r="D667" s="57" t="s">
        <v>29</v>
      </c>
      <c r="E667" s="61"/>
    </row>
    <row r="668" spans="2:5" s="1" customFormat="1" ht="13.9" customHeight="1">
      <c r="B668" s="57" t="s">
        <v>29</v>
      </c>
      <c r="C668" s="57" t="s">
        <v>29</v>
      </c>
      <c r="D668" s="57" t="s">
        <v>29</v>
      </c>
      <c r="E668" s="61"/>
    </row>
    <row r="669" spans="2:5" s="1" customFormat="1" ht="13.9" customHeight="1">
      <c r="B669" s="57" t="s">
        <v>29</v>
      </c>
      <c r="C669" s="57" t="s">
        <v>29</v>
      </c>
      <c r="D669" s="57" t="s">
        <v>29</v>
      </c>
      <c r="E669" s="61"/>
    </row>
    <row r="670" spans="2:5" s="1" customFormat="1" ht="13.9" customHeight="1">
      <c r="B670" s="57" t="s">
        <v>29</v>
      </c>
      <c r="C670" s="57" t="s">
        <v>29</v>
      </c>
      <c r="D670" s="57" t="s">
        <v>29</v>
      </c>
      <c r="E670" s="61"/>
    </row>
    <row r="671" spans="2:5" s="1" customFormat="1" ht="13.9" customHeight="1">
      <c r="B671" s="57" t="s">
        <v>29</v>
      </c>
      <c r="C671" s="57" t="s">
        <v>29</v>
      </c>
      <c r="D671" s="57" t="s">
        <v>29</v>
      </c>
      <c r="E671" s="61"/>
    </row>
    <row r="672" spans="2:5" s="1" customFormat="1" ht="13.9" customHeight="1">
      <c r="B672" s="57" t="s">
        <v>29</v>
      </c>
      <c r="C672" s="57" t="s">
        <v>29</v>
      </c>
      <c r="D672" s="57" t="s">
        <v>29</v>
      </c>
      <c r="E672" s="61"/>
    </row>
    <row r="673" spans="2:5" s="1" customFormat="1" ht="13.9" customHeight="1">
      <c r="B673" s="57" t="s">
        <v>29</v>
      </c>
      <c r="C673" s="57" t="s">
        <v>29</v>
      </c>
      <c r="D673" s="57" t="s">
        <v>29</v>
      </c>
      <c r="E673" s="61"/>
    </row>
    <row r="674" spans="2:5" s="1" customFormat="1" ht="13.9" customHeight="1">
      <c r="B674" s="57" t="s">
        <v>29</v>
      </c>
      <c r="C674" s="57" t="s">
        <v>29</v>
      </c>
      <c r="D674" s="57" t="s">
        <v>29</v>
      </c>
      <c r="E674" s="61"/>
    </row>
    <row r="675" spans="2:5" s="1" customFormat="1" ht="13.9" customHeight="1">
      <c r="B675" s="57" t="s">
        <v>29</v>
      </c>
      <c r="C675" s="57" t="s">
        <v>29</v>
      </c>
      <c r="D675" s="57" t="s">
        <v>29</v>
      </c>
      <c r="E675" s="61"/>
    </row>
    <row r="676" spans="2:5" s="1" customFormat="1" ht="13.9" customHeight="1">
      <c r="B676" s="57" t="s">
        <v>29</v>
      </c>
      <c r="C676" s="57" t="s">
        <v>29</v>
      </c>
      <c r="D676" s="57" t="s">
        <v>29</v>
      </c>
      <c r="E676" s="61"/>
    </row>
    <row r="677" spans="2:5" s="1" customFormat="1" ht="13.9" customHeight="1">
      <c r="B677" s="57" t="s">
        <v>29</v>
      </c>
      <c r="C677" s="57" t="s">
        <v>29</v>
      </c>
      <c r="D677" s="57" t="s">
        <v>29</v>
      </c>
      <c r="E677" s="61"/>
    </row>
    <row r="678" spans="2:5" s="1" customFormat="1" ht="13.9" customHeight="1">
      <c r="B678" s="57" t="s">
        <v>29</v>
      </c>
      <c r="C678" s="57" t="s">
        <v>29</v>
      </c>
      <c r="D678" s="57" t="s">
        <v>29</v>
      </c>
      <c r="E678" s="61"/>
    </row>
    <row r="679" spans="2:5" s="1" customFormat="1" ht="13.9" customHeight="1">
      <c r="B679" s="57" t="s">
        <v>29</v>
      </c>
      <c r="C679" s="57" t="s">
        <v>29</v>
      </c>
      <c r="D679" s="57" t="s">
        <v>29</v>
      </c>
      <c r="E679" s="61"/>
    </row>
    <row r="680" spans="2:5" s="1" customFormat="1" ht="13.9" customHeight="1">
      <c r="B680" s="57" t="s">
        <v>29</v>
      </c>
      <c r="C680" s="57" t="s">
        <v>29</v>
      </c>
      <c r="D680" s="57" t="s">
        <v>29</v>
      </c>
      <c r="E680" s="61"/>
    </row>
    <row r="681" spans="2:5" s="1" customFormat="1" ht="13.9" customHeight="1">
      <c r="B681" s="57" t="s">
        <v>29</v>
      </c>
      <c r="C681" s="57" t="s">
        <v>29</v>
      </c>
      <c r="D681" s="57" t="s">
        <v>29</v>
      </c>
      <c r="E681" s="61"/>
    </row>
    <row r="682" spans="2:5" s="1" customFormat="1" ht="13.9" customHeight="1">
      <c r="B682" s="57" t="s">
        <v>29</v>
      </c>
      <c r="C682" s="57" t="s">
        <v>29</v>
      </c>
      <c r="D682" s="57" t="s">
        <v>29</v>
      </c>
      <c r="E682" s="61"/>
    </row>
    <row r="683" spans="2:5" s="1" customFormat="1" ht="13.9" customHeight="1">
      <c r="B683" s="57" t="s">
        <v>29</v>
      </c>
      <c r="C683" s="57" t="s">
        <v>29</v>
      </c>
      <c r="D683" s="57" t="s">
        <v>29</v>
      </c>
      <c r="E683" s="61"/>
    </row>
    <row r="684" spans="2:5" s="1" customFormat="1" ht="13.9" customHeight="1">
      <c r="B684" s="57" t="s">
        <v>29</v>
      </c>
      <c r="C684" s="57" t="s">
        <v>29</v>
      </c>
      <c r="D684" s="57" t="s">
        <v>29</v>
      </c>
      <c r="E684" s="61"/>
    </row>
    <row r="685" spans="2:5" s="1" customFormat="1" ht="13.9" customHeight="1">
      <c r="B685" s="57" t="s">
        <v>29</v>
      </c>
      <c r="C685" s="57" t="s">
        <v>29</v>
      </c>
      <c r="D685" s="57" t="s">
        <v>29</v>
      </c>
      <c r="E685" s="61"/>
    </row>
    <row r="686" spans="2:5" s="1" customFormat="1" ht="13.9" customHeight="1">
      <c r="B686" s="57" t="s">
        <v>29</v>
      </c>
      <c r="C686" s="57" t="s">
        <v>29</v>
      </c>
      <c r="D686" s="57" t="s">
        <v>29</v>
      </c>
      <c r="E686" s="61"/>
    </row>
    <row r="687" spans="2:5" s="1" customFormat="1" ht="13.9" customHeight="1">
      <c r="B687" s="57" t="s">
        <v>29</v>
      </c>
      <c r="C687" s="57" t="s">
        <v>29</v>
      </c>
      <c r="D687" s="57" t="s">
        <v>29</v>
      </c>
      <c r="E687" s="61"/>
    </row>
    <row r="688" spans="2:5" s="1" customFormat="1" ht="13.9" customHeight="1">
      <c r="B688" s="57" t="s">
        <v>29</v>
      </c>
      <c r="C688" s="57" t="s">
        <v>29</v>
      </c>
      <c r="D688" s="57" t="s">
        <v>29</v>
      </c>
      <c r="E688" s="61"/>
    </row>
    <row r="689" spans="2:5" s="1" customFormat="1" ht="13.9" customHeight="1">
      <c r="B689" s="57" t="s">
        <v>29</v>
      </c>
      <c r="C689" s="57" t="s">
        <v>29</v>
      </c>
      <c r="D689" s="57" t="s">
        <v>29</v>
      </c>
      <c r="E689" s="61"/>
    </row>
    <row r="690" spans="2:5" s="1" customFormat="1" ht="13.9" customHeight="1">
      <c r="B690" s="57" t="s">
        <v>29</v>
      </c>
      <c r="C690" s="57" t="s">
        <v>29</v>
      </c>
      <c r="D690" s="57" t="s">
        <v>29</v>
      </c>
      <c r="E690" s="61"/>
    </row>
    <row r="691" spans="2:5" s="1" customFormat="1" ht="13.9" customHeight="1">
      <c r="B691" s="57" t="s">
        <v>29</v>
      </c>
      <c r="C691" s="57" t="s">
        <v>29</v>
      </c>
      <c r="D691" s="57" t="s">
        <v>29</v>
      </c>
      <c r="E691" s="61"/>
    </row>
    <row r="692" spans="2:5" s="1" customFormat="1" ht="13.9" customHeight="1">
      <c r="B692" s="57" t="s">
        <v>29</v>
      </c>
      <c r="C692" s="57" t="s">
        <v>29</v>
      </c>
      <c r="D692" s="57" t="s">
        <v>29</v>
      </c>
      <c r="E692" s="61"/>
    </row>
    <row r="693" spans="2:5" s="1" customFormat="1" ht="13.9" customHeight="1">
      <c r="B693" s="57" t="s">
        <v>29</v>
      </c>
      <c r="C693" s="57" t="s">
        <v>29</v>
      </c>
      <c r="D693" s="57" t="s">
        <v>29</v>
      </c>
      <c r="E693" s="61"/>
    </row>
    <row r="694" spans="2:5" s="1" customFormat="1" ht="13.9" customHeight="1">
      <c r="B694" s="57" t="s">
        <v>29</v>
      </c>
      <c r="C694" s="57" t="s">
        <v>29</v>
      </c>
      <c r="D694" s="57" t="s">
        <v>29</v>
      </c>
      <c r="E694" s="61"/>
    </row>
    <row r="695" spans="2:5" s="1" customFormat="1" ht="13.9" customHeight="1">
      <c r="B695" s="57" t="s">
        <v>29</v>
      </c>
      <c r="C695" s="57" t="s">
        <v>29</v>
      </c>
      <c r="D695" s="57" t="s">
        <v>29</v>
      </c>
      <c r="E695" s="61"/>
    </row>
    <row r="696" spans="2:5" s="1" customFormat="1" ht="13.9" customHeight="1">
      <c r="B696" s="57" t="s">
        <v>29</v>
      </c>
      <c r="C696" s="57" t="s">
        <v>29</v>
      </c>
      <c r="D696" s="57" t="s">
        <v>29</v>
      </c>
      <c r="E696" s="61"/>
    </row>
    <row r="697" spans="2:5" s="1" customFormat="1" ht="13.9" customHeight="1">
      <c r="B697" s="57" t="s">
        <v>29</v>
      </c>
      <c r="C697" s="57" t="s">
        <v>29</v>
      </c>
      <c r="D697" s="57" t="s">
        <v>29</v>
      </c>
      <c r="E697" s="61"/>
    </row>
    <row r="698" spans="2:5" s="1" customFormat="1" ht="13.9" customHeight="1">
      <c r="B698" s="57" t="s">
        <v>29</v>
      </c>
      <c r="C698" s="57" t="s">
        <v>29</v>
      </c>
      <c r="D698" s="57" t="s">
        <v>29</v>
      </c>
      <c r="E698" s="61"/>
    </row>
    <row r="699" spans="2:5" s="1" customFormat="1" ht="13.9" customHeight="1">
      <c r="B699" s="57" t="s">
        <v>29</v>
      </c>
      <c r="C699" s="57" t="s">
        <v>29</v>
      </c>
      <c r="D699" s="57" t="s">
        <v>29</v>
      </c>
      <c r="E699" s="61"/>
    </row>
    <row r="700" spans="2:5" s="1" customFormat="1" ht="13.9" customHeight="1">
      <c r="B700" s="57" t="s">
        <v>29</v>
      </c>
      <c r="C700" s="57" t="s">
        <v>29</v>
      </c>
      <c r="D700" s="57" t="s">
        <v>29</v>
      </c>
      <c r="E700" s="61"/>
    </row>
    <row r="701" spans="2:5" s="1" customFormat="1" ht="13.9" customHeight="1">
      <c r="B701" s="57" t="s">
        <v>29</v>
      </c>
      <c r="C701" s="57" t="s">
        <v>29</v>
      </c>
      <c r="D701" s="57" t="s">
        <v>29</v>
      </c>
      <c r="E701" s="61"/>
    </row>
    <row r="702" spans="2:5" s="1" customFormat="1" ht="13.9" customHeight="1">
      <c r="B702" s="57" t="s">
        <v>29</v>
      </c>
      <c r="C702" s="57" t="s">
        <v>29</v>
      </c>
      <c r="D702" s="57" t="s">
        <v>29</v>
      </c>
      <c r="E702" s="61"/>
    </row>
    <row r="703" spans="2:5" s="1" customFormat="1" ht="13.9" customHeight="1">
      <c r="B703" s="57" t="s">
        <v>29</v>
      </c>
      <c r="C703" s="57" t="s">
        <v>29</v>
      </c>
      <c r="D703" s="57" t="s">
        <v>29</v>
      </c>
      <c r="E703" s="61"/>
    </row>
    <row r="704" spans="2:5" s="1" customFormat="1" ht="13.9" customHeight="1">
      <c r="B704" s="57" t="s">
        <v>29</v>
      </c>
      <c r="C704" s="57" t="s">
        <v>29</v>
      </c>
      <c r="D704" s="57" t="s">
        <v>29</v>
      </c>
      <c r="E704" s="61"/>
    </row>
    <row r="705" spans="2:5" s="1" customFormat="1" ht="13.9" customHeight="1">
      <c r="B705" s="57" t="s">
        <v>29</v>
      </c>
      <c r="C705" s="57" t="s">
        <v>29</v>
      </c>
      <c r="D705" s="57" t="s">
        <v>29</v>
      </c>
      <c r="E705" s="61"/>
    </row>
    <row r="706" spans="2:5" s="1" customFormat="1" ht="13.9" customHeight="1">
      <c r="B706" s="57" t="s">
        <v>29</v>
      </c>
      <c r="C706" s="57" t="s">
        <v>29</v>
      </c>
      <c r="D706" s="57" t="s">
        <v>29</v>
      </c>
      <c r="E706" s="61"/>
    </row>
    <row r="707" spans="2:5" s="1" customFormat="1" ht="13.9" customHeight="1">
      <c r="B707" s="57" t="s">
        <v>29</v>
      </c>
      <c r="C707" s="57" t="s">
        <v>29</v>
      </c>
      <c r="D707" s="57" t="s">
        <v>29</v>
      </c>
      <c r="E707" s="61"/>
    </row>
    <row r="708" spans="2:5" s="1" customFormat="1" ht="13.9" customHeight="1">
      <c r="B708" s="57" t="s">
        <v>29</v>
      </c>
      <c r="C708" s="57" t="s">
        <v>29</v>
      </c>
      <c r="D708" s="57" t="s">
        <v>29</v>
      </c>
      <c r="E708" s="61"/>
    </row>
    <row r="709" spans="2:5" s="1" customFormat="1" ht="13.9" customHeight="1">
      <c r="B709" s="57" t="s">
        <v>29</v>
      </c>
      <c r="C709" s="57" t="s">
        <v>29</v>
      </c>
      <c r="D709" s="57" t="s">
        <v>29</v>
      </c>
      <c r="E709" s="61"/>
    </row>
    <row r="710" spans="2:5" s="1" customFormat="1" ht="13.9" customHeight="1">
      <c r="B710" s="57" t="s">
        <v>29</v>
      </c>
      <c r="C710" s="57" t="s">
        <v>29</v>
      </c>
      <c r="D710" s="57" t="s">
        <v>29</v>
      </c>
      <c r="E710" s="61"/>
    </row>
    <row r="711" spans="2:5" s="1" customFormat="1" ht="13.9" customHeight="1">
      <c r="B711" s="57" t="s">
        <v>29</v>
      </c>
      <c r="C711" s="57" t="s">
        <v>29</v>
      </c>
      <c r="D711" s="57" t="s">
        <v>29</v>
      </c>
      <c r="E711" s="61"/>
    </row>
    <row r="712" spans="2:5" s="1" customFormat="1" ht="13.9" customHeight="1">
      <c r="B712" s="57" t="s">
        <v>29</v>
      </c>
      <c r="C712" s="57" t="s">
        <v>29</v>
      </c>
      <c r="D712" s="57" t="s">
        <v>29</v>
      </c>
      <c r="E712" s="61"/>
    </row>
    <row r="713" spans="2:5" s="1" customFormat="1" ht="13.9" customHeight="1">
      <c r="B713" s="57" t="s">
        <v>29</v>
      </c>
      <c r="C713" s="57" t="s">
        <v>29</v>
      </c>
      <c r="D713" s="57" t="s">
        <v>29</v>
      </c>
      <c r="E713" s="61"/>
    </row>
    <row r="714" spans="2:5" s="1" customFormat="1" ht="13.9" customHeight="1">
      <c r="B714" s="57" t="s">
        <v>29</v>
      </c>
      <c r="C714" s="57" t="s">
        <v>29</v>
      </c>
      <c r="D714" s="57" t="s">
        <v>29</v>
      </c>
      <c r="E714" s="61"/>
    </row>
    <row r="715" spans="2:5" s="1" customFormat="1" ht="13.9" customHeight="1">
      <c r="B715" s="57" t="s">
        <v>29</v>
      </c>
      <c r="C715" s="57" t="s">
        <v>29</v>
      </c>
      <c r="D715" s="57" t="s">
        <v>29</v>
      </c>
      <c r="E715" s="61"/>
    </row>
    <row r="716" spans="2:5" s="1" customFormat="1" ht="13.9" customHeight="1">
      <c r="B716" s="57" t="s">
        <v>29</v>
      </c>
      <c r="C716" s="57" t="s">
        <v>29</v>
      </c>
      <c r="D716" s="57" t="s">
        <v>29</v>
      </c>
      <c r="E716" s="61"/>
    </row>
    <row r="717" spans="2:5" s="1" customFormat="1" ht="13.9" customHeight="1">
      <c r="B717" s="57" t="s">
        <v>29</v>
      </c>
      <c r="C717" s="57" t="s">
        <v>29</v>
      </c>
      <c r="D717" s="57" t="s">
        <v>29</v>
      </c>
      <c r="E717" s="61"/>
    </row>
    <row r="718" spans="2:5" s="1" customFormat="1" ht="13.9" customHeight="1">
      <c r="B718" s="57" t="s">
        <v>29</v>
      </c>
      <c r="C718" s="57" t="s">
        <v>29</v>
      </c>
      <c r="D718" s="57" t="s">
        <v>29</v>
      </c>
      <c r="E718" s="61"/>
    </row>
    <row r="719" spans="2:5" s="1" customFormat="1" ht="13.9" customHeight="1">
      <c r="B719" s="57" t="s">
        <v>29</v>
      </c>
      <c r="C719" s="57" t="s">
        <v>29</v>
      </c>
      <c r="D719" s="57" t="s">
        <v>29</v>
      </c>
      <c r="E719" s="61"/>
    </row>
    <row r="720" spans="2:5" s="1" customFormat="1" ht="13.9" customHeight="1">
      <c r="B720" s="57" t="s">
        <v>29</v>
      </c>
      <c r="C720" s="57" t="s">
        <v>29</v>
      </c>
      <c r="D720" s="57" t="s">
        <v>29</v>
      </c>
      <c r="E720" s="61"/>
    </row>
    <row r="721" spans="2:5" s="1" customFormat="1" ht="13.9" customHeight="1">
      <c r="B721" s="57" t="s">
        <v>29</v>
      </c>
      <c r="C721" s="57" t="s">
        <v>29</v>
      </c>
      <c r="D721" s="57" t="s">
        <v>29</v>
      </c>
      <c r="E721" s="61"/>
    </row>
    <row r="722" spans="2:5" s="1" customFormat="1" ht="13.9" customHeight="1">
      <c r="B722" s="57" t="s">
        <v>29</v>
      </c>
      <c r="C722" s="57" t="s">
        <v>29</v>
      </c>
      <c r="D722" s="57" t="s">
        <v>29</v>
      </c>
      <c r="E722" s="61"/>
    </row>
    <row r="723" spans="2:5" s="1" customFormat="1" ht="13.9" customHeight="1">
      <c r="B723" s="57" t="s">
        <v>29</v>
      </c>
      <c r="C723" s="57" t="s">
        <v>29</v>
      </c>
      <c r="D723" s="57" t="s">
        <v>29</v>
      </c>
      <c r="E723" s="61"/>
    </row>
    <row r="724" spans="2:5" s="1" customFormat="1" ht="13.9" customHeight="1">
      <c r="B724" s="57" t="s">
        <v>29</v>
      </c>
      <c r="C724" s="57" t="s">
        <v>29</v>
      </c>
      <c r="D724" s="57" t="s">
        <v>29</v>
      </c>
      <c r="E724" s="61"/>
    </row>
    <row r="725" spans="2:5" s="1" customFormat="1" ht="13.9" customHeight="1">
      <c r="B725" s="57" t="s">
        <v>29</v>
      </c>
      <c r="C725" s="57" t="s">
        <v>29</v>
      </c>
      <c r="D725" s="57" t="s">
        <v>29</v>
      </c>
      <c r="E725" s="61"/>
    </row>
    <row r="726" spans="2:5" s="1" customFormat="1" ht="13.9" customHeight="1">
      <c r="B726" s="57" t="s">
        <v>29</v>
      </c>
      <c r="C726" s="57" t="s">
        <v>29</v>
      </c>
      <c r="D726" s="57" t="s">
        <v>29</v>
      </c>
      <c r="E726" s="61"/>
    </row>
    <row r="727" spans="2:5" s="1" customFormat="1" ht="13.9" customHeight="1">
      <c r="B727" s="57" t="s">
        <v>29</v>
      </c>
      <c r="C727" s="57" t="s">
        <v>29</v>
      </c>
      <c r="D727" s="57" t="s">
        <v>29</v>
      </c>
      <c r="E727" s="61"/>
    </row>
    <row r="728" spans="2:5" s="1" customFormat="1" ht="13.9" customHeight="1">
      <c r="B728" s="57" t="s">
        <v>29</v>
      </c>
      <c r="C728" s="57" t="s">
        <v>29</v>
      </c>
      <c r="D728" s="57" t="s">
        <v>29</v>
      </c>
      <c r="E728" s="61"/>
    </row>
    <row r="729" spans="2:5" s="1" customFormat="1" ht="13.9" customHeight="1">
      <c r="B729" s="57" t="s">
        <v>29</v>
      </c>
      <c r="C729" s="57" t="s">
        <v>29</v>
      </c>
      <c r="D729" s="57" t="s">
        <v>29</v>
      </c>
      <c r="E729" s="61"/>
    </row>
    <row r="730" spans="2:5" s="1" customFormat="1" ht="13.9" customHeight="1">
      <c r="B730" s="57" t="s">
        <v>29</v>
      </c>
      <c r="C730" s="57" t="s">
        <v>29</v>
      </c>
      <c r="D730" s="57" t="s">
        <v>29</v>
      </c>
      <c r="E730" s="61"/>
    </row>
    <row r="731" spans="2:5" s="1" customFormat="1" ht="13.9" customHeight="1">
      <c r="B731" s="57" t="s">
        <v>29</v>
      </c>
      <c r="C731" s="57" t="s">
        <v>29</v>
      </c>
      <c r="D731" s="57" t="s">
        <v>29</v>
      </c>
      <c r="E731" s="61"/>
    </row>
    <row r="732" spans="2:5" s="1" customFormat="1" ht="13.9" customHeight="1">
      <c r="B732" s="57" t="s">
        <v>29</v>
      </c>
      <c r="C732" s="57" t="s">
        <v>29</v>
      </c>
      <c r="D732" s="57" t="s">
        <v>29</v>
      </c>
      <c r="E732" s="61"/>
    </row>
    <row r="733" spans="2:5" s="1" customFormat="1" ht="13.9" customHeight="1">
      <c r="B733" s="57" t="s">
        <v>29</v>
      </c>
      <c r="C733" s="57" t="s">
        <v>29</v>
      </c>
      <c r="D733" s="57" t="s">
        <v>29</v>
      </c>
      <c r="E733" s="61"/>
    </row>
    <row r="734" spans="2:5" s="1" customFormat="1" ht="13.9" customHeight="1">
      <c r="B734" s="57" t="s">
        <v>29</v>
      </c>
      <c r="C734" s="57" t="s">
        <v>29</v>
      </c>
      <c r="D734" s="57" t="s">
        <v>29</v>
      </c>
      <c r="E734" s="61"/>
    </row>
    <row r="735" spans="2:5" s="1" customFormat="1" ht="13.9" customHeight="1">
      <c r="B735" s="57" t="s">
        <v>29</v>
      </c>
      <c r="C735" s="57" t="s">
        <v>29</v>
      </c>
      <c r="D735" s="57" t="s">
        <v>29</v>
      </c>
      <c r="E735" s="61"/>
    </row>
    <row r="736" spans="2:5" s="1" customFormat="1" ht="13.9" customHeight="1">
      <c r="B736" s="57" t="s">
        <v>29</v>
      </c>
      <c r="C736" s="57" t="s">
        <v>29</v>
      </c>
      <c r="D736" s="57" t="s">
        <v>29</v>
      </c>
      <c r="E736" s="61"/>
    </row>
    <row r="737" spans="2:5" s="1" customFormat="1" ht="13.9" customHeight="1">
      <c r="B737" s="57" t="s">
        <v>29</v>
      </c>
      <c r="C737" s="57" t="s">
        <v>29</v>
      </c>
      <c r="D737" s="57" t="s">
        <v>29</v>
      </c>
      <c r="E737" s="61"/>
    </row>
    <row r="738" spans="2:5" s="1" customFormat="1" ht="13.9" customHeight="1">
      <c r="B738" s="57" t="s">
        <v>29</v>
      </c>
      <c r="C738" s="57" t="s">
        <v>29</v>
      </c>
      <c r="D738" s="57" t="s">
        <v>29</v>
      </c>
      <c r="E738" s="61"/>
    </row>
    <row r="739" spans="2:5" s="1" customFormat="1" ht="13.9" customHeight="1">
      <c r="B739" s="57" t="s">
        <v>29</v>
      </c>
      <c r="C739" s="57" t="s">
        <v>29</v>
      </c>
      <c r="D739" s="57" t="s">
        <v>29</v>
      </c>
      <c r="E739" s="61"/>
    </row>
    <row r="740" spans="2:5" s="1" customFormat="1" ht="13.9" customHeight="1">
      <c r="B740" s="57" t="s">
        <v>29</v>
      </c>
      <c r="C740" s="57" t="s">
        <v>29</v>
      </c>
      <c r="D740" s="57" t="s">
        <v>29</v>
      </c>
      <c r="E740" s="61"/>
    </row>
    <row r="741" spans="2:5" s="1" customFormat="1" ht="13.9" customHeight="1">
      <c r="B741" s="57" t="s">
        <v>29</v>
      </c>
      <c r="C741" s="57" t="s">
        <v>29</v>
      </c>
      <c r="D741" s="57" t="s">
        <v>29</v>
      </c>
      <c r="E741" s="61"/>
    </row>
    <row r="742" spans="2:5" s="1" customFormat="1" ht="13.9" customHeight="1">
      <c r="B742" s="57" t="s">
        <v>29</v>
      </c>
      <c r="C742" s="57" t="s">
        <v>29</v>
      </c>
      <c r="D742" s="57" t="s">
        <v>29</v>
      </c>
      <c r="E742" s="61"/>
    </row>
    <row r="743" spans="2:5" s="1" customFormat="1" ht="13.9" customHeight="1">
      <c r="B743" s="57" t="s">
        <v>29</v>
      </c>
      <c r="C743" s="57" t="s">
        <v>29</v>
      </c>
      <c r="D743" s="57" t="s">
        <v>29</v>
      </c>
      <c r="E743" s="61"/>
    </row>
    <row r="744" spans="2:5" s="1" customFormat="1" ht="13.9" customHeight="1">
      <c r="B744" s="57" t="s">
        <v>29</v>
      </c>
      <c r="C744" s="57" t="s">
        <v>29</v>
      </c>
      <c r="D744" s="57" t="s">
        <v>29</v>
      </c>
      <c r="E744" s="61"/>
    </row>
    <row r="745" spans="2:5" s="1" customFormat="1" ht="13.9" customHeight="1">
      <c r="B745" s="57" t="s">
        <v>29</v>
      </c>
      <c r="C745" s="57" t="s">
        <v>29</v>
      </c>
      <c r="D745" s="57" t="s">
        <v>29</v>
      </c>
      <c r="E745" s="61"/>
    </row>
    <row r="746" spans="2:5" s="1" customFormat="1" ht="13.9" customHeight="1">
      <c r="B746" s="57" t="s">
        <v>29</v>
      </c>
      <c r="C746" s="57" t="s">
        <v>29</v>
      </c>
      <c r="D746" s="57" t="s">
        <v>29</v>
      </c>
      <c r="E746" s="61"/>
    </row>
    <row r="747" spans="2:5" s="1" customFormat="1" ht="13.9" customHeight="1">
      <c r="B747" s="57" t="s">
        <v>29</v>
      </c>
      <c r="C747" s="57" t="s">
        <v>29</v>
      </c>
      <c r="D747" s="57" t="s">
        <v>29</v>
      </c>
      <c r="E747" s="61"/>
    </row>
    <row r="748" spans="2:5" s="1" customFormat="1" ht="13.9" customHeight="1">
      <c r="B748" s="57" t="s">
        <v>29</v>
      </c>
      <c r="C748" s="57" t="s">
        <v>29</v>
      </c>
      <c r="D748" s="57" t="s">
        <v>29</v>
      </c>
      <c r="E748" s="61"/>
    </row>
    <row r="749" spans="2:5" s="1" customFormat="1" ht="13.9" customHeight="1">
      <c r="B749" s="57" t="s">
        <v>29</v>
      </c>
      <c r="C749" s="57" t="s">
        <v>29</v>
      </c>
      <c r="D749" s="57" t="s">
        <v>29</v>
      </c>
      <c r="E749" s="61"/>
    </row>
    <row r="750" spans="2:5" s="1" customFormat="1" ht="13.9" customHeight="1">
      <c r="B750" s="57" t="s">
        <v>29</v>
      </c>
      <c r="C750" s="57" t="s">
        <v>29</v>
      </c>
      <c r="D750" s="57" t="s">
        <v>29</v>
      </c>
      <c r="E750" s="61"/>
    </row>
    <row r="751" spans="2:5" s="1" customFormat="1" ht="13.9" customHeight="1">
      <c r="B751" s="57" t="s">
        <v>29</v>
      </c>
      <c r="C751" s="57" t="s">
        <v>29</v>
      </c>
      <c r="D751" s="57" t="s">
        <v>29</v>
      </c>
      <c r="E751" s="61"/>
    </row>
    <row r="752" spans="2:5" s="1" customFormat="1" ht="13.9" customHeight="1">
      <c r="B752" s="57" t="s">
        <v>29</v>
      </c>
      <c r="C752" s="57" t="s">
        <v>29</v>
      </c>
      <c r="D752" s="57" t="s">
        <v>29</v>
      </c>
      <c r="E752" s="61"/>
    </row>
    <row r="753" spans="2:5" s="1" customFormat="1" ht="13.9" customHeight="1">
      <c r="B753" s="57" t="s">
        <v>29</v>
      </c>
      <c r="C753" s="57" t="s">
        <v>29</v>
      </c>
      <c r="D753" s="57" t="s">
        <v>29</v>
      </c>
      <c r="E753" s="61"/>
    </row>
    <row r="754" spans="2:5" s="1" customFormat="1" ht="13.9" customHeight="1">
      <c r="B754" s="57" t="s">
        <v>29</v>
      </c>
      <c r="C754" s="57" t="s">
        <v>29</v>
      </c>
      <c r="D754" s="57" t="s">
        <v>29</v>
      </c>
      <c r="E754" s="61"/>
    </row>
    <row r="755" spans="2:5" s="1" customFormat="1" ht="13.9" customHeight="1">
      <c r="B755" s="57" t="s">
        <v>29</v>
      </c>
      <c r="C755" s="57" t="s">
        <v>29</v>
      </c>
      <c r="D755" s="57" t="s">
        <v>29</v>
      </c>
      <c r="E755" s="61"/>
    </row>
    <row r="756" spans="2:5" s="1" customFormat="1" ht="13.9" customHeight="1">
      <c r="B756" s="57" t="s">
        <v>29</v>
      </c>
      <c r="C756" s="57" t="s">
        <v>29</v>
      </c>
      <c r="D756" s="57" t="s">
        <v>29</v>
      </c>
      <c r="E756" s="61"/>
    </row>
    <row r="757" spans="2:5" s="1" customFormat="1" ht="13.9" customHeight="1">
      <c r="B757" s="57" t="s">
        <v>29</v>
      </c>
      <c r="C757" s="57" t="s">
        <v>29</v>
      </c>
      <c r="D757" s="57" t="s">
        <v>29</v>
      </c>
      <c r="E757" s="61"/>
    </row>
    <row r="758" spans="2:5" s="1" customFormat="1" ht="13.9" customHeight="1">
      <c r="B758" s="57" t="s">
        <v>29</v>
      </c>
      <c r="C758" s="57" t="s">
        <v>29</v>
      </c>
      <c r="D758" s="57" t="s">
        <v>29</v>
      </c>
      <c r="E758" s="61"/>
    </row>
    <row r="759" spans="2:5" s="1" customFormat="1" ht="13.9" customHeight="1">
      <c r="B759" s="57" t="s">
        <v>29</v>
      </c>
      <c r="C759" s="57" t="s">
        <v>29</v>
      </c>
      <c r="D759" s="57" t="s">
        <v>29</v>
      </c>
      <c r="E759" s="61"/>
    </row>
    <row r="760" spans="2:5" s="1" customFormat="1" ht="13.9" customHeight="1">
      <c r="B760" s="57" t="s">
        <v>29</v>
      </c>
      <c r="C760" s="57" t="s">
        <v>29</v>
      </c>
      <c r="D760" s="57" t="s">
        <v>29</v>
      </c>
      <c r="E760" s="61"/>
    </row>
    <row r="761" spans="2:5" s="1" customFormat="1" ht="13.9" customHeight="1">
      <c r="B761" s="57" t="s">
        <v>29</v>
      </c>
      <c r="C761" s="57" t="s">
        <v>29</v>
      </c>
      <c r="D761" s="57" t="s">
        <v>29</v>
      </c>
      <c r="E761" s="61"/>
    </row>
    <row r="762" spans="2:5" s="1" customFormat="1" ht="13.9" customHeight="1">
      <c r="B762" s="57" t="s">
        <v>29</v>
      </c>
      <c r="C762" s="57" t="s">
        <v>29</v>
      </c>
      <c r="D762" s="57" t="s">
        <v>29</v>
      </c>
      <c r="E762" s="61"/>
    </row>
    <row r="763" spans="2:5" s="1" customFormat="1" ht="13.9" customHeight="1">
      <c r="B763" s="57" t="s">
        <v>29</v>
      </c>
      <c r="C763" s="57" t="s">
        <v>29</v>
      </c>
      <c r="D763" s="57" t="s">
        <v>29</v>
      </c>
      <c r="E763" s="61"/>
    </row>
    <row r="764" spans="2:5" s="1" customFormat="1" ht="13.9" customHeight="1">
      <c r="B764" s="57" t="s">
        <v>29</v>
      </c>
      <c r="C764" s="57" t="s">
        <v>29</v>
      </c>
      <c r="D764" s="57" t="s">
        <v>29</v>
      </c>
      <c r="E764" s="61"/>
    </row>
    <row r="765" spans="2:5" s="1" customFormat="1" ht="13.9" customHeight="1">
      <c r="B765" s="57" t="s">
        <v>29</v>
      </c>
      <c r="C765" s="57" t="s">
        <v>29</v>
      </c>
      <c r="D765" s="57" t="s">
        <v>29</v>
      </c>
      <c r="E765" s="61"/>
    </row>
    <row r="766" spans="2:5" s="1" customFormat="1" ht="13.9" customHeight="1">
      <c r="B766" s="57" t="s">
        <v>29</v>
      </c>
      <c r="C766" s="57" t="s">
        <v>29</v>
      </c>
      <c r="D766" s="57" t="s">
        <v>29</v>
      </c>
      <c r="E766" s="61"/>
    </row>
    <row r="767" spans="2:5" s="1" customFormat="1" ht="13.9" customHeight="1">
      <c r="B767" s="57" t="s">
        <v>29</v>
      </c>
      <c r="C767" s="57" t="s">
        <v>29</v>
      </c>
      <c r="D767" s="57" t="s">
        <v>29</v>
      </c>
      <c r="E767" s="61"/>
    </row>
    <row r="768" spans="2:5" s="1" customFormat="1" ht="13.9" customHeight="1">
      <c r="B768" s="57" t="s">
        <v>29</v>
      </c>
      <c r="C768" s="57" t="s">
        <v>29</v>
      </c>
      <c r="D768" s="57" t="s">
        <v>29</v>
      </c>
      <c r="E768" s="61"/>
    </row>
    <row r="769" spans="2:5" s="1" customFormat="1" ht="13.9" customHeight="1">
      <c r="B769" s="57" t="s">
        <v>29</v>
      </c>
      <c r="C769" s="57" t="s">
        <v>29</v>
      </c>
      <c r="D769" s="57" t="s">
        <v>29</v>
      </c>
      <c r="E769" s="61"/>
    </row>
    <row r="770" spans="2:5" s="1" customFormat="1" ht="13.9" customHeight="1">
      <c r="B770" s="57" t="s">
        <v>29</v>
      </c>
      <c r="C770" s="57" t="s">
        <v>29</v>
      </c>
      <c r="D770" s="57" t="s">
        <v>29</v>
      </c>
      <c r="E770" s="61"/>
    </row>
    <row r="771" spans="2:5" s="1" customFormat="1" ht="13.9" customHeight="1">
      <c r="B771" s="57" t="s">
        <v>29</v>
      </c>
      <c r="C771" s="57" t="s">
        <v>29</v>
      </c>
      <c r="D771" s="57" t="s">
        <v>29</v>
      </c>
      <c r="E771" s="61"/>
    </row>
    <row r="772" spans="2:5" s="1" customFormat="1" ht="13.9" customHeight="1">
      <c r="B772" s="57" t="s">
        <v>29</v>
      </c>
      <c r="C772" s="57" t="s">
        <v>29</v>
      </c>
      <c r="D772" s="57" t="s">
        <v>29</v>
      </c>
      <c r="E772" s="61"/>
    </row>
    <row r="773" spans="2:5" s="1" customFormat="1" ht="13.9" customHeight="1">
      <c r="B773" s="57" t="s">
        <v>29</v>
      </c>
      <c r="C773" s="57" t="s">
        <v>29</v>
      </c>
      <c r="D773" s="57" t="s">
        <v>29</v>
      </c>
      <c r="E773" s="61"/>
    </row>
    <row r="774" spans="2:5" s="1" customFormat="1" ht="13.9" customHeight="1">
      <c r="B774" s="57" t="s">
        <v>29</v>
      </c>
      <c r="C774" s="57" t="s">
        <v>29</v>
      </c>
      <c r="D774" s="57" t="s">
        <v>29</v>
      </c>
      <c r="E774" s="61"/>
    </row>
    <row r="775" spans="2:5" s="1" customFormat="1" ht="13.9" customHeight="1">
      <c r="B775" s="57" t="s">
        <v>29</v>
      </c>
      <c r="C775" s="57" t="s">
        <v>29</v>
      </c>
      <c r="D775" s="57" t="s">
        <v>29</v>
      </c>
      <c r="E775" s="61"/>
    </row>
    <row r="776" spans="2:5" s="1" customFormat="1" ht="13.9" customHeight="1">
      <c r="B776" s="57" t="s">
        <v>29</v>
      </c>
      <c r="C776" s="57" t="s">
        <v>29</v>
      </c>
      <c r="D776" s="57" t="s">
        <v>29</v>
      </c>
      <c r="E776" s="61"/>
    </row>
    <row r="777" spans="2:5" s="1" customFormat="1" ht="13.9" customHeight="1">
      <c r="B777" s="57" t="s">
        <v>29</v>
      </c>
      <c r="C777" s="57" t="s">
        <v>29</v>
      </c>
      <c r="D777" s="57" t="s">
        <v>29</v>
      </c>
      <c r="E777" s="61"/>
    </row>
    <row r="778" spans="2:5" s="1" customFormat="1" ht="13.9" customHeight="1">
      <c r="B778" s="57" t="s">
        <v>29</v>
      </c>
      <c r="C778" s="57" t="s">
        <v>29</v>
      </c>
      <c r="D778" s="57" t="s">
        <v>29</v>
      </c>
      <c r="E778" s="61"/>
    </row>
    <row r="779" spans="2:5" s="1" customFormat="1" ht="13.9" customHeight="1">
      <c r="B779" s="57" t="s">
        <v>29</v>
      </c>
      <c r="C779" s="57" t="s">
        <v>29</v>
      </c>
      <c r="D779" s="57" t="s">
        <v>29</v>
      </c>
      <c r="E779" s="61"/>
    </row>
    <row r="780" spans="2:5" s="1" customFormat="1" ht="13.9" customHeight="1">
      <c r="B780" s="57" t="s">
        <v>29</v>
      </c>
      <c r="C780" s="57" t="s">
        <v>29</v>
      </c>
      <c r="D780" s="57" t="s">
        <v>29</v>
      </c>
      <c r="E780" s="61"/>
    </row>
    <row r="781" spans="2:5" s="1" customFormat="1" ht="13.9" customHeight="1">
      <c r="B781" s="57" t="s">
        <v>29</v>
      </c>
      <c r="C781" s="57" t="s">
        <v>29</v>
      </c>
      <c r="D781" s="57" t="s">
        <v>29</v>
      </c>
      <c r="E781" s="61"/>
    </row>
    <row r="782" spans="2:5" s="1" customFormat="1" ht="13.9" customHeight="1">
      <c r="B782" s="57" t="s">
        <v>29</v>
      </c>
      <c r="C782" s="57" t="s">
        <v>29</v>
      </c>
      <c r="D782" s="57" t="s">
        <v>29</v>
      </c>
      <c r="E782" s="61"/>
    </row>
    <row r="783" spans="2:5" s="1" customFormat="1" ht="13.9" customHeight="1">
      <c r="B783" s="57" t="s">
        <v>29</v>
      </c>
      <c r="C783" s="57" t="s">
        <v>29</v>
      </c>
      <c r="D783" s="57" t="s">
        <v>29</v>
      </c>
      <c r="E783" s="61"/>
    </row>
    <row r="784" spans="2:5" s="1" customFormat="1" ht="13.9" customHeight="1">
      <c r="B784" s="57" t="s">
        <v>29</v>
      </c>
      <c r="C784" s="57" t="s">
        <v>29</v>
      </c>
      <c r="D784" s="57" t="s">
        <v>29</v>
      </c>
      <c r="E784" s="61"/>
    </row>
    <row r="785" spans="2:5" s="1" customFormat="1" ht="13.9" customHeight="1">
      <c r="B785" s="57" t="s">
        <v>29</v>
      </c>
      <c r="C785" s="57" t="s">
        <v>29</v>
      </c>
      <c r="D785" s="57" t="s">
        <v>29</v>
      </c>
      <c r="E785" s="61"/>
    </row>
    <row r="786" spans="2:5" s="1" customFormat="1" ht="13.9" customHeight="1">
      <c r="B786" s="57" t="s">
        <v>29</v>
      </c>
      <c r="C786" s="57" t="s">
        <v>29</v>
      </c>
      <c r="D786" s="57" t="s">
        <v>29</v>
      </c>
      <c r="E786" s="61"/>
    </row>
    <row r="787" spans="2:5" s="1" customFormat="1" ht="13.9" customHeight="1">
      <c r="B787" s="57" t="s">
        <v>29</v>
      </c>
      <c r="C787" s="57" t="s">
        <v>29</v>
      </c>
      <c r="D787" s="57" t="s">
        <v>29</v>
      </c>
      <c r="E787" s="61"/>
    </row>
    <row r="788" spans="2:5" s="1" customFormat="1" ht="13.9" customHeight="1">
      <c r="B788" s="57" t="s">
        <v>29</v>
      </c>
      <c r="C788" s="57" t="s">
        <v>29</v>
      </c>
      <c r="D788" s="57" t="s">
        <v>29</v>
      </c>
      <c r="E788" s="61"/>
    </row>
    <row r="789" spans="2:5" s="1" customFormat="1" ht="13.9" customHeight="1">
      <c r="B789" s="57" t="s">
        <v>29</v>
      </c>
      <c r="C789" s="57" t="s">
        <v>29</v>
      </c>
      <c r="D789" s="57" t="s">
        <v>29</v>
      </c>
      <c r="E789" s="61"/>
    </row>
    <row r="790" spans="2:5" s="1" customFormat="1" ht="13.9" customHeight="1">
      <c r="B790" s="57" t="s">
        <v>29</v>
      </c>
      <c r="C790" s="57" t="s">
        <v>29</v>
      </c>
      <c r="D790" s="57" t="s">
        <v>29</v>
      </c>
      <c r="E790" s="61"/>
    </row>
    <row r="791" spans="2:5" s="1" customFormat="1" ht="13.9" customHeight="1">
      <c r="B791" s="57" t="s">
        <v>29</v>
      </c>
      <c r="C791" s="57" t="s">
        <v>29</v>
      </c>
      <c r="D791" s="57" t="s">
        <v>29</v>
      </c>
      <c r="E791" s="61"/>
    </row>
    <row r="792" spans="2:5" s="1" customFormat="1" ht="13.9" customHeight="1">
      <c r="B792" s="57" t="s">
        <v>29</v>
      </c>
      <c r="C792" s="57" t="s">
        <v>29</v>
      </c>
      <c r="D792" s="57" t="s">
        <v>29</v>
      </c>
      <c r="E792" s="61"/>
    </row>
    <row r="793" spans="2:5" s="1" customFormat="1" ht="13.9" customHeight="1">
      <c r="B793" s="57" t="s">
        <v>29</v>
      </c>
      <c r="C793" s="57" t="s">
        <v>29</v>
      </c>
      <c r="D793" s="57" t="s">
        <v>29</v>
      </c>
      <c r="E793" s="61"/>
    </row>
    <row r="794" spans="2:5" s="1" customFormat="1" ht="13.9" customHeight="1">
      <c r="B794" s="57" t="s">
        <v>29</v>
      </c>
      <c r="C794" s="57" t="s">
        <v>29</v>
      </c>
      <c r="D794" s="57" t="s">
        <v>29</v>
      </c>
      <c r="E794" s="61"/>
    </row>
    <row r="795" spans="2:5" s="1" customFormat="1" ht="13.9" customHeight="1">
      <c r="B795" s="57" t="s">
        <v>29</v>
      </c>
      <c r="C795" s="57" t="s">
        <v>29</v>
      </c>
      <c r="D795" s="57" t="s">
        <v>29</v>
      </c>
      <c r="E795" s="61"/>
    </row>
    <row r="796" spans="2:5" s="1" customFormat="1" ht="13.9" customHeight="1">
      <c r="B796" s="57" t="s">
        <v>29</v>
      </c>
      <c r="C796" s="57" t="s">
        <v>29</v>
      </c>
      <c r="D796" s="57" t="s">
        <v>29</v>
      </c>
      <c r="E796" s="61"/>
    </row>
    <row r="797" spans="2:5" s="1" customFormat="1" ht="13.9" customHeight="1">
      <c r="B797" s="57" t="s">
        <v>29</v>
      </c>
      <c r="C797" s="57" t="s">
        <v>29</v>
      </c>
      <c r="D797" s="57" t="s">
        <v>29</v>
      </c>
      <c r="E797" s="61"/>
    </row>
    <row r="798" spans="2:5" s="1" customFormat="1" ht="13.9" customHeight="1">
      <c r="B798" s="57" t="s">
        <v>29</v>
      </c>
      <c r="C798" s="57" t="s">
        <v>29</v>
      </c>
      <c r="D798" s="57" t="s">
        <v>29</v>
      </c>
      <c r="E798" s="61"/>
    </row>
    <row r="799" spans="2:5" s="1" customFormat="1" ht="13.9" customHeight="1">
      <c r="B799" s="57" t="s">
        <v>29</v>
      </c>
      <c r="C799" s="57" t="s">
        <v>29</v>
      </c>
      <c r="D799" s="57" t="s">
        <v>29</v>
      </c>
      <c r="E799" s="61"/>
    </row>
    <row r="800" spans="2:5" s="1" customFormat="1" ht="13.9" customHeight="1">
      <c r="B800" s="57" t="s">
        <v>29</v>
      </c>
      <c r="C800" s="57" t="s">
        <v>29</v>
      </c>
      <c r="D800" s="57" t="s">
        <v>29</v>
      </c>
      <c r="E800" s="61"/>
    </row>
    <row r="801" spans="2:5" s="1" customFormat="1" ht="13.9" customHeight="1">
      <c r="B801" s="57" t="s">
        <v>29</v>
      </c>
      <c r="C801" s="57" t="s">
        <v>29</v>
      </c>
      <c r="D801" s="57" t="s">
        <v>29</v>
      </c>
      <c r="E801" s="61"/>
    </row>
    <row r="802" spans="2:5" s="1" customFormat="1" ht="13.9" customHeight="1">
      <c r="B802" s="57" t="s">
        <v>29</v>
      </c>
      <c r="C802" s="57" t="s">
        <v>29</v>
      </c>
      <c r="D802" s="57" t="s">
        <v>29</v>
      </c>
      <c r="E802" s="61"/>
    </row>
    <row r="803" spans="2:5" s="1" customFormat="1" ht="13.9" customHeight="1">
      <c r="B803" s="57" t="s">
        <v>29</v>
      </c>
      <c r="C803" s="57" t="s">
        <v>29</v>
      </c>
      <c r="D803" s="57" t="s">
        <v>29</v>
      </c>
      <c r="E803" s="61"/>
    </row>
    <row r="804" spans="2:5" s="1" customFormat="1" ht="13.9" customHeight="1">
      <c r="B804" s="57" t="s">
        <v>29</v>
      </c>
      <c r="C804" s="57" t="s">
        <v>29</v>
      </c>
      <c r="D804" s="57" t="s">
        <v>29</v>
      </c>
      <c r="E804" s="61"/>
    </row>
    <row r="805" spans="2:5" s="1" customFormat="1" ht="13.9" customHeight="1">
      <c r="B805" s="57" t="s">
        <v>29</v>
      </c>
      <c r="C805" s="57" t="s">
        <v>29</v>
      </c>
      <c r="D805" s="57" t="s">
        <v>29</v>
      </c>
      <c r="E805" s="61"/>
    </row>
    <row r="806" spans="2:5" s="1" customFormat="1" ht="13.9" customHeight="1">
      <c r="B806" s="57" t="s">
        <v>29</v>
      </c>
      <c r="C806" s="57" t="s">
        <v>29</v>
      </c>
      <c r="D806" s="57" t="s">
        <v>29</v>
      </c>
      <c r="E806" s="61"/>
    </row>
    <row r="807" spans="2:5" s="1" customFormat="1" ht="13.9" customHeight="1">
      <c r="B807" s="57" t="s">
        <v>29</v>
      </c>
      <c r="C807" s="57" t="s">
        <v>29</v>
      </c>
      <c r="D807" s="57" t="s">
        <v>29</v>
      </c>
      <c r="E807" s="61"/>
    </row>
    <row r="808" spans="2:5" s="1" customFormat="1" ht="13.9" customHeight="1">
      <c r="B808" s="57" t="s">
        <v>29</v>
      </c>
      <c r="C808" s="57" t="s">
        <v>29</v>
      </c>
      <c r="D808" s="57" t="s">
        <v>29</v>
      </c>
      <c r="E808" s="61"/>
    </row>
    <row r="809" spans="2:5" s="1" customFormat="1" ht="13.9" customHeight="1">
      <c r="B809" s="57" t="s">
        <v>29</v>
      </c>
      <c r="C809" s="57" t="s">
        <v>29</v>
      </c>
      <c r="D809" s="57" t="s">
        <v>29</v>
      </c>
      <c r="E809" s="61"/>
    </row>
    <row r="810" spans="2:5" s="1" customFormat="1" ht="13.9" customHeight="1">
      <c r="B810" s="57" t="s">
        <v>29</v>
      </c>
      <c r="C810" s="57" t="s">
        <v>29</v>
      </c>
      <c r="D810" s="57" t="s">
        <v>29</v>
      </c>
      <c r="E810" s="61"/>
    </row>
    <row r="811" spans="2:5" s="1" customFormat="1" ht="13.9" customHeight="1">
      <c r="B811" s="57" t="s">
        <v>29</v>
      </c>
      <c r="C811" s="57" t="s">
        <v>29</v>
      </c>
      <c r="D811" s="57" t="s">
        <v>29</v>
      </c>
      <c r="E811" s="61"/>
    </row>
    <row r="812" spans="2:5" s="1" customFormat="1" ht="13.9" customHeight="1">
      <c r="B812" s="57" t="s">
        <v>29</v>
      </c>
      <c r="C812" s="57" t="s">
        <v>29</v>
      </c>
      <c r="D812" s="57" t="s">
        <v>29</v>
      </c>
      <c r="E812" s="61"/>
    </row>
    <row r="813" spans="2:5" s="1" customFormat="1" ht="13.9" customHeight="1">
      <c r="B813" s="57" t="s">
        <v>29</v>
      </c>
      <c r="C813" s="57" t="s">
        <v>29</v>
      </c>
      <c r="D813" s="57" t="s">
        <v>29</v>
      </c>
      <c r="E813" s="61"/>
    </row>
    <row r="814" spans="2:5" s="1" customFormat="1" ht="13.9" customHeight="1">
      <c r="B814" s="57" t="s">
        <v>29</v>
      </c>
      <c r="C814" s="57" t="s">
        <v>29</v>
      </c>
      <c r="D814" s="57" t="s">
        <v>29</v>
      </c>
      <c r="E814" s="61"/>
    </row>
    <row r="815" spans="2:5" s="1" customFormat="1" ht="13.9" customHeight="1">
      <c r="B815" s="57" t="s">
        <v>29</v>
      </c>
      <c r="C815" s="57" t="s">
        <v>29</v>
      </c>
      <c r="D815" s="57" t="s">
        <v>29</v>
      </c>
      <c r="E815" s="61"/>
    </row>
    <row r="816" spans="2:5" s="1" customFormat="1" ht="13.9" customHeight="1">
      <c r="B816" s="57" t="s">
        <v>29</v>
      </c>
      <c r="C816" s="57" t="s">
        <v>29</v>
      </c>
      <c r="D816" s="57" t="s">
        <v>29</v>
      </c>
      <c r="E816" s="61"/>
    </row>
    <row r="817" spans="2:5" s="1" customFormat="1" ht="13.9" customHeight="1">
      <c r="B817" s="57" t="s">
        <v>29</v>
      </c>
      <c r="C817" s="57" t="s">
        <v>29</v>
      </c>
      <c r="D817" s="57" t="s">
        <v>29</v>
      </c>
      <c r="E817" s="61"/>
    </row>
    <row r="818" spans="2:5" s="1" customFormat="1" ht="13.9" customHeight="1">
      <c r="B818" s="57" t="s">
        <v>29</v>
      </c>
      <c r="C818" s="57" t="s">
        <v>29</v>
      </c>
      <c r="D818" s="57" t="s">
        <v>29</v>
      </c>
      <c r="E818" s="61"/>
    </row>
    <row r="819" spans="2:5" s="1" customFormat="1" ht="13.9" customHeight="1">
      <c r="B819" s="57" t="s">
        <v>29</v>
      </c>
      <c r="C819" s="57" t="s">
        <v>29</v>
      </c>
      <c r="D819" s="57" t="s">
        <v>29</v>
      </c>
      <c r="E819" s="61"/>
    </row>
    <row r="820" spans="2:5" s="1" customFormat="1" ht="13.9" customHeight="1">
      <c r="B820" s="57" t="s">
        <v>29</v>
      </c>
      <c r="C820" s="57" t="s">
        <v>29</v>
      </c>
      <c r="D820" s="57" t="s">
        <v>29</v>
      </c>
      <c r="E820" s="61"/>
    </row>
    <row r="821" spans="2:5" s="1" customFormat="1" ht="13.9" customHeight="1">
      <c r="B821" s="57" t="s">
        <v>29</v>
      </c>
      <c r="C821" s="57" t="s">
        <v>29</v>
      </c>
      <c r="D821" s="57" t="s">
        <v>29</v>
      </c>
      <c r="E821" s="61"/>
    </row>
    <row r="822" spans="2:5" s="1" customFormat="1" ht="13.9" customHeight="1">
      <c r="B822" s="57" t="s">
        <v>29</v>
      </c>
      <c r="C822" s="57" t="s">
        <v>29</v>
      </c>
      <c r="D822" s="57" t="s">
        <v>29</v>
      </c>
      <c r="E822" s="61"/>
    </row>
    <row r="823" spans="2:5" s="1" customFormat="1" ht="13.9" customHeight="1">
      <c r="B823" s="57" t="s">
        <v>29</v>
      </c>
      <c r="C823" s="57" t="s">
        <v>29</v>
      </c>
      <c r="D823" s="57" t="s">
        <v>29</v>
      </c>
      <c r="E823" s="61"/>
    </row>
    <row r="824" spans="2:5" s="1" customFormat="1" ht="13.9" customHeight="1">
      <c r="B824" s="57" t="s">
        <v>29</v>
      </c>
      <c r="C824" s="57" t="s">
        <v>29</v>
      </c>
      <c r="D824" s="57" t="s">
        <v>29</v>
      </c>
      <c r="E824" s="61"/>
    </row>
    <row r="825" spans="2:5" s="1" customFormat="1" ht="13.9" customHeight="1">
      <c r="B825" s="57" t="s">
        <v>29</v>
      </c>
      <c r="C825" s="57" t="s">
        <v>29</v>
      </c>
      <c r="D825" s="57" t="s">
        <v>29</v>
      </c>
      <c r="E825" s="61"/>
    </row>
    <row r="826" spans="2:5" s="1" customFormat="1" ht="13.9" customHeight="1">
      <c r="B826" s="57" t="s">
        <v>29</v>
      </c>
      <c r="C826" s="57" t="s">
        <v>29</v>
      </c>
      <c r="D826" s="57" t="s">
        <v>29</v>
      </c>
      <c r="E826" s="61"/>
    </row>
    <row r="827" spans="2:5" s="1" customFormat="1" ht="13.9" customHeight="1">
      <c r="B827" s="57" t="s">
        <v>29</v>
      </c>
      <c r="C827" s="57" t="s">
        <v>29</v>
      </c>
      <c r="D827" s="57" t="s">
        <v>29</v>
      </c>
      <c r="E827" s="61"/>
    </row>
    <row r="828" spans="2:5" s="1" customFormat="1" ht="13.9" customHeight="1">
      <c r="B828" s="57" t="s">
        <v>29</v>
      </c>
      <c r="C828" s="57" t="s">
        <v>29</v>
      </c>
      <c r="D828" s="57" t="s">
        <v>29</v>
      </c>
      <c r="E828" s="61"/>
    </row>
    <row r="829" spans="2:5" s="1" customFormat="1" ht="13.9" customHeight="1">
      <c r="B829" s="57" t="s">
        <v>29</v>
      </c>
      <c r="C829" s="57" t="s">
        <v>29</v>
      </c>
      <c r="D829" s="57" t="s">
        <v>29</v>
      </c>
      <c r="E829" s="61"/>
    </row>
    <row r="830" spans="2:5" s="1" customFormat="1" ht="13.9" customHeight="1">
      <c r="B830" s="57" t="s">
        <v>29</v>
      </c>
      <c r="C830" s="57" t="s">
        <v>29</v>
      </c>
      <c r="D830" s="57" t="s">
        <v>29</v>
      </c>
      <c r="E830" s="61"/>
    </row>
    <row r="831" spans="2:5" s="1" customFormat="1" ht="13.9" customHeight="1">
      <c r="B831" s="57" t="s">
        <v>29</v>
      </c>
      <c r="C831" s="57" t="s">
        <v>29</v>
      </c>
      <c r="D831" s="57" t="s">
        <v>29</v>
      </c>
      <c r="E831" s="61"/>
    </row>
    <row r="832" spans="2:5" s="1" customFormat="1" ht="13.9" customHeight="1">
      <c r="B832" s="57" t="s">
        <v>29</v>
      </c>
      <c r="C832" s="57" t="s">
        <v>29</v>
      </c>
      <c r="D832" s="57" t="s">
        <v>29</v>
      </c>
      <c r="E832" s="61"/>
    </row>
    <row r="833" spans="2:5" s="1" customFormat="1" ht="13.9" customHeight="1">
      <c r="B833" s="57" t="s">
        <v>29</v>
      </c>
      <c r="C833" s="57" t="s">
        <v>29</v>
      </c>
      <c r="D833" s="57" t="s">
        <v>29</v>
      </c>
      <c r="E833" s="61"/>
    </row>
    <row r="834" spans="2:5" s="1" customFormat="1" ht="13.9" customHeight="1">
      <c r="B834" s="57" t="s">
        <v>29</v>
      </c>
      <c r="C834" s="57" t="s">
        <v>29</v>
      </c>
      <c r="D834" s="57" t="s">
        <v>29</v>
      </c>
      <c r="E834" s="61"/>
    </row>
    <row r="835" spans="2:5" s="1" customFormat="1" ht="13.9" customHeight="1">
      <c r="B835" s="57" t="s">
        <v>29</v>
      </c>
      <c r="C835" s="57" t="s">
        <v>29</v>
      </c>
      <c r="D835" s="57" t="s">
        <v>29</v>
      </c>
      <c r="E835" s="61"/>
    </row>
    <row r="836" spans="2:5" s="1" customFormat="1" ht="13.9" customHeight="1">
      <c r="B836" s="57" t="s">
        <v>29</v>
      </c>
      <c r="C836" s="57" t="s">
        <v>29</v>
      </c>
      <c r="D836" s="57" t="s">
        <v>29</v>
      </c>
      <c r="E836" s="61"/>
    </row>
    <row r="837" spans="2:5" s="1" customFormat="1" ht="13.9" customHeight="1">
      <c r="B837" s="57" t="s">
        <v>29</v>
      </c>
      <c r="C837" s="57" t="s">
        <v>29</v>
      </c>
      <c r="D837" s="57" t="s">
        <v>29</v>
      </c>
      <c r="E837" s="61"/>
    </row>
    <row r="838" spans="2:5" s="1" customFormat="1" ht="13.9" customHeight="1">
      <c r="B838" s="57" t="s">
        <v>29</v>
      </c>
      <c r="C838" s="57" t="s">
        <v>29</v>
      </c>
      <c r="D838" s="57" t="s">
        <v>29</v>
      </c>
      <c r="E838" s="61"/>
    </row>
    <row r="839" spans="2:5" s="1" customFormat="1" ht="13.9" customHeight="1">
      <c r="B839" s="57" t="s">
        <v>29</v>
      </c>
      <c r="C839" s="57" t="s">
        <v>29</v>
      </c>
      <c r="D839" s="57" t="s">
        <v>29</v>
      </c>
      <c r="E839" s="61"/>
    </row>
    <row r="840" spans="2:5" s="1" customFormat="1" ht="13.9" customHeight="1">
      <c r="B840" s="57" t="s">
        <v>29</v>
      </c>
      <c r="C840" s="57" t="s">
        <v>29</v>
      </c>
      <c r="D840" s="57" t="s">
        <v>29</v>
      </c>
      <c r="E840" s="61"/>
    </row>
    <row r="841" spans="2:5" s="1" customFormat="1" ht="13.9" customHeight="1">
      <c r="B841" s="57" t="s">
        <v>29</v>
      </c>
      <c r="C841" s="57" t="s">
        <v>29</v>
      </c>
      <c r="D841" s="57" t="s">
        <v>29</v>
      </c>
      <c r="E841" s="61"/>
    </row>
    <row r="842" spans="2:5" s="1" customFormat="1" ht="13.9" customHeight="1">
      <c r="B842" s="57" t="s">
        <v>29</v>
      </c>
      <c r="C842" s="57" t="s">
        <v>29</v>
      </c>
      <c r="D842" s="57" t="s">
        <v>29</v>
      </c>
      <c r="E842" s="61"/>
    </row>
    <row r="843" spans="2:5" s="1" customFormat="1" ht="13.9" customHeight="1">
      <c r="B843" s="57" t="s">
        <v>29</v>
      </c>
      <c r="C843" s="57" t="s">
        <v>29</v>
      </c>
      <c r="D843" s="57" t="s">
        <v>29</v>
      </c>
      <c r="E843" s="61"/>
    </row>
    <row r="844" spans="2:5" s="1" customFormat="1" ht="13.9" customHeight="1">
      <c r="B844" s="57" t="s">
        <v>29</v>
      </c>
      <c r="C844" s="57" t="s">
        <v>29</v>
      </c>
      <c r="D844" s="57" t="s">
        <v>29</v>
      </c>
      <c r="E844" s="61"/>
    </row>
    <row r="845" spans="2:5" s="1" customFormat="1" ht="13.9" customHeight="1">
      <c r="B845" s="57" t="s">
        <v>29</v>
      </c>
      <c r="C845" s="57" t="s">
        <v>29</v>
      </c>
      <c r="D845" s="57" t="s">
        <v>29</v>
      </c>
      <c r="E845" s="61"/>
    </row>
    <row r="846" spans="2:5" s="1" customFormat="1" ht="13.9" customHeight="1">
      <c r="B846" s="57" t="s">
        <v>29</v>
      </c>
      <c r="C846" s="57" t="s">
        <v>29</v>
      </c>
      <c r="D846" s="57" t="s">
        <v>29</v>
      </c>
      <c r="E846" s="61"/>
    </row>
    <row r="847" spans="2:5" s="1" customFormat="1" ht="13.9" customHeight="1">
      <c r="B847" s="57" t="s">
        <v>29</v>
      </c>
      <c r="C847" s="57" t="s">
        <v>29</v>
      </c>
      <c r="D847" s="57" t="s">
        <v>29</v>
      </c>
      <c r="E847" s="61"/>
    </row>
    <row r="848" spans="2:5" s="1" customFormat="1" ht="13.9" customHeight="1">
      <c r="B848" s="57" t="s">
        <v>29</v>
      </c>
      <c r="C848" s="57" t="s">
        <v>29</v>
      </c>
      <c r="D848" s="57" t="s">
        <v>29</v>
      </c>
      <c r="E848" s="61"/>
    </row>
    <row r="849" spans="2:5" s="1" customFormat="1" ht="13.9" customHeight="1">
      <c r="B849" s="57" t="s">
        <v>29</v>
      </c>
      <c r="C849" s="57" t="s">
        <v>29</v>
      </c>
      <c r="D849" s="57" t="s">
        <v>29</v>
      </c>
      <c r="E849" s="61"/>
    </row>
    <row r="850" spans="2:5" s="1" customFormat="1" ht="13.9" customHeight="1">
      <c r="B850" s="57" t="s">
        <v>29</v>
      </c>
      <c r="C850" s="57" t="s">
        <v>29</v>
      </c>
      <c r="D850" s="57" t="s">
        <v>29</v>
      </c>
      <c r="E850" s="61"/>
    </row>
    <row r="851" spans="2:5" s="1" customFormat="1" ht="13.9" customHeight="1">
      <c r="B851" s="57" t="s">
        <v>29</v>
      </c>
      <c r="C851" s="57" t="s">
        <v>29</v>
      </c>
      <c r="D851" s="57" t="s">
        <v>29</v>
      </c>
      <c r="E851" s="61"/>
    </row>
    <row r="852" spans="2:5" s="1" customFormat="1" ht="13.9" customHeight="1">
      <c r="B852" s="57" t="s">
        <v>29</v>
      </c>
      <c r="C852" s="57" t="s">
        <v>29</v>
      </c>
      <c r="D852" s="57" t="s">
        <v>29</v>
      </c>
      <c r="E852" s="61"/>
    </row>
    <row r="853" spans="2:5" s="1" customFormat="1" ht="13.9" customHeight="1">
      <c r="B853" s="57" t="s">
        <v>29</v>
      </c>
      <c r="C853" s="57" t="s">
        <v>29</v>
      </c>
      <c r="D853" s="57" t="s">
        <v>29</v>
      </c>
      <c r="E853" s="61"/>
    </row>
    <row r="854" spans="2:5" s="1" customFormat="1" ht="13.9" customHeight="1">
      <c r="B854" s="57" t="s">
        <v>29</v>
      </c>
      <c r="C854" s="57" t="s">
        <v>29</v>
      </c>
      <c r="D854" s="57" t="s">
        <v>29</v>
      </c>
      <c r="E854" s="61"/>
    </row>
    <row r="855" spans="2:5" s="1" customFormat="1" ht="13.9" customHeight="1">
      <c r="B855" s="57" t="s">
        <v>29</v>
      </c>
      <c r="C855" s="57" t="s">
        <v>29</v>
      </c>
      <c r="D855" s="57" t="s">
        <v>29</v>
      </c>
      <c r="E855" s="61"/>
    </row>
    <row r="856" spans="2:5" s="1" customFormat="1" ht="13.9" customHeight="1">
      <c r="B856" s="57" t="s">
        <v>29</v>
      </c>
      <c r="C856" s="57" t="s">
        <v>29</v>
      </c>
      <c r="D856" s="57" t="s">
        <v>29</v>
      </c>
      <c r="E856" s="61"/>
    </row>
    <row r="857" spans="2:5" s="1" customFormat="1" ht="13.9" customHeight="1">
      <c r="B857" s="57" t="s">
        <v>29</v>
      </c>
      <c r="C857" s="57" t="s">
        <v>29</v>
      </c>
      <c r="D857" s="57" t="s">
        <v>29</v>
      </c>
      <c r="E857" s="61"/>
    </row>
    <row r="858" spans="2:5" s="1" customFormat="1" ht="13.9" customHeight="1">
      <c r="B858" s="57" t="s">
        <v>29</v>
      </c>
      <c r="C858" s="57" t="s">
        <v>29</v>
      </c>
      <c r="D858" s="57" t="s">
        <v>29</v>
      </c>
      <c r="E858" s="61"/>
    </row>
    <row r="859" spans="2:5" s="1" customFormat="1" ht="13.9" customHeight="1">
      <c r="B859" s="57" t="s">
        <v>29</v>
      </c>
      <c r="C859" s="57" t="s">
        <v>29</v>
      </c>
      <c r="D859" s="57" t="s">
        <v>29</v>
      </c>
      <c r="E859" s="61"/>
    </row>
    <row r="860" spans="2:5" s="1" customFormat="1" ht="13.9" customHeight="1">
      <c r="B860" s="57" t="s">
        <v>29</v>
      </c>
      <c r="C860" s="57" t="s">
        <v>29</v>
      </c>
      <c r="D860" s="57" t="s">
        <v>29</v>
      </c>
      <c r="E860" s="61"/>
    </row>
    <row r="861" spans="2:5" s="1" customFormat="1" ht="13.9" customHeight="1">
      <c r="B861" s="57" t="s">
        <v>29</v>
      </c>
      <c r="C861" s="57" t="s">
        <v>29</v>
      </c>
      <c r="D861" s="57" t="s">
        <v>29</v>
      </c>
      <c r="E861" s="61"/>
    </row>
    <row r="862" spans="2:5" s="1" customFormat="1" ht="13.9" customHeight="1">
      <c r="B862" s="57" t="s">
        <v>29</v>
      </c>
      <c r="C862" s="57" t="s">
        <v>29</v>
      </c>
      <c r="D862" s="57" t="s">
        <v>29</v>
      </c>
      <c r="E862" s="61"/>
    </row>
    <row r="863" spans="2:5" s="1" customFormat="1" ht="13.9" customHeight="1">
      <c r="B863" s="57" t="s">
        <v>29</v>
      </c>
      <c r="C863" s="57" t="s">
        <v>29</v>
      </c>
      <c r="D863" s="57" t="s">
        <v>29</v>
      </c>
      <c r="E863" s="61"/>
    </row>
    <row r="864" spans="2:5" s="1" customFormat="1" ht="13.9" customHeight="1">
      <c r="B864" s="57" t="s">
        <v>29</v>
      </c>
      <c r="C864" s="57" t="s">
        <v>29</v>
      </c>
      <c r="D864" s="57" t="s">
        <v>29</v>
      </c>
      <c r="E864" s="61"/>
    </row>
    <row r="865" spans="2:5" s="1" customFormat="1" ht="13.9" customHeight="1">
      <c r="B865" s="57" t="s">
        <v>29</v>
      </c>
      <c r="C865" s="57" t="s">
        <v>29</v>
      </c>
      <c r="D865" s="57" t="s">
        <v>29</v>
      </c>
      <c r="E865" s="61"/>
    </row>
    <row r="866" spans="2:5" s="1" customFormat="1" ht="13.9" customHeight="1">
      <c r="B866" s="57" t="s">
        <v>29</v>
      </c>
      <c r="C866" s="57" t="s">
        <v>29</v>
      </c>
      <c r="D866" s="57" t="s">
        <v>29</v>
      </c>
      <c r="E866" s="61"/>
    </row>
    <row r="867" spans="2:5" s="1" customFormat="1" ht="13.9" customHeight="1">
      <c r="B867" s="57" t="s">
        <v>29</v>
      </c>
      <c r="C867" s="57" t="s">
        <v>29</v>
      </c>
      <c r="D867" s="57" t="s">
        <v>29</v>
      </c>
      <c r="E867" s="61"/>
    </row>
    <row r="868" spans="2:5" s="1" customFormat="1" ht="13.9" customHeight="1">
      <c r="B868" s="57" t="s">
        <v>29</v>
      </c>
      <c r="C868" s="57" t="s">
        <v>29</v>
      </c>
      <c r="D868" s="57" t="s">
        <v>29</v>
      </c>
      <c r="E868" s="61"/>
    </row>
    <row r="869" spans="2:5" s="1" customFormat="1" ht="13.9" customHeight="1">
      <c r="B869" s="57" t="s">
        <v>29</v>
      </c>
      <c r="C869" s="57" t="s">
        <v>29</v>
      </c>
      <c r="D869" s="57" t="s">
        <v>29</v>
      </c>
      <c r="E869" s="61"/>
    </row>
    <row r="870" spans="2:5" s="1" customFormat="1" ht="13.9" customHeight="1">
      <c r="B870" s="57" t="s">
        <v>29</v>
      </c>
      <c r="C870" s="57" t="s">
        <v>29</v>
      </c>
      <c r="D870" s="57" t="s">
        <v>29</v>
      </c>
      <c r="E870" s="61"/>
    </row>
    <row r="871" spans="2:5" s="1" customFormat="1" ht="13.9" customHeight="1">
      <c r="B871" s="57" t="s">
        <v>29</v>
      </c>
      <c r="C871" s="57" t="s">
        <v>29</v>
      </c>
      <c r="D871" s="57" t="s">
        <v>29</v>
      </c>
      <c r="E871" s="61"/>
    </row>
    <row r="872" spans="2:5" s="1" customFormat="1" ht="13.9" customHeight="1">
      <c r="B872" s="57" t="s">
        <v>29</v>
      </c>
      <c r="C872" s="57" t="s">
        <v>29</v>
      </c>
      <c r="D872" s="57" t="s">
        <v>29</v>
      </c>
      <c r="E872" s="61"/>
    </row>
    <row r="873" spans="2:5" s="1" customFormat="1" ht="13.9" customHeight="1">
      <c r="B873" s="57" t="s">
        <v>29</v>
      </c>
      <c r="C873" s="57" t="s">
        <v>29</v>
      </c>
      <c r="D873" s="57" t="s">
        <v>29</v>
      </c>
      <c r="E873" s="61"/>
    </row>
    <row r="874" spans="2:5" s="1" customFormat="1" ht="13.9" customHeight="1">
      <c r="B874" s="57" t="s">
        <v>29</v>
      </c>
      <c r="C874" s="57" t="s">
        <v>29</v>
      </c>
      <c r="D874" s="57" t="s">
        <v>29</v>
      </c>
      <c r="E874" s="61"/>
    </row>
    <row r="875" spans="2:5" s="1" customFormat="1" ht="13.9" customHeight="1">
      <c r="B875" s="57" t="s">
        <v>29</v>
      </c>
      <c r="C875" s="57" t="s">
        <v>29</v>
      </c>
      <c r="D875" s="57" t="s">
        <v>29</v>
      </c>
      <c r="E875" s="61"/>
    </row>
    <row r="876" spans="2:5" s="1" customFormat="1" ht="13.9" customHeight="1">
      <c r="B876" s="57" t="s">
        <v>29</v>
      </c>
      <c r="C876" s="57" t="s">
        <v>29</v>
      </c>
      <c r="D876" s="57" t="s">
        <v>29</v>
      </c>
      <c r="E876" s="61"/>
    </row>
    <row r="877" spans="2:5" s="1" customFormat="1" ht="13.9" customHeight="1">
      <c r="B877" s="57" t="s">
        <v>29</v>
      </c>
      <c r="C877" s="57" t="s">
        <v>29</v>
      </c>
      <c r="D877" s="57" t="s">
        <v>29</v>
      </c>
      <c r="E877" s="61"/>
    </row>
    <row r="878" spans="2:5" s="1" customFormat="1" ht="13.9" customHeight="1">
      <c r="B878" s="57" t="s">
        <v>29</v>
      </c>
      <c r="C878" s="57" t="s">
        <v>29</v>
      </c>
      <c r="D878" s="57" t="s">
        <v>29</v>
      </c>
      <c r="E878" s="61"/>
    </row>
    <row r="879" spans="2:5" s="1" customFormat="1" ht="13.9" customHeight="1">
      <c r="B879" s="57" t="s">
        <v>29</v>
      </c>
      <c r="C879" s="57" t="s">
        <v>29</v>
      </c>
      <c r="D879" s="57" t="s">
        <v>29</v>
      </c>
      <c r="E879" s="61"/>
    </row>
    <row r="880" spans="2:5" s="1" customFormat="1" ht="13.9" customHeight="1">
      <c r="B880" s="57" t="s">
        <v>29</v>
      </c>
      <c r="C880" s="57" t="s">
        <v>29</v>
      </c>
      <c r="D880" s="57" t="s">
        <v>29</v>
      </c>
      <c r="E880" s="61"/>
    </row>
    <row r="881" spans="2:5" s="1" customFormat="1" ht="13.9" customHeight="1">
      <c r="B881" s="57" t="s">
        <v>29</v>
      </c>
      <c r="C881" s="57" t="s">
        <v>29</v>
      </c>
      <c r="D881" s="57" t="s">
        <v>29</v>
      </c>
      <c r="E881" s="61"/>
    </row>
    <row r="882" spans="2:5" s="1" customFormat="1" ht="13.9" customHeight="1">
      <c r="B882" s="57" t="s">
        <v>29</v>
      </c>
      <c r="C882" s="57" t="s">
        <v>29</v>
      </c>
      <c r="D882" s="57" t="s">
        <v>29</v>
      </c>
      <c r="E882" s="61"/>
    </row>
    <row r="883" spans="2:5" s="1" customFormat="1" ht="13.9" customHeight="1">
      <c r="B883" s="57" t="s">
        <v>29</v>
      </c>
      <c r="C883" s="57" t="s">
        <v>29</v>
      </c>
      <c r="D883" s="57" t="s">
        <v>29</v>
      </c>
      <c r="E883" s="61"/>
    </row>
    <row r="884" spans="2:5" s="1" customFormat="1" ht="13.9" customHeight="1">
      <c r="B884" s="57" t="s">
        <v>29</v>
      </c>
      <c r="C884" s="57" t="s">
        <v>29</v>
      </c>
      <c r="D884" s="57" t="s">
        <v>29</v>
      </c>
      <c r="E884" s="61"/>
    </row>
    <row r="885" spans="2:5" s="1" customFormat="1" ht="13.9" customHeight="1">
      <c r="B885" s="57" t="s">
        <v>29</v>
      </c>
      <c r="C885" s="57" t="s">
        <v>29</v>
      </c>
      <c r="D885" s="57" t="s">
        <v>29</v>
      </c>
      <c r="E885" s="61"/>
    </row>
    <row r="886" spans="2:5" s="1" customFormat="1" ht="13.9" customHeight="1">
      <c r="B886" s="57" t="s">
        <v>29</v>
      </c>
      <c r="C886" s="57" t="s">
        <v>29</v>
      </c>
      <c r="D886" s="57" t="s">
        <v>29</v>
      </c>
      <c r="E886" s="61"/>
    </row>
    <row r="887" spans="2:5" s="1" customFormat="1" ht="13.9" customHeight="1">
      <c r="B887" s="57" t="s">
        <v>29</v>
      </c>
      <c r="C887" s="57" t="s">
        <v>29</v>
      </c>
      <c r="D887" s="57" t="s">
        <v>29</v>
      </c>
      <c r="E887" s="61"/>
    </row>
    <row r="888" spans="2:5" s="1" customFormat="1" ht="13.9" customHeight="1">
      <c r="B888" s="57" t="s">
        <v>29</v>
      </c>
      <c r="C888" s="57" t="s">
        <v>29</v>
      </c>
      <c r="D888" s="57" t="s">
        <v>29</v>
      </c>
      <c r="E888" s="61"/>
    </row>
    <row r="889" spans="2:5" s="1" customFormat="1" ht="13.9" customHeight="1">
      <c r="B889" s="57" t="s">
        <v>29</v>
      </c>
      <c r="C889" s="57" t="s">
        <v>29</v>
      </c>
      <c r="D889" s="57" t="s">
        <v>29</v>
      </c>
      <c r="E889" s="61"/>
    </row>
    <row r="890" spans="2:5" s="1" customFormat="1" ht="13.9" customHeight="1">
      <c r="B890" s="57" t="s">
        <v>29</v>
      </c>
      <c r="C890" s="57" t="s">
        <v>29</v>
      </c>
      <c r="D890" s="57" t="s">
        <v>29</v>
      </c>
      <c r="E890" s="61"/>
    </row>
    <row r="891" spans="2:5" s="1" customFormat="1" ht="13.9" customHeight="1">
      <c r="B891" s="57" t="s">
        <v>29</v>
      </c>
      <c r="C891" s="57" t="s">
        <v>29</v>
      </c>
      <c r="D891" s="57" t="s">
        <v>29</v>
      </c>
      <c r="E891" s="61"/>
    </row>
    <row r="892" spans="2:5" s="1" customFormat="1" ht="13.9" customHeight="1">
      <c r="B892" s="57" t="s">
        <v>29</v>
      </c>
      <c r="C892" s="57" t="s">
        <v>29</v>
      </c>
      <c r="D892" s="57" t="s">
        <v>29</v>
      </c>
      <c r="E892" s="61"/>
    </row>
    <row r="893" spans="2:5" s="1" customFormat="1" ht="13.9" customHeight="1">
      <c r="B893" s="57" t="s">
        <v>29</v>
      </c>
      <c r="C893" s="57" t="s">
        <v>29</v>
      </c>
      <c r="D893" s="57" t="s">
        <v>29</v>
      </c>
      <c r="E893" s="61"/>
    </row>
    <row r="894" spans="2:5" s="1" customFormat="1" ht="13.9" customHeight="1">
      <c r="B894" s="57" t="s">
        <v>29</v>
      </c>
      <c r="C894" s="57" t="s">
        <v>29</v>
      </c>
      <c r="D894" s="57" t="s">
        <v>29</v>
      </c>
      <c r="E894" s="61"/>
    </row>
    <row r="895" spans="2:5" s="1" customFormat="1" ht="13.9" customHeight="1">
      <c r="B895" s="57" t="s">
        <v>29</v>
      </c>
      <c r="C895" s="57" t="s">
        <v>29</v>
      </c>
      <c r="D895" s="57" t="s">
        <v>29</v>
      </c>
      <c r="E895" s="61"/>
    </row>
    <row r="896" spans="2:5" s="1" customFormat="1" ht="13.9" customHeight="1">
      <c r="B896" s="57" t="s">
        <v>29</v>
      </c>
      <c r="C896" s="57" t="s">
        <v>29</v>
      </c>
      <c r="D896" s="57" t="s">
        <v>29</v>
      </c>
      <c r="E896" s="61"/>
    </row>
    <row r="897" spans="2:5" s="1" customFormat="1" ht="13.9" customHeight="1">
      <c r="B897" s="57" t="s">
        <v>29</v>
      </c>
      <c r="C897" s="57" t="s">
        <v>29</v>
      </c>
      <c r="D897" s="57" t="s">
        <v>29</v>
      </c>
      <c r="E897" s="61"/>
    </row>
    <row r="898" spans="2:5" s="1" customFormat="1" ht="13.9" customHeight="1">
      <c r="B898" s="57" t="s">
        <v>29</v>
      </c>
      <c r="C898" s="57" t="s">
        <v>29</v>
      </c>
      <c r="D898" s="57" t="s">
        <v>29</v>
      </c>
      <c r="E898" s="61"/>
    </row>
    <row r="899" spans="2:5" s="1" customFormat="1" ht="13.9" customHeight="1">
      <c r="B899" s="57" t="s">
        <v>29</v>
      </c>
      <c r="C899" s="57" t="s">
        <v>29</v>
      </c>
      <c r="D899" s="57" t="s">
        <v>29</v>
      </c>
      <c r="E899" s="61"/>
    </row>
    <row r="900" spans="2:5" s="1" customFormat="1" ht="13.9" customHeight="1">
      <c r="B900" s="57" t="s">
        <v>29</v>
      </c>
      <c r="C900" s="57" t="s">
        <v>29</v>
      </c>
      <c r="D900" s="57" t="s">
        <v>29</v>
      </c>
      <c r="E900" s="61"/>
    </row>
    <row r="901" spans="2:5" s="1" customFormat="1" ht="13.9" customHeight="1">
      <c r="B901" s="57" t="s">
        <v>29</v>
      </c>
      <c r="C901" s="57" t="s">
        <v>29</v>
      </c>
      <c r="D901" s="57" t="s">
        <v>29</v>
      </c>
      <c r="E901" s="61"/>
    </row>
    <row r="902" spans="2:5" s="1" customFormat="1" ht="13.9" customHeight="1">
      <c r="B902" s="57" t="s">
        <v>29</v>
      </c>
      <c r="C902" s="57" t="s">
        <v>29</v>
      </c>
      <c r="D902" s="57" t="s">
        <v>29</v>
      </c>
      <c r="E902" s="61"/>
    </row>
    <row r="903" spans="2:5" s="1" customFormat="1" ht="13.9" customHeight="1">
      <c r="B903" s="57" t="s">
        <v>29</v>
      </c>
      <c r="C903" s="57" t="s">
        <v>29</v>
      </c>
      <c r="D903" s="57" t="s">
        <v>29</v>
      </c>
      <c r="E903" s="61"/>
    </row>
    <row r="904" spans="2:5" s="1" customFormat="1" ht="13.9" customHeight="1">
      <c r="B904" s="57" t="s">
        <v>29</v>
      </c>
      <c r="C904" s="57" t="s">
        <v>29</v>
      </c>
      <c r="D904" s="57" t="s">
        <v>29</v>
      </c>
      <c r="E904" s="61"/>
    </row>
    <row r="905" spans="2:5" s="1" customFormat="1" ht="13.9" customHeight="1">
      <c r="B905" s="57" t="s">
        <v>29</v>
      </c>
      <c r="C905" s="57" t="s">
        <v>29</v>
      </c>
      <c r="D905" s="57" t="s">
        <v>29</v>
      </c>
      <c r="E905" s="61"/>
    </row>
    <row r="906" spans="2:5" s="1" customFormat="1" ht="13.9" customHeight="1">
      <c r="B906" s="57" t="s">
        <v>29</v>
      </c>
      <c r="C906" s="57" t="s">
        <v>29</v>
      </c>
      <c r="D906" s="57" t="s">
        <v>29</v>
      </c>
      <c r="E906" s="61"/>
    </row>
    <row r="907" spans="2:5" s="1" customFormat="1" ht="13.9" customHeight="1">
      <c r="B907" s="57" t="s">
        <v>29</v>
      </c>
      <c r="C907" s="57" t="s">
        <v>29</v>
      </c>
      <c r="D907" s="57" t="s">
        <v>29</v>
      </c>
      <c r="E907" s="61"/>
    </row>
    <row r="908" spans="2:5" s="1" customFormat="1" ht="13.9" customHeight="1">
      <c r="B908" s="57" t="s">
        <v>29</v>
      </c>
      <c r="C908" s="57" t="s">
        <v>29</v>
      </c>
      <c r="D908" s="57" t="s">
        <v>29</v>
      </c>
      <c r="E908" s="61"/>
    </row>
    <row r="909" spans="2:5" s="1" customFormat="1" ht="13.9" customHeight="1">
      <c r="B909" s="57" t="s">
        <v>29</v>
      </c>
      <c r="C909" s="57" t="s">
        <v>29</v>
      </c>
      <c r="D909" s="57" t="s">
        <v>29</v>
      </c>
      <c r="E909" s="61"/>
    </row>
    <row r="910" spans="2:5" s="1" customFormat="1" ht="13.9" customHeight="1">
      <c r="B910" s="57" t="s">
        <v>29</v>
      </c>
      <c r="C910" s="57" t="s">
        <v>29</v>
      </c>
      <c r="D910" s="57" t="s">
        <v>29</v>
      </c>
      <c r="E910" s="61"/>
    </row>
    <row r="911" spans="2:5" s="1" customFormat="1" ht="13.9" customHeight="1">
      <c r="B911" s="57" t="s">
        <v>29</v>
      </c>
      <c r="C911" s="57" t="s">
        <v>29</v>
      </c>
      <c r="D911" s="57" t="s">
        <v>29</v>
      </c>
      <c r="E911" s="61"/>
    </row>
    <row r="912" spans="2:5" s="1" customFormat="1" ht="13.9" customHeight="1">
      <c r="B912" s="57" t="s">
        <v>29</v>
      </c>
      <c r="C912" s="57" t="s">
        <v>29</v>
      </c>
      <c r="D912" s="57" t="s">
        <v>29</v>
      </c>
      <c r="E912" s="61"/>
    </row>
    <row r="913" spans="2:5" s="1" customFormat="1" ht="13.9" customHeight="1">
      <c r="B913" s="57" t="s">
        <v>29</v>
      </c>
      <c r="C913" s="57" t="s">
        <v>29</v>
      </c>
      <c r="D913" s="57" t="s">
        <v>29</v>
      </c>
      <c r="E913" s="61"/>
    </row>
    <row r="914" spans="2:5" s="1" customFormat="1" ht="13.9" customHeight="1">
      <c r="B914" s="57" t="s">
        <v>29</v>
      </c>
      <c r="C914" s="57" t="s">
        <v>29</v>
      </c>
      <c r="D914" s="57" t="s">
        <v>29</v>
      </c>
      <c r="E914" s="61"/>
    </row>
    <row r="915" spans="2:5" s="1" customFormat="1" ht="13.9" customHeight="1">
      <c r="B915" s="57" t="s">
        <v>29</v>
      </c>
      <c r="C915" s="57" t="s">
        <v>29</v>
      </c>
      <c r="D915" s="57" t="s">
        <v>29</v>
      </c>
      <c r="E915" s="61"/>
    </row>
    <row r="916" spans="2:5" s="1" customFormat="1" ht="13.9" customHeight="1">
      <c r="B916" s="57" t="s">
        <v>29</v>
      </c>
      <c r="C916" s="57" t="s">
        <v>29</v>
      </c>
      <c r="D916" s="57" t="s">
        <v>29</v>
      </c>
      <c r="E916" s="61"/>
    </row>
    <row r="917" spans="2:5" s="1" customFormat="1" ht="13.9" customHeight="1">
      <c r="B917" s="57" t="s">
        <v>29</v>
      </c>
      <c r="C917" s="57" t="s">
        <v>29</v>
      </c>
      <c r="D917" s="57" t="s">
        <v>29</v>
      </c>
      <c r="E917" s="61"/>
    </row>
    <row r="918" spans="2:5" s="1" customFormat="1" ht="13.9" customHeight="1">
      <c r="B918" s="57" t="s">
        <v>29</v>
      </c>
      <c r="C918" s="57" t="s">
        <v>29</v>
      </c>
      <c r="D918" s="57" t="s">
        <v>29</v>
      </c>
      <c r="E918" s="61"/>
    </row>
    <row r="919" spans="2:5" s="1" customFormat="1" ht="13.9" customHeight="1">
      <c r="B919" s="57" t="s">
        <v>29</v>
      </c>
      <c r="C919" s="57" t="s">
        <v>29</v>
      </c>
      <c r="D919" s="57" t="s">
        <v>29</v>
      </c>
      <c r="E919" s="61"/>
    </row>
    <row r="920" spans="2:5" s="1" customFormat="1" ht="13.9" customHeight="1">
      <c r="B920" s="57" t="s">
        <v>29</v>
      </c>
      <c r="C920" s="57" t="s">
        <v>29</v>
      </c>
      <c r="D920" s="57" t="s">
        <v>29</v>
      </c>
      <c r="E920" s="61"/>
    </row>
    <row r="921" spans="2:5" s="1" customFormat="1" ht="13.9" customHeight="1">
      <c r="B921" s="57" t="s">
        <v>29</v>
      </c>
      <c r="C921" s="57" t="s">
        <v>29</v>
      </c>
      <c r="D921" s="57" t="s">
        <v>29</v>
      </c>
      <c r="E921" s="61"/>
    </row>
    <row r="922" spans="2:5" s="1" customFormat="1" ht="13.9" customHeight="1">
      <c r="B922" s="57" t="s">
        <v>29</v>
      </c>
      <c r="C922" s="57" t="s">
        <v>29</v>
      </c>
      <c r="D922" s="57" t="s">
        <v>29</v>
      </c>
      <c r="E922" s="61"/>
    </row>
    <row r="923" spans="2:5" s="1" customFormat="1" ht="13.9" customHeight="1">
      <c r="B923" s="57" t="s">
        <v>29</v>
      </c>
      <c r="C923" s="57" t="s">
        <v>29</v>
      </c>
      <c r="D923" s="57" t="s">
        <v>29</v>
      </c>
      <c r="E923" s="61"/>
    </row>
    <row r="924" spans="2:5" s="1" customFormat="1" ht="13.9" customHeight="1">
      <c r="B924" s="57" t="s">
        <v>29</v>
      </c>
      <c r="C924" s="57" t="s">
        <v>29</v>
      </c>
      <c r="D924" s="57" t="s">
        <v>29</v>
      </c>
      <c r="E924" s="61"/>
    </row>
    <row r="925" spans="2:5" s="1" customFormat="1" ht="13.9" customHeight="1">
      <c r="B925" s="57" t="s">
        <v>29</v>
      </c>
      <c r="C925" s="57" t="s">
        <v>29</v>
      </c>
      <c r="D925" s="57" t="s">
        <v>29</v>
      </c>
      <c r="E925" s="61"/>
    </row>
    <row r="926" spans="2:5" s="1" customFormat="1" ht="13.9" customHeight="1">
      <c r="B926" s="57" t="s">
        <v>29</v>
      </c>
      <c r="C926" s="57" t="s">
        <v>29</v>
      </c>
      <c r="D926" s="57" t="s">
        <v>29</v>
      </c>
      <c r="E926" s="61"/>
    </row>
    <row r="927" spans="2:5" s="1" customFormat="1" ht="13.9" customHeight="1">
      <c r="B927" s="57" t="s">
        <v>29</v>
      </c>
      <c r="C927" s="57" t="s">
        <v>29</v>
      </c>
      <c r="D927" s="57" t="s">
        <v>29</v>
      </c>
      <c r="E927" s="61"/>
    </row>
    <row r="928" spans="2:5" s="1" customFormat="1" ht="13.9" customHeight="1">
      <c r="B928" s="57" t="s">
        <v>29</v>
      </c>
      <c r="C928" s="57" t="s">
        <v>29</v>
      </c>
      <c r="D928" s="57" t="s">
        <v>29</v>
      </c>
      <c r="E928" s="61"/>
    </row>
    <row r="929" spans="2:5" s="1" customFormat="1" ht="13.9" customHeight="1">
      <c r="B929" s="57" t="s">
        <v>29</v>
      </c>
      <c r="C929" s="57" t="s">
        <v>29</v>
      </c>
      <c r="D929" s="57" t="s">
        <v>29</v>
      </c>
      <c r="E929" s="61"/>
    </row>
    <row r="930" spans="2:5" s="1" customFormat="1" ht="13.9" customHeight="1">
      <c r="B930" s="57" t="s">
        <v>29</v>
      </c>
      <c r="C930" s="57" t="s">
        <v>29</v>
      </c>
      <c r="D930" s="57" t="s">
        <v>29</v>
      </c>
      <c r="E930" s="61"/>
    </row>
    <row r="931" spans="2:5" s="1" customFormat="1" ht="13.9" customHeight="1">
      <c r="B931" s="57" t="s">
        <v>29</v>
      </c>
      <c r="C931" s="57" t="s">
        <v>29</v>
      </c>
      <c r="D931" s="57" t="s">
        <v>29</v>
      </c>
      <c r="E931" s="61"/>
    </row>
    <row r="932" spans="2:5" s="1" customFormat="1" ht="13.9" customHeight="1">
      <c r="B932" s="57" t="s">
        <v>29</v>
      </c>
      <c r="C932" s="57" t="s">
        <v>29</v>
      </c>
      <c r="D932" s="57" t="s">
        <v>29</v>
      </c>
      <c r="E932" s="61"/>
    </row>
    <row r="933" spans="2:5" s="1" customFormat="1" ht="13.9" customHeight="1">
      <c r="B933" s="57" t="s">
        <v>29</v>
      </c>
      <c r="C933" s="57" t="s">
        <v>29</v>
      </c>
      <c r="D933" s="57" t="s">
        <v>29</v>
      </c>
      <c r="E933" s="61"/>
    </row>
    <row r="934" spans="2:5" s="1" customFormat="1" ht="13.9" customHeight="1">
      <c r="B934" s="57" t="s">
        <v>29</v>
      </c>
      <c r="C934" s="57" t="s">
        <v>29</v>
      </c>
      <c r="D934" s="57" t="s">
        <v>29</v>
      </c>
      <c r="E934" s="61"/>
    </row>
    <row r="935" spans="2:5" s="1" customFormat="1" ht="13.9" customHeight="1">
      <c r="B935" s="57" t="s">
        <v>29</v>
      </c>
      <c r="C935" s="57" t="s">
        <v>29</v>
      </c>
      <c r="D935" s="57" t="s">
        <v>29</v>
      </c>
      <c r="E935" s="61"/>
    </row>
    <row r="936" spans="2:5" s="1" customFormat="1" ht="13.9" customHeight="1">
      <c r="B936" s="57" t="s">
        <v>29</v>
      </c>
      <c r="C936" s="57" t="s">
        <v>29</v>
      </c>
      <c r="D936" s="57" t="s">
        <v>29</v>
      </c>
      <c r="E936" s="61"/>
    </row>
    <row r="937" spans="2:5" s="1" customFormat="1" ht="13.9" customHeight="1">
      <c r="B937" s="57" t="s">
        <v>29</v>
      </c>
      <c r="C937" s="57" t="s">
        <v>29</v>
      </c>
      <c r="D937" s="57" t="s">
        <v>29</v>
      </c>
      <c r="E937" s="61"/>
    </row>
    <row r="938" spans="2:5" s="1" customFormat="1" ht="13.9" customHeight="1">
      <c r="B938" s="57" t="s">
        <v>29</v>
      </c>
      <c r="C938" s="57" t="s">
        <v>29</v>
      </c>
      <c r="D938" s="57" t="s">
        <v>29</v>
      </c>
      <c r="E938" s="61"/>
    </row>
    <row r="939" spans="2:5" s="1" customFormat="1" ht="13.9" customHeight="1">
      <c r="B939" s="57" t="s">
        <v>29</v>
      </c>
      <c r="C939" s="57" t="s">
        <v>29</v>
      </c>
      <c r="D939" s="57" t="s">
        <v>29</v>
      </c>
      <c r="E939" s="61"/>
    </row>
    <row r="940" spans="2:5" s="1" customFormat="1" ht="13.9" customHeight="1">
      <c r="B940" s="57" t="s">
        <v>29</v>
      </c>
      <c r="C940" s="57" t="s">
        <v>29</v>
      </c>
      <c r="D940" s="57" t="s">
        <v>29</v>
      </c>
      <c r="E940" s="61"/>
    </row>
    <row r="941" spans="2:5" s="1" customFormat="1" ht="13.9" customHeight="1">
      <c r="B941" s="57" t="s">
        <v>29</v>
      </c>
      <c r="C941" s="57" t="s">
        <v>29</v>
      </c>
      <c r="D941" s="57" t="s">
        <v>29</v>
      </c>
      <c r="E941" s="61"/>
    </row>
    <row r="942" spans="2:5" s="1" customFormat="1" ht="13.9" customHeight="1">
      <c r="B942" s="57" t="s">
        <v>29</v>
      </c>
      <c r="C942" s="57" t="s">
        <v>29</v>
      </c>
      <c r="D942" s="57" t="s">
        <v>29</v>
      </c>
      <c r="E942" s="61"/>
    </row>
    <row r="943" spans="2:5" s="1" customFormat="1" ht="13.9" customHeight="1">
      <c r="B943" s="57" t="s">
        <v>29</v>
      </c>
      <c r="C943" s="57" t="s">
        <v>29</v>
      </c>
      <c r="D943" s="57" t="s">
        <v>29</v>
      </c>
      <c r="E943" s="61"/>
    </row>
    <row r="944" spans="2:5" s="1" customFormat="1" ht="13.9" customHeight="1">
      <c r="B944" s="57" t="s">
        <v>29</v>
      </c>
      <c r="C944" s="57" t="s">
        <v>29</v>
      </c>
      <c r="D944" s="57" t="s">
        <v>29</v>
      </c>
      <c r="E944" s="61"/>
    </row>
    <row r="945" spans="2:5" s="1" customFormat="1" ht="13.9" customHeight="1">
      <c r="B945" s="57" t="s">
        <v>29</v>
      </c>
      <c r="C945" s="57" t="s">
        <v>29</v>
      </c>
      <c r="D945" s="57" t="s">
        <v>29</v>
      </c>
      <c r="E945" s="61"/>
    </row>
    <row r="946" spans="2:5" s="1" customFormat="1" ht="13.9" customHeight="1">
      <c r="B946" s="57" t="s">
        <v>29</v>
      </c>
      <c r="C946" s="57" t="s">
        <v>29</v>
      </c>
      <c r="D946" s="57" t="s">
        <v>29</v>
      </c>
      <c r="E946" s="61"/>
    </row>
    <row r="947" spans="2:5" s="1" customFormat="1" ht="13.9" customHeight="1">
      <c r="B947" s="57" t="s">
        <v>29</v>
      </c>
      <c r="C947" s="57" t="s">
        <v>29</v>
      </c>
      <c r="D947" s="57" t="s">
        <v>29</v>
      </c>
      <c r="E947" s="61"/>
    </row>
    <row r="948" spans="2:5" s="1" customFormat="1" ht="13.9" customHeight="1">
      <c r="B948" s="57" t="s">
        <v>29</v>
      </c>
      <c r="C948" s="57" t="s">
        <v>29</v>
      </c>
      <c r="D948" s="57" t="s">
        <v>29</v>
      </c>
      <c r="E948" s="61"/>
    </row>
    <row r="949" spans="2:5" s="1" customFormat="1" ht="13.9" customHeight="1">
      <c r="B949" s="57" t="s">
        <v>29</v>
      </c>
      <c r="C949" s="57" t="s">
        <v>29</v>
      </c>
      <c r="D949" s="57" t="s">
        <v>29</v>
      </c>
      <c r="E949" s="61"/>
    </row>
    <row r="950" spans="2:5" s="1" customFormat="1" ht="13.9" customHeight="1">
      <c r="B950" s="57" t="s">
        <v>29</v>
      </c>
      <c r="C950" s="57" t="s">
        <v>29</v>
      </c>
      <c r="D950" s="57" t="s">
        <v>29</v>
      </c>
      <c r="E950" s="61"/>
    </row>
    <row r="951" spans="2:5" s="1" customFormat="1" ht="13.9" customHeight="1">
      <c r="B951" s="57" t="s">
        <v>29</v>
      </c>
      <c r="C951" s="57" t="s">
        <v>29</v>
      </c>
      <c r="D951" s="57" t="s">
        <v>29</v>
      </c>
      <c r="E951" s="61"/>
    </row>
    <row r="952" spans="2:5" s="1" customFormat="1" ht="13.9" customHeight="1">
      <c r="B952" s="57" t="s">
        <v>29</v>
      </c>
      <c r="C952" s="57" t="s">
        <v>29</v>
      </c>
      <c r="D952" s="57" t="s">
        <v>29</v>
      </c>
      <c r="E952" s="61"/>
    </row>
    <row r="953" spans="2:5" s="1" customFormat="1" ht="13.9" customHeight="1">
      <c r="B953" s="57" t="s">
        <v>29</v>
      </c>
      <c r="C953" s="57" t="s">
        <v>29</v>
      </c>
      <c r="D953" s="57" t="s">
        <v>29</v>
      </c>
      <c r="E953" s="61"/>
    </row>
    <row r="954" spans="2:5" s="1" customFormat="1" ht="13.9" customHeight="1">
      <c r="B954" s="57" t="s">
        <v>29</v>
      </c>
      <c r="C954" s="57" t="s">
        <v>29</v>
      </c>
      <c r="D954" s="57" t="s">
        <v>29</v>
      </c>
      <c r="E954" s="61"/>
    </row>
    <row r="955" spans="2:5" s="1" customFormat="1" ht="13.9" customHeight="1">
      <c r="B955" s="57" t="s">
        <v>29</v>
      </c>
      <c r="C955" s="57" t="s">
        <v>29</v>
      </c>
      <c r="D955" s="57" t="s">
        <v>29</v>
      </c>
      <c r="E955" s="61"/>
    </row>
    <row r="956" spans="2:5" s="1" customFormat="1" ht="13.9" customHeight="1">
      <c r="B956" s="57" t="s">
        <v>29</v>
      </c>
      <c r="C956" s="57" t="s">
        <v>29</v>
      </c>
      <c r="D956" s="57" t="s">
        <v>29</v>
      </c>
      <c r="E956" s="61"/>
    </row>
    <row r="957" spans="2:5" s="1" customFormat="1" ht="13.9" customHeight="1">
      <c r="B957" s="57" t="s">
        <v>29</v>
      </c>
      <c r="C957" s="57" t="s">
        <v>29</v>
      </c>
      <c r="D957" s="57" t="s">
        <v>29</v>
      </c>
      <c r="E957" s="61"/>
    </row>
    <row r="958" spans="2:5" s="1" customFormat="1" ht="13.9" customHeight="1">
      <c r="B958" s="57" t="s">
        <v>29</v>
      </c>
      <c r="C958" s="57" t="s">
        <v>29</v>
      </c>
      <c r="D958" s="57" t="s">
        <v>29</v>
      </c>
      <c r="E958" s="61"/>
    </row>
    <row r="959" spans="2:5" s="1" customFormat="1" ht="13.9" customHeight="1">
      <c r="B959" s="57" t="s">
        <v>29</v>
      </c>
      <c r="C959" s="57" t="s">
        <v>29</v>
      </c>
      <c r="D959" s="57" t="s">
        <v>29</v>
      </c>
      <c r="E959" s="61"/>
    </row>
    <row r="960" spans="2:5" s="1" customFormat="1" ht="13.9" customHeight="1">
      <c r="B960" s="57" t="s">
        <v>29</v>
      </c>
      <c r="C960" s="57" t="s">
        <v>29</v>
      </c>
      <c r="D960" s="57" t="s">
        <v>29</v>
      </c>
      <c r="E960" s="61"/>
    </row>
    <row r="961" spans="2:5" s="1" customFormat="1" ht="13.9" customHeight="1">
      <c r="B961" s="57" t="s">
        <v>29</v>
      </c>
      <c r="C961" s="57" t="s">
        <v>29</v>
      </c>
      <c r="D961" s="57" t="s">
        <v>29</v>
      </c>
      <c r="E961" s="61"/>
    </row>
    <row r="962" spans="2:5" s="1" customFormat="1" ht="13.9" customHeight="1">
      <c r="B962" s="57" t="s">
        <v>29</v>
      </c>
      <c r="C962" s="57" t="s">
        <v>29</v>
      </c>
      <c r="D962" s="57" t="s">
        <v>29</v>
      </c>
      <c r="E962" s="61"/>
    </row>
    <row r="963" spans="2:5" s="1" customFormat="1" ht="13.9" customHeight="1">
      <c r="B963" s="57" t="s">
        <v>29</v>
      </c>
      <c r="C963" s="57" t="s">
        <v>29</v>
      </c>
      <c r="D963" s="57" t="s">
        <v>29</v>
      </c>
      <c r="E963" s="61"/>
    </row>
    <row r="964" spans="2:5" s="1" customFormat="1" ht="13.9" customHeight="1">
      <c r="B964" s="57" t="s">
        <v>29</v>
      </c>
      <c r="C964" s="57" t="s">
        <v>29</v>
      </c>
      <c r="D964" s="57" t="s">
        <v>29</v>
      </c>
      <c r="E964" s="61"/>
    </row>
    <row r="965" spans="2:5" s="1" customFormat="1" ht="13.9" customHeight="1">
      <c r="B965" s="57" t="s">
        <v>29</v>
      </c>
      <c r="C965" s="57" t="s">
        <v>29</v>
      </c>
      <c r="D965" s="57" t="s">
        <v>29</v>
      </c>
      <c r="E965" s="61"/>
    </row>
    <row r="966" spans="2:5" s="1" customFormat="1" ht="13.9" customHeight="1">
      <c r="B966" s="57" t="s">
        <v>29</v>
      </c>
      <c r="C966" s="57" t="s">
        <v>29</v>
      </c>
      <c r="D966" s="57" t="s">
        <v>29</v>
      </c>
      <c r="E966" s="61"/>
    </row>
    <row r="967" spans="2:5" s="1" customFormat="1" ht="13.9" customHeight="1">
      <c r="B967" s="57" t="s">
        <v>29</v>
      </c>
      <c r="C967" s="57" t="s">
        <v>29</v>
      </c>
      <c r="D967" s="57" t="s">
        <v>29</v>
      </c>
      <c r="E967" s="61"/>
    </row>
    <row r="968" spans="2:5" s="1" customFormat="1" ht="13.9" customHeight="1">
      <c r="B968" s="57" t="s">
        <v>29</v>
      </c>
      <c r="C968" s="57" t="s">
        <v>29</v>
      </c>
      <c r="D968" s="57" t="s">
        <v>29</v>
      </c>
      <c r="E968" s="61"/>
    </row>
    <row r="969" spans="2:5" s="1" customFormat="1" ht="13.9" customHeight="1">
      <c r="B969" s="57" t="s">
        <v>29</v>
      </c>
      <c r="C969" s="57" t="s">
        <v>29</v>
      </c>
      <c r="D969" s="57" t="s">
        <v>29</v>
      </c>
      <c r="E969" s="61"/>
    </row>
    <row r="970" spans="2:5" s="1" customFormat="1" ht="13.9" customHeight="1">
      <c r="B970" s="57" t="s">
        <v>29</v>
      </c>
      <c r="C970" s="57" t="s">
        <v>29</v>
      </c>
      <c r="D970" s="57" t="s">
        <v>29</v>
      </c>
      <c r="E970" s="61"/>
    </row>
    <row r="971" spans="2:5" s="1" customFormat="1" ht="13.9" customHeight="1">
      <c r="B971" s="57" t="s">
        <v>29</v>
      </c>
      <c r="C971" s="57" t="s">
        <v>29</v>
      </c>
      <c r="D971" s="57" t="s">
        <v>29</v>
      </c>
      <c r="E971" s="61"/>
    </row>
    <row r="972" spans="2:5" s="1" customFormat="1" ht="13.9" customHeight="1">
      <c r="B972" s="57" t="s">
        <v>29</v>
      </c>
      <c r="C972" s="57" t="s">
        <v>29</v>
      </c>
      <c r="D972" s="57" t="s">
        <v>29</v>
      </c>
      <c r="E972" s="61"/>
    </row>
    <row r="973" spans="2:5" s="1" customFormat="1" ht="13.9" customHeight="1">
      <c r="B973" s="57" t="s">
        <v>29</v>
      </c>
      <c r="C973" s="57" t="s">
        <v>29</v>
      </c>
      <c r="D973" s="57" t="s">
        <v>29</v>
      </c>
      <c r="E973" s="61"/>
    </row>
    <row r="974" spans="2:5" s="1" customFormat="1" ht="13.9" customHeight="1">
      <c r="B974" s="57" t="s">
        <v>29</v>
      </c>
      <c r="C974" s="57" t="s">
        <v>29</v>
      </c>
      <c r="D974" s="57" t="s">
        <v>29</v>
      </c>
      <c r="E974" s="61"/>
    </row>
    <row r="975" spans="2:5" s="1" customFormat="1" ht="13.9" customHeight="1">
      <c r="B975" s="57" t="s">
        <v>29</v>
      </c>
      <c r="C975" s="57" t="s">
        <v>29</v>
      </c>
      <c r="D975" s="57" t="s">
        <v>29</v>
      </c>
      <c r="E975" s="61"/>
    </row>
    <row r="976" spans="2:5" s="1" customFormat="1" ht="13.9" customHeight="1">
      <c r="B976" s="57" t="s">
        <v>29</v>
      </c>
      <c r="C976" s="57" t="s">
        <v>29</v>
      </c>
      <c r="D976" s="57" t="s">
        <v>29</v>
      </c>
      <c r="E976" s="61"/>
    </row>
    <row r="977" spans="2:5" s="1" customFormat="1" ht="13.9" customHeight="1">
      <c r="B977" s="57" t="s">
        <v>29</v>
      </c>
      <c r="C977" s="57" t="s">
        <v>29</v>
      </c>
      <c r="D977" s="57" t="s">
        <v>29</v>
      </c>
      <c r="E977" s="61"/>
    </row>
    <row r="978" spans="2:5" s="1" customFormat="1" ht="13.9" customHeight="1">
      <c r="B978" s="57" t="s">
        <v>29</v>
      </c>
      <c r="C978" s="57" t="s">
        <v>29</v>
      </c>
      <c r="D978" s="57" t="s">
        <v>29</v>
      </c>
      <c r="E978" s="61"/>
    </row>
    <row r="979" spans="2:5" s="1" customFormat="1" ht="13.9" customHeight="1">
      <c r="B979" s="57" t="s">
        <v>29</v>
      </c>
      <c r="C979" s="57" t="s">
        <v>29</v>
      </c>
      <c r="D979" s="57" t="s">
        <v>29</v>
      </c>
      <c r="E979" s="61"/>
    </row>
    <row r="980" spans="2:5" s="1" customFormat="1" ht="13.9" customHeight="1">
      <c r="B980" s="57" t="s">
        <v>29</v>
      </c>
      <c r="C980" s="57" t="s">
        <v>29</v>
      </c>
      <c r="D980" s="57" t="s">
        <v>29</v>
      </c>
      <c r="E980" s="61"/>
    </row>
    <row r="981" spans="2:5" s="1" customFormat="1" ht="13.9" customHeight="1">
      <c r="B981" s="57" t="s">
        <v>29</v>
      </c>
      <c r="C981" s="57" t="s">
        <v>29</v>
      </c>
      <c r="D981" s="57" t="s">
        <v>29</v>
      </c>
      <c r="E981" s="61"/>
    </row>
    <row r="982" spans="2:5" s="1" customFormat="1" ht="13.9" customHeight="1">
      <c r="B982" s="57" t="s">
        <v>29</v>
      </c>
      <c r="C982" s="57" t="s">
        <v>29</v>
      </c>
      <c r="D982" s="57" t="s">
        <v>29</v>
      </c>
      <c r="E982" s="61"/>
    </row>
    <row r="983" spans="2:5" s="1" customFormat="1" ht="13.9" customHeight="1">
      <c r="B983" s="57" t="s">
        <v>29</v>
      </c>
      <c r="C983" s="57" t="s">
        <v>29</v>
      </c>
      <c r="D983" s="57" t="s">
        <v>29</v>
      </c>
      <c r="E983" s="61"/>
    </row>
    <row r="984" spans="2:5" s="1" customFormat="1" ht="13.9" customHeight="1">
      <c r="B984" s="57" t="s">
        <v>29</v>
      </c>
      <c r="C984" s="57" t="s">
        <v>29</v>
      </c>
      <c r="D984" s="57" t="s">
        <v>29</v>
      </c>
      <c r="E984" s="61"/>
    </row>
    <row r="985" spans="2:5" s="1" customFormat="1" ht="13.9" customHeight="1">
      <c r="B985" s="57" t="s">
        <v>29</v>
      </c>
      <c r="C985" s="57" t="s">
        <v>29</v>
      </c>
      <c r="D985" s="57" t="s">
        <v>29</v>
      </c>
      <c r="E985" s="61"/>
    </row>
    <row r="986" spans="2:5" s="1" customFormat="1" ht="13.9" customHeight="1">
      <c r="B986" s="57" t="s">
        <v>29</v>
      </c>
      <c r="C986" s="57" t="s">
        <v>29</v>
      </c>
      <c r="D986" s="57" t="s">
        <v>29</v>
      </c>
      <c r="E986" s="61"/>
    </row>
    <row r="987" spans="2:5" s="1" customFormat="1" ht="13.9" customHeight="1">
      <c r="B987" s="57" t="s">
        <v>29</v>
      </c>
      <c r="C987" s="57" t="s">
        <v>29</v>
      </c>
      <c r="D987" s="57" t="s">
        <v>29</v>
      </c>
      <c r="E987" s="61"/>
    </row>
    <row r="988" spans="2:5" s="1" customFormat="1" ht="13.9" customHeight="1">
      <c r="B988" s="57" t="s">
        <v>29</v>
      </c>
      <c r="C988" s="57" t="s">
        <v>29</v>
      </c>
      <c r="D988" s="57" t="s">
        <v>29</v>
      </c>
      <c r="E988" s="61"/>
    </row>
    <row r="989" spans="2:5" s="1" customFormat="1" ht="13.9" customHeight="1">
      <c r="B989" s="57" t="s">
        <v>29</v>
      </c>
      <c r="C989" s="57" t="s">
        <v>29</v>
      </c>
      <c r="D989" s="57" t="s">
        <v>29</v>
      </c>
      <c r="E989" s="61"/>
    </row>
    <row r="990" spans="2:5" s="1" customFormat="1" ht="13.9" customHeight="1">
      <c r="B990" s="57" t="s">
        <v>29</v>
      </c>
      <c r="C990" s="57" t="s">
        <v>29</v>
      </c>
      <c r="D990" s="57" t="s">
        <v>29</v>
      </c>
      <c r="E990" s="61"/>
    </row>
    <row r="991" spans="2:5" s="1" customFormat="1" ht="13.9" customHeight="1">
      <c r="B991" s="57" t="s">
        <v>29</v>
      </c>
      <c r="C991" s="57" t="s">
        <v>29</v>
      </c>
      <c r="D991" s="57" t="s">
        <v>29</v>
      </c>
      <c r="E991" s="61"/>
    </row>
    <row r="992" spans="2:5" s="1" customFormat="1" ht="13.9" customHeight="1">
      <c r="B992" s="57" t="s">
        <v>29</v>
      </c>
      <c r="C992" s="57" t="s">
        <v>29</v>
      </c>
      <c r="D992" s="57" t="s">
        <v>29</v>
      </c>
      <c r="E992" s="61"/>
    </row>
    <row r="993" spans="2:5" s="1" customFormat="1" ht="13.9" customHeight="1">
      <c r="B993" s="57" t="s">
        <v>29</v>
      </c>
      <c r="C993" s="57" t="s">
        <v>29</v>
      </c>
      <c r="D993" s="57" t="s">
        <v>29</v>
      </c>
      <c r="E993" s="61"/>
    </row>
    <row r="994" spans="2:5" s="1" customFormat="1" ht="13.9" customHeight="1">
      <c r="B994" s="57" t="s">
        <v>29</v>
      </c>
      <c r="C994" s="57" t="s">
        <v>29</v>
      </c>
      <c r="D994" s="57" t="s">
        <v>29</v>
      </c>
      <c r="E994" s="61"/>
    </row>
    <row r="995" spans="2:5" s="1" customFormat="1" ht="13.9" customHeight="1">
      <c r="B995" s="57" t="s">
        <v>29</v>
      </c>
      <c r="C995" s="57" t="s">
        <v>29</v>
      </c>
      <c r="D995" s="57" t="s">
        <v>29</v>
      </c>
      <c r="E995" s="61"/>
    </row>
    <row r="996" spans="2:5" s="1" customFormat="1" ht="13.9" customHeight="1">
      <c r="B996" s="57" t="s">
        <v>29</v>
      </c>
      <c r="C996" s="57" t="s">
        <v>29</v>
      </c>
      <c r="D996" s="57" t="s">
        <v>29</v>
      </c>
      <c r="E996" s="61"/>
    </row>
    <row r="997" spans="2:5" s="1" customFormat="1" ht="13.9" customHeight="1">
      <c r="B997" s="57" t="s">
        <v>29</v>
      </c>
      <c r="C997" s="57" t="s">
        <v>29</v>
      </c>
      <c r="D997" s="57" t="s">
        <v>29</v>
      </c>
      <c r="E997" s="61"/>
    </row>
    <row r="998" spans="2:5" s="1" customFormat="1" ht="13.9" customHeight="1">
      <c r="B998" s="57" t="s">
        <v>29</v>
      </c>
      <c r="C998" s="57" t="s">
        <v>29</v>
      </c>
      <c r="D998" s="57" t="s">
        <v>29</v>
      </c>
      <c r="E998" s="61"/>
    </row>
    <row r="999" spans="2:5" s="1" customFormat="1" ht="13.9" customHeight="1">
      <c r="B999" s="57" t="s">
        <v>29</v>
      </c>
      <c r="C999" s="57" t="s">
        <v>29</v>
      </c>
      <c r="D999" s="57" t="s">
        <v>29</v>
      </c>
      <c r="E999" s="61"/>
    </row>
    <row r="1000" spans="2:5" s="1" customFormat="1" ht="13.9" customHeight="1">
      <c r="B1000" s="57" t="s">
        <v>29</v>
      </c>
      <c r="C1000" s="57" t="s">
        <v>29</v>
      </c>
      <c r="D1000" s="57" t="s">
        <v>29</v>
      </c>
      <c r="E1000" s="61"/>
    </row>
    <row r="1001" spans="2:5" s="1" customFormat="1" ht="13.9" customHeight="1">
      <c r="B1001" s="57" t="s">
        <v>29</v>
      </c>
      <c r="C1001" s="57" t="s">
        <v>29</v>
      </c>
      <c r="D1001" s="57" t="s">
        <v>29</v>
      </c>
      <c r="E1001" s="61"/>
    </row>
    <row r="1002" spans="2:5" s="1" customFormat="1" ht="13.9" customHeight="1">
      <c r="B1002" s="57" t="s">
        <v>29</v>
      </c>
      <c r="C1002" s="57" t="s">
        <v>29</v>
      </c>
      <c r="D1002" s="57" t="s">
        <v>29</v>
      </c>
      <c r="E1002" s="61"/>
    </row>
    <row r="1003" spans="2:5" s="1" customFormat="1" ht="13.9" customHeight="1">
      <c r="B1003" s="57" t="s">
        <v>29</v>
      </c>
      <c r="C1003" s="57" t="s">
        <v>29</v>
      </c>
      <c r="D1003" s="57" t="s">
        <v>29</v>
      </c>
      <c r="E1003" s="61"/>
    </row>
    <row r="1004" spans="2:5" s="1" customFormat="1" ht="13.9" customHeight="1">
      <c r="B1004" s="57" t="s">
        <v>29</v>
      </c>
      <c r="C1004" s="57" t="s">
        <v>29</v>
      </c>
      <c r="D1004" s="57" t="s">
        <v>29</v>
      </c>
      <c r="E1004" s="61"/>
    </row>
    <row r="1005" spans="2:5" s="1" customFormat="1" ht="13.9" customHeight="1">
      <c r="B1005" s="57" t="s">
        <v>29</v>
      </c>
      <c r="C1005" s="57" t="s">
        <v>29</v>
      </c>
      <c r="D1005" s="57" t="s">
        <v>29</v>
      </c>
      <c r="E1005" s="61"/>
    </row>
    <row r="1006" spans="2:5" s="1" customFormat="1" ht="13.9" customHeight="1">
      <c r="B1006" s="57" t="s">
        <v>29</v>
      </c>
      <c r="C1006" s="57" t="s">
        <v>29</v>
      </c>
      <c r="D1006" s="57" t="s">
        <v>29</v>
      </c>
      <c r="E1006" s="61"/>
    </row>
    <row r="1007" spans="2:5" s="1" customFormat="1" ht="13.9" customHeight="1">
      <c r="B1007" s="57" t="s">
        <v>29</v>
      </c>
      <c r="C1007" s="57" t="s">
        <v>29</v>
      </c>
      <c r="D1007" s="57" t="s">
        <v>29</v>
      </c>
      <c r="E1007" s="61"/>
    </row>
    <row r="1008" spans="2:5" s="1" customFormat="1" ht="13.9" customHeight="1">
      <c r="B1008" s="57" t="s">
        <v>29</v>
      </c>
      <c r="C1008" s="57" t="s">
        <v>29</v>
      </c>
      <c r="D1008" s="57" t="s">
        <v>29</v>
      </c>
      <c r="E1008" s="61"/>
    </row>
    <row r="1009" spans="2:5" s="1" customFormat="1" ht="13.9" customHeight="1">
      <c r="B1009" s="57" t="s">
        <v>29</v>
      </c>
      <c r="C1009" s="57" t="s">
        <v>29</v>
      </c>
      <c r="D1009" s="57" t="s">
        <v>29</v>
      </c>
      <c r="E1009" s="61"/>
    </row>
    <row r="1010" spans="2:5" s="1" customFormat="1" ht="13.9" customHeight="1">
      <c r="B1010" s="57" t="s">
        <v>29</v>
      </c>
      <c r="C1010" s="57" t="s">
        <v>29</v>
      </c>
      <c r="D1010" s="57" t="s">
        <v>29</v>
      </c>
      <c r="E1010" s="61"/>
    </row>
    <row r="1011" spans="2:5" s="1" customFormat="1" ht="13.9" customHeight="1">
      <c r="B1011" s="57" t="s">
        <v>29</v>
      </c>
      <c r="C1011" s="57" t="s">
        <v>29</v>
      </c>
      <c r="D1011" s="57" t="s">
        <v>29</v>
      </c>
      <c r="E1011" s="61"/>
    </row>
    <row r="1012" spans="2:5" s="1" customFormat="1" ht="13.9" customHeight="1">
      <c r="B1012" s="57" t="s">
        <v>29</v>
      </c>
      <c r="C1012" s="57" t="s">
        <v>29</v>
      </c>
      <c r="D1012" s="57" t="s">
        <v>29</v>
      </c>
      <c r="E1012" s="61"/>
    </row>
    <row r="1013" spans="2:5" s="1" customFormat="1" ht="13.9" customHeight="1">
      <c r="B1013" s="57" t="s">
        <v>29</v>
      </c>
      <c r="C1013" s="57" t="s">
        <v>29</v>
      </c>
      <c r="D1013" s="57" t="s">
        <v>29</v>
      </c>
      <c r="E1013" s="61"/>
    </row>
    <row r="1014" spans="2:5" s="1" customFormat="1" ht="13.9" customHeight="1">
      <c r="B1014" s="57" t="s">
        <v>29</v>
      </c>
      <c r="C1014" s="57" t="s">
        <v>29</v>
      </c>
      <c r="D1014" s="57" t="s">
        <v>29</v>
      </c>
      <c r="E1014" s="61"/>
    </row>
    <row r="1015" spans="2:5" s="1" customFormat="1" ht="13.9" customHeight="1">
      <c r="B1015" s="57" t="s">
        <v>29</v>
      </c>
      <c r="C1015" s="57" t="s">
        <v>29</v>
      </c>
      <c r="D1015" s="57" t="s">
        <v>29</v>
      </c>
      <c r="E1015" s="61"/>
    </row>
    <row r="1016" spans="2:5" s="1" customFormat="1" ht="13.9" customHeight="1">
      <c r="B1016" s="57" t="s">
        <v>29</v>
      </c>
      <c r="C1016" s="57" t="s">
        <v>29</v>
      </c>
      <c r="D1016" s="57" t="s">
        <v>29</v>
      </c>
      <c r="E1016" s="61"/>
    </row>
    <row r="1017" spans="2:5" s="1" customFormat="1" ht="13.9" customHeight="1">
      <c r="B1017" s="57" t="s">
        <v>29</v>
      </c>
      <c r="C1017" s="57" t="s">
        <v>29</v>
      </c>
      <c r="D1017" s="57" t="s">
        <v>29</v>
      </c>
      <c r="E1017" s="61"/>
    </row>
    <row r="1018" spans="2:5" s="1" customFormat="1" ht="13.9" customHeight="1">
      <c r="B1018" s="57" t="s">
        <v>29</v>
      </c>
      <c r="C1018" s="57" t="s">
        <v>29</v>
      </c>
      <c r="D1018" s="57" t="s">
        <v>29</v>
      </c>
      <c r="E1018" s="61"/>
    </row>
    <row r="1019" spans="2:5" s="1" customFormat="1" ht="13.9" customHeight="1">
      <c r="B1019" s="57" t="s">
        <v>29</v>
      </c>
      <c r="C1019" s="57" t="s">
        <v>29</v>
      </c>
      <c r="D1019" s="57" t="s">
        <v>29</v>
      </c>
      <c r="E1019" s="61"/>
    </row>
    <row r="1020" spans="2:5" s="1" customFormat="1" ht="13.9" customHeight="1">
      <c r="B1020" s="57" t="s">
        <v>29</v>
      </c>
      <c r="C1020" s="57" t="s">
        <v>29</v>
      </c>
      <c r="D1020" s="57" t="s">
        <v>29</v>
      </c>
      <c r="E1020" s="61"/>
    </row>
    <row r="1021" spans="2:5" s="1" customFormat="1" ht="13.9" customHeight="1">
      <c r="B1021" s="57" t="s">
        <v>29</v>
      </c>
      <c r="C1021" s="57" t="s">
        <v>29</v>
      </c>
      <c r="D1021" s="57" t="s">
        <v>29</v>
      </c>
      <c r="E1021" s="61"/>
    </row>
    <row r="1022" spans="2:5" s="1" customFormat="1" ht="13.9" customHeight="1">
      <c r="B1022" s="57" t="s">
        <v>29</v>
      </c>
      <c r="C1022" s="57" t="s">
        <v>29</v>
      </c>
      <c r="D1022" s="57" t="s">
        <v>29</v>
      </c>
      <c r="E1022" s="61"/>
    </row>
    <row r="1023" spans="2:5" s="1" customFormat="1" ht="13.9" customHeight="1">
      <c r="B1023" s="57" t="s">
        <v>29</v>
      </c>
      <c r="C1023" s="57" t="s">
        <v>29</v>
      </c>
      <c r="D1023" s="57" t="s">
        <v>29</v>
      </c>
      <c r="E1023" s="61"/>
    </row>
    <row r="1024" spans="2:5" s="1" customFormat="1" ht="13.9" customHeight="1">
      <c r="B1024" s="57" t="s">
        <v>29</v>
      </c>
      <c r="C1024" s="57" t="s">
        <v>29</v>
      </c>
      <c r="D1024" s="57" t="s">
        <v>29</v>
      </c>
      <c r="E1024" s="61"/>
    </row>
    <row r="1025" spans="2:5" s="1" customFormat="1" ht="13.9" customHeight="1">
      <c r="B1025" s="57" t="s">
        <v>29</v>
      </c>
      <c r="C1025" s="57" t="s">
        <v>29</v>
      </c>
      <c r="D1025" s="57" t="s">
        <v>29</v>
      </c>
      <c r="E1025" s="61"/>
    </row>
    <row r="1026" spans="2:5" s="1" customFormat="1" ht="13.9" customHeight="1">
      <c r="B1026" s="57" t="s">
        <v>29</v>
      </c>
      <c r="C1026" s="57" t="s">
        <v>29</v>
      </c>
      <c r="D1026" s="57" t="s">
        <v>29</v>
      </c>
      <c r="E1026" s="61"/>
    </row>
    <row r="1027" spans="2:5" s="1" customFormat="1" ht="13.9" customHeight="1">
      <c r="B1027" s="57" t="s">
        <v>29</v>
      </c>
      <c r="C1027" s="57" t="s">
        <v>29</v>
      </c>
      <c r="D1027" s="57" t="s">
        <v>29</v>
      </c>
      <c r="E1027" s="61"/>
    </row>
    <row r="1028" spans="2:5" s="1" customFormat="1" ht="13.9" customHeight="1">
      <c r="B1028" s="57" t="s">
        <v>29</v>
      </c>
      <c r="C1028" s="57" t="s">
        <v>29</v>
      </c>
      <c r="D1028" s="57" t="s">
        <v>29</v>
      </c>
      <c r="E1028" s="61"/>
    </row>
    <row r="1029" spans="2:5" s="1" customFormat="1" ht="13.9" customHeight="1">
      <c r="B1029" s="57" t="s">
        <v>29</v>
      </c>
      <c r="C1029" s="57" t="s">
        <v>29</v>
      </c>
      <c r="D1029" s="57" t="s">
        <v>29</v>
      </c>
      <c r="E1029" s="61"/>
    </row>
    <row r="1030" spans="2:5" s="1" customFormat="1" ht="13.9" customHeight="1">
      <c r="B1030" s="57" t="s">
        <v>29</v>
      </c>
      <c r="C1030" s="57" t="s">
        <v>29</v>
      </c>
      <c r="D1030" s="57" t="s">
        <v>29</v>
      </c>
      <c r="E1030" s="61"/>
    </row>
    <row r="1031" spans="2:5" s="1" customFormat="1" ht="13.9" customHeight="1">
      <c r="B1031" s="57" t="s">
        <v>29</v>
      </c>
      <c r="C1031" s="57" t="s">
        <v>29</v>
      </c>
      <c r="D1031" s="57" t="s">
        <v>29</v>
      </c>
      <c r="E1031" s="61"/>
    </row>
    <row r="1032" spans="2:5" s="1" customFormat="1" ht="13.9" customHeight="1">
      <c r="B1032" s="57" t="s">
        <v>29</v>
      </c>
      <c r="C1032" s="57" t="s">
        <v>29</v>
      </c>
      <c r="D1032" s="57" t="s">
        <v>29</v>
      </c>
      <c r="E1032" s="61"/>
    </row>
    <row r="1033" spans="2:5" s="1" customFormat="1" ht="13.9" customHeight="1">
      <c r="B1033" s="57" t="s">
        <v>29</v>
      </c>
      <c r="C1033" s="57" t="s">
        <v>29</v>
      </c>
      <c r="D1033" s="57" t="s">
        <v>29</v>
      </c>
      <c r="E1033" s="61"/>
    </row>
    <row r="1034" spans="2:5" s="1" customFormat="1" ht="13.9" customHeight="1">
      <c r="B1034" s="57" t="s">
        <v>29</v>
      </c>
      <c r="C1034" s="57" t="s">
        <v>29</v>
      </c>
      <c r="D1034" s="57" t="s">
        <v>29</v>
      </c>
      <c r="E1034" s="61"/>
    </row>
    <row r="1035" spans="2:5" s="1" customFormat="1" ht="13.9" customHeight="1">
      <c r="B1035" s="57" t="s">
        <v>29</v>
      </c>
      <c r="C1035" s="57" t="s">
        <v>29</v>
      </c>
      <c r="D1035" s="57" t="s">
        <v>29</v>
      </c>
      <c r="E1035" s="61"/>
    </row>
    <row r="1036" spans="2:5" s="1" customFormat="1" ht="13.9" customHeight="1">
      <c r="B1036" s="57" t="s">
        <v>29</v>
      </c>
      <c r="C1036" s="57" t="s">
        <v>29</v>
      </c>
      <c r="D1036" s="57" t="s">
        <v>29</v>
      </c>
      <c r="E1036" s="61"/>
    </row>
    <row r="1037" spans="2:5" s="1" customFormat="1" ht="13.9" customHeight="1">
      <c r="B1037" s="57" t="s">
        <v>29</v>
      </c>
      <c r="C1037" s="57" t="s">
        <v>29</v>
      </c>
      <c r="D1037" s="57" t="s">
        <v>29</v>
      </c>
      <c r="E1037" s="61"/>
    </row>
    <row r="1038" spans="2:5" s="1" customFormat="1" ht="13.9" customHeight="1">
      <c r="B1038" s="57" t="s">
        <v>29</v>
      </c>
      <c r="C1038" s="57" t="s">
        <v>29</v>
      </c>
      <c r="D1038" s="57" t="s">
        <v>29</v>
      </c>
      <c r="E1038" s="61"/>
    </row>
    <row r="1039" spans="2:5" s="1" customFormat="1" ht="13.9" customHeight="1">
      <c r="B1039" s="57" t="s">
        <v>29</v>
      </c>
      <c r="C1039" s="57" t="s">
        <v>29</v>
      </c>
      <c r="D1039" s="57" t="s">
        <v>29</v>
      </c>
      <c r="E1039" s="61"/>
    </row>
    <row r="1040" spans="2:5" s="1" customFormat="1" ht="13.9" customHeight="1">
      <c r="B1040" s="57" t="s">
        <v>29</v>
      </c>
      <c r="C1040" s="57" t="s">
        <v>29</v>
      </c>
      <c r="D1040" s="57" t="s">
        <v>29</v>
      </c>
      <c r="E1040" s="61"/>
    </row>
    <row r="1041" spans="2:5" s="1" customFormat="1" ht="13.9" customHeight="1">
      <c r="B1041" s="57" t="s">
        <v>29</v>
      </c>
      <c r="C1041" s="57" t="s">
        <v>29</v>
      </c>
      <c r="D1041" s="57" t="s">
        <v>29</v>
      </c>
      <c r="E1041" s="61"/>
    </row>
    <row r="1042" spans="2:5" s="1" customFormat="1" ht="13.9" customHeight="1">
      <c r="B1042" s="57" t="s">
        <v>29</v>
      </c>
      <c r="C1042" s="57" t="s">
        <v>29</v>
      </c>
      <c r="D1042" s="57" t="s">
        <v>29</v>
      </c>
      <c r="E1042" s="61"/>
    </row>
    <row r="1043" spans="2:5" s="1" customFormat="1" ht="13.9" customHeight="1">
      <c r="B1043" s="57" t="s">
        <v>29</v>
      </c>
      <c r="C1043" s="57" t="s">
        <v>29</v>
      </c>
      <c r="D1043" s="57" t="s">
        <v>29</v>
      </c>
      <c r="E1043" s="61"/>
    </row>
    <row r="1044" spans="2:5" s="1" customFormat="1" ht="13.9" customHeight="1">
      <c r="B1044" s="57" t="s">
        <v>29</v>
      </c>
      <c r="C1044" s="57" t="s">
        <v>29</v>
      </c>
      <c r="D1044" s="57" t="s">
        <v>29</v>
      </c>
      <c r="E1044" s="61"/>
    </row>
    <row r="1045" spans="2:5" s="1" customFormat="1" ht="13.9" customHeight="1">
      <c r="B1045" s="57" t="s">
        <v>29</v>
      </c>
      <c r="C1045" s="57" t="s">
        <v>29</v>
      </c>
      <c r="D1045" s="57" t="s">
        <v>29</v>
      </c>
      <c r="E1045" s="61"/>
    </row>
    <row r="1046" spans="2:5" s="1" customFormat="1" ht="13.9" customHeight="1">
      <c r="B1046" s="57" t="s">
        <v>29</v>
      </c>
      <c r="C1046" s="57" t="s">
        <v>29</v>
      </c>
      <c r="D1046" s="57" t="s">
        <v>29</v>
      </c>
      <c r="E1046" s="61"/>
    </row>
    <row r="1047" spans="2:5" s="1" customFormat="1" ht="13.9" customHeight="1">
      <c r="B1047" s="57" t="s">
        <v>29</v>
      </c>
      <c r="C1047" s="57" t="s">
        <v>29</v>
      </c>
      <c r="D1047" s="57" t="s">
        <v>29</v>
      </c>
      <c r="E1047" s="61"/>
    </row>
    <row r="1048" spans="2:5" s="1" customFormat="1" ht="13.9" customHeight="1">
      <c r="B1048" s="57" t="s">
        <v>29</v>
      </c>
      <c r="C1048" s="57" t="s">
        <v>29</v>
      </c>
      <c r="D1048" s="57" t="s">
        <v>29</v>
      </c>
      <c r="E1048" s="61"/>
    </row>
    <row r="1049" spans="2:5" s="1" customFormat="1" ht="13.9" customHeight="1">
      <c r="B1049" s="57" t="s">
        <v>29</v>
      </c>
      <c r="C1049" s="57" t="s">
        <v>29</v>
      </c>
      <c r="D1049" s="57" t="s">
        <v>29</v>
      </c>
      <c r="E1049" s="61"/>
    </row>
    <row r="1050" spans="2:5" s="1" customFormat="1" ht="13.9" customHeight="1">
      <c r="B1050" s="57" t="s">
        <v>29</v>
      </c>
      <c r="C1050" s="57" t="s">
        <v>29</v>
      </c>
      <c r="D1050" s="57" t="s">
        <v>29</v>
      </c>
      <c r="E1050" s="61"/>
    </row>
    <row r="1051" spans="2:5" s="1" customFormat="1" ht="13.9" customHeight="1">
      <c r="B1051" s="57" t="s">
        <v>29</v>
      </c>
      <c r="C1051" s="57" t="s">
        <v>29</v>
      </c>
      <c r="D1051" s="57" t="s">
        <v>29</v>
      </c>
      <c r="E1051" s="61"/>
    </row>
    <row r="1052" spans="2:5" s="1" customFormat="1" ht="13.9" customHeight="1">
      <c r="B1052" s="57" t="s">
        <v>29</v>
      </c>
      <c r="C1052" s="57" t="s">
        <v>29</v>
      </c>
      <c r="D1052" s="57" t="s">
        <v>29</v>
      </c>
      <c r="E1052" s="61"/>
    </row>
    <row r="1053" spans="2:5" s="1" customFormat="1" ht="13.9" customHeight="1">
      <c r="B1053" s="57" t="s">
        <v>29</v>
      </c>
      <c r="C1053" s="57" t="s">
        <v>29</v>
      </c>
      <c r="D1053" s="57" t="s">
        <v>29</v>
      </c>
      <c r="E1053" s="61"/>
    </row>
    <row r="1054" spans="2:5" s="1" customFormat="1" ht="13.9" customHeight="1">
      <c r="B1054" s="57" t="s">
        <v>29</v>
      </c>
      <c r="C1054" s="57" t="s">
        <v>29</v>
      </c>
      <c r="D1054" s="57" t="s">
        <v>29</v>
      </c>
      <c r="E1054" s="61"/>
    </row>
    <row r="1055" spans="2:5" s="1" customFormat="1" ht="13.9" customHeight="1">
      <c r="B1055" s="57" t="s">
        <v>29</v>
      </c>
      <c r="C1055" s="57" t="s">
        <v>29</v>
      </c>
      <c r="D1055" s="57" t="s">
        <v>29</v>
      </c>
      <c r="E1055" s="61"/>
    </row>
    <row r="1056" spans="2:5" s="1" customFormat="1" ht="13.9" customHeight="1">
      <c r="B1056" s="57" t="s">
        <v>29</v>
      </c>
      <c r="C1056" s="57" t="s">
        <v>29</v>
      </c>
      <c r="D1056" s="57" t="s">
        <v>29</v>
      </c>
      <c r="E1056" s="61"/>
    </row>
    <row r="1057" spans="2:5" s="1" customFormat="1" ht="13.9" customHeight="1">
      <c r="B1057" s="57" t="s">
        <v>29</v>
      </c>
      <c r="C1057" s="57" t="s">
        <v>29</v>
      </c>
      <c r="D1057" s="57" t="s">
        <v>29</v>
      </c>
      <c r="E1057" s="61"/>
    </row>
    <row r="1058" spans="2:5" s="1" customFormat="1" ht="13.9" customHeight="1">
      <c r="B1058" s="57" t="s">
        <v>29</v>
      </c>
      <c r="C1058" s="57" t="s">
        <v>29</v>
      </c>
      <c r="D1058" s="57" t="s">
        <v>29</v>
      </c>
      <c r="E1058" s="61"/>
    </row>
    <row r="1059" spans="2:5" s="1" customFormat="1" ht="13.9" customHeight="1">
      <c r="B1059" s="57" t="s">
        <v>29</v>
      </c>
      <c r="C1059" s="57" t="s">
        <v>29</v>
      </c>
      <c r="D1059" s="57" t="s">
        <v>29</v>
      </c>
      <c r="E1059" s="61"/>
    </row>
    <row r="1060" spans="2:5" s="1" customFormat="1" ht="13.9" customHeight="1">
      <c r="B1060" s="57" t="s">
        <v>29</v>
      </c>
      <c r="C1060" s="57" t="s">
        <v>29</v>
      </c>
      <c r="D1060" s="57" t="s">
        <v>29</v>
      </c>
      <c r="E1060" s="61"/>
    </row>
    <row r="1061" spans="2:5" s="1" customFormat="1" ht="13.9" customHeight="1">
      <c r="B1061" s="57" t="s">
        <v>29</v>
      </c>
      <c r="C1061" s="57" t="s">
        <v>29</v>
      </c>
      <c r="D1061" s="57" t="s">
        <v>29</v>
      </c>
      <c r="E1061" s="61"/>
    </row>
    <row r="1062" spans="2:5" s="1" customFormat="1" ht="13.9" customHeight="1">
      <c r="B1062" s="57" t="s">
        <v>29</v>
      </c>
      <c r="C1062" s="57" t="s">
        <v>29</v>
      </c>
      <c r="D1062" s="57" t="s">
        <v>29</v>
      </c>
      <c r="E1062" s="61"/>
    </row>
    <row r="1063" spans="2:5" s="1" customFormat="1" ht="13.9" customHeight="1">
      <c r="B1063" s="57" t="s">
        <v>29</v>
      </c>
      <c r="C1063" s="57" t="s">
        <v>29</v>
      </c>
      <c r="D1063" s="57" t="s">
        <v>29</v>
      </c>
      <c r="E1063" s="61"/>
    </row>
    <row r="1064" spans="2:5" s="1" customFormat="1" ht="13.9" customHeight="1">
      <c r="B1064" s="57" t="s">
        <v>29</v>
      </c>
      <c r="C1064" s="57" t="s">
        <v>29</v>
      </c>
      <c r="D1064" s="57" t="s">
        <v>29</v>
      </c>
      <c r="E1064" s="61"/>
    </row>
    <row r="1065" spans="2:5" s="1" customFormat="1" ht="13.9" customHeight="1">
      <c r="B1065" s="57" t="s">
        <v>29</v>
      </c>
      <c r="C1065" s="57" t="s">
        <v>29</v>
      </c>
      <c r="D1065" s="57" t="s">
        <v>29</v>
      </c>
      <c r="E1065" s="61"/>
    </row>
    <row r="1066" spans="2:5" s="1" customFormat="1" ht="13.9" customHeight="1">
      <c r="B1066" s="57" t="s">
        <v>29</v>
      </c>
      <c r="C1066" s="57" t="s">
        <v>29</v>
      </c>
      <c r="D1066" s="57" t="s">
        <v>29</v>
      </c>
      <c r="E1066" s="61"/>
    </row>
    <row r="1067" spans="2:5" s="1" customFormat="1" ht="13.9" customHeight="1">
      <c r="B1067" s="57" t="s">
        <v>29</v>
      </c>
      <c r="C1067" s="57" t="s">
        <v>29</v>
      </c>
      <c r="D1067" s="57" t="s">
        <v>29</v>
      </c>
      <c r="E1067" s="61"/>
    </row>
    <row r="1068" spans="2:5" s="1" customFormat="1" ht="13.9" customHeight="1">
      <c r="B1068" s="57" t="s">
        <v>29</v>
      </c>
      <c r="C1068" s="57" t="s">
        <v>29</v>
      </c>
      <c r="D1068" s="57" t="s">
        <v>29</v>
      </c>
      <c r="E1068" s="61"/>
    </row>
    <row r="1069" spans="2:5" s="1" customFormat="1" ht="13.9" customHeight="1">
      <c r="B1069" s="57" t="s">
        <v>29</v>
      </c>
      <c r="C1069" s="57" t="s">
        <v>29</v>
      </c>
      <c r="D1069" s="57" t="s">
        <v>29</v>
      </c>
      <c r="E1069" s="61"/>
    </row>
    <row r="1070" spans="2:5" s="1" customFormat="1" ht="13.9" customHeight="1">
      <c r="B1070" s="57" t="s">
        <v>29</v>
      </c>
      <c r="C1070" s="57" t="s">
        <v>29</v>
      </c>
      <c r="D1070" s="57" t="s">
        <v>29</v>
      </c>
      <c r="E1070" s="61"/>
    </row>
    <row r="1071" spans="2:5" s="1" customFormat="1" ht="13.9" customHeight="1">
      <c r="B1071" s="57" t="s">
        <v>29</v>
      </c>
      <c r="C1071" s="57" t="s">
        <v>29</v>
      </c>
      <c r="D1071" s="57" t="s">
        <v>29</v>
      </c>
      <c r="E1071" s="61"/>
    </row>
    <row r="1072" spans="2:5" s="1" customFormat="1" ht="13.9" customHeight="1">
      <c r="B1072" s="57" t="s">
        <v>29</v>
      </c>
      <c r="C1072" s="57" t="s">
        <v>29</v>
      </c>
      <c r="D1072" s="57" t="s">
        <v>29</v>
      </c>
      <c r="E1072" s="61"/>
    </row>
    <row r="1073" spans="2:5" s="1" customFormat="1" ht="13.9" customHeight="1">
      <c r="B1073" s="57" t="s">
        <v>29</v>
      </c>
      <c r="C1073" s="57" t="s">
        <v>29</v>
      </c>
      <c r="D1073" s="57" t="s">
        <v>29</v>
      </c>
      <c r="E1073" s="61"/>
    </row>
    <row r="1074" spans="2:5" s="1" customFormat="1" ht="13.9" customHeight="1">
      <c r="B1074" s="57" t="s">
        <v>29</v>
      </c>
      <c r="C1074" s="57" t="s">
        <v>29</v>
      </c>
      <c r="D1074" s="57" t="s">
        <v>29</v>
      </c>
      <c r="E1074" s="61"/>
    </row>
    <row r="1075" spans="2:5" s="1" customFormat="1" ht="13.9" customHeight="1">
      <c r="B1075" s="57" t="s">
        <v>29</v>
      </c>
      <c r="C1075" s="57" t="s">
        <v>29</v>
      </c>
      <c r="D1075" s="57" t="s">
        <v>29</v>
      </c>
      <c r="E1075" s="61"/>
    </row>
    <row r="1076" spans="2:5" s="1" customFormat="1" ht="13.9" customHeight="1">
      <c r="B1076" s="57" t="s">
        <v>29</v>
      </c>
      <c r="C1076" s="57" t="s">
        <v>29</v>
      </c>
      <c r="D1076" s="57" t="s">
        <v>29</v>
      </c>
      <c r="E1076" s="61"/>
    </row>
    <row r="1077" spans="2:5" s="1" customFormat="1" ht="13.9" customHeight="1">
      <c r="B1077" s="57" t="s">
        <v>29</v>
      </c>
      <c r="C1077" s="57" t="s">
        <v>29</v>
      </c>
      <c r="D1077" s="57" t="s">
        <v>29</v>
      </c>
      <c r="E1077" s="61"/>
    </row>
    <row r="1078" spans="2:5" s="1" customFormat="1" ht="13.9" customHeight="1">
      <c r="B1078" s="57" t="s">
        <v>29</v>
      </c>
      <c r="C1078" s="57" t="s">
        <v>29</v>
      </c>
      <c r="D1078" s="57" t="s">
        <v>29</v>
      </c>
      <c r="E1078" s="61"/>
    </row>
    <row r="1079" spans="2:5" s="1" customFormat="1" ht="13.9" customHeight="1">
      <c r="B1079" s="57" t="s">
        <v>29</v>
      </c>
      <c r="C1079" s="57" t="s">
        <v>29</v>
      </c>
      <c r="D1079" s="57" t="s">
        <v>29</v>
      </c>
      <c r="E1079" s="61"/>
    </row>
    <row r="1080" spans="2:5" s="1" customFormat="1" ht="13.9" customHeight="1">
      <c r="B1080" s="57" t="s">
        <v>29</v>
      </c>
      <c r="C1080" s="57" t="s">
        <v>29</v>
      </c>
      <c r="D1080" s="57" t="s">
        <v>29</v>
      </c>
      <c r="E1080" s="61"/>
    </row>
    <row r="1081" spans="2:5" s="1" customFormat="1" ht="13.9" customHeight="1">
      <c r="B1081" s="57" t="s">
        <v>29</v>
      </c>
      <c r="C1081" s="57" t="s">
        <v>29</v>
      </c>
      <c r="D1081" s="57" t="s">
        <v>29</v>
      </c>
      <c r="E1081" s="61"/>
    </row>
    <row r="1082" spans="2:5" s="1" customFormat="1" ht="13.9" customHeight="1">
      <c r="B1082" s="57" t="s">
        <v>29</v>
      </c>
      <c r="C1082" s="57" t="s">
        <v>29</v>
      </c>
      <c r="D1082" s="57" t="s">
        <v>29</v>
      </c>
      <c r="E1082" s="61"/>
    </row>
    <row r="1083" spans="2:5" s="1" customFormat="1" ht="13.9" customHeight="1">
      <c r="B1083" s="57" t="s">
        <v>29</v>
      </c>
      <c r="C1083" s="57" t="s">
        <v>29</v>
      </c>
      <c r="D1083" s="57" t="s">
        <v>29</v>
      </c>
      <c r="E1083" s="61"/>
    </row>
    <row r="1084" spans="2:5" s="1" customFormat="1" ht="13.9" customHeight="1">
      <c r="B1084" s="57" t="s">
        <v>29</v>
      </c>
      <c r="C1084" s="57" t="s">
        <v>29</v>
      </c>
      <c r="D1084" s="57" t="s">
        <v>29</v>
      </c>
      <c r="E1084" s="61"/>
    </row>
    <row r="1085" spans="2:5" s="1" customFormat="1" ht="13.9" customHeight="1">
      <c r="B1085" s="57" t="s">
        <v>29</v>
      </c>
      <c r="C1085" s="57" t="s">
        <v>29</v>
      </c>
      <c r="D1085" s="57" t="s">
        <v>29</v>
      </c>
      <c r="E1085" s="61"/>
    </row>
    <row r="1086" spans="2:5" s="1" customFormat="1" ht="13.9" customHeight="1">
      <c r="B1086" s="57" t="s">
        <v>29</v>
      </c>
      <c r="C1086" s="57" t="s">
        <v>29</v>
      </c>
      <c r="D1086" s="57" t="s">
        <v>29</v>
      </c>
      <c r="E1086" s="61"/>
    </row>
    <row r="1087" spans="2:5" s="1" customFormat="1" ht="13.9" customHeight="1">
      <c r="B1087" s="57" t="s">
        <v>29</v>
      </c>
      <c r="C1087" s="57" t="s">
        <v>29</v>
      </c>
      <c r="D1087" s="57" t="s">
        <v>29</v>
      </c>
      <c r="E1087" s="61"/>
    </row>
    <row r="1088" spans="2:5" s="1" customFormat="1" ht="13.9" customHeight="1">
      <c r="B1088" s="57" t="s">
        <v>29</v>
      </c>
      <c r="C1088" s="57" t="s">
        <v>29</v>
      </c>
      <c r="D1088" s="57" t="s">
        <v>29</v>
      </c>
      <c r="E1088" s="61"/>
    </row>
    <row r="1089" spans="2:5" s="1" customFormat="1" ht="13.9" customHeight="1">
      <c r="B1089" s="57" t="s">
        <v>29</v>
      </c>
      <c r="C1089" s="57" t="s">
        <v>29</v>
      </c>
      <c r="D1089" s="57" t="s">
        <v>29</v>
      </c>
      <c r="E1089" s="61"/>
    </row>
    <row r="1090" spans="2:5" s="1" customFormat="1" ht="13.9" customHeight="1">
      <c r="B1090" s="57" t="s">
        <v>29</v>
      </c>
      <c r="C1090" s="57" t="s">
        <v>29</v>
      </c>
      <c r="D1090" s="57" t="s">
        <v>29</v>
      </c>
      <c r="E1090" s="61"/>
    </row>
    <row r="1091" spans="2:5" s="1" customFormat="1" ht="13.9" customHeight="1">
      <c r="B1091" s="57" t="s">
        <v>29</v>
      </c>
      <c r="C1091" s="57" t="s">
        <v>29</v>
      </c>
      <c r="D1091" s="57" t="s">
        <v>29</v>
      </c>
      <c r="E1091" s="61"/>
    </row>
    <row r="1092" spans="2:5" s="1" customFormat="1" ht="13.9" customHeight="1">
      <c r="B1092" s="57" t="s">
        <v>29</v>
      </c>
      <c r="C1092" s="57" t="s">
        <v>29</v>
      </c>
      <c r="D1092" s="57" t="s">
        <v>29</v>
      </c>
      <c r="E1092" s="61"/>
    </row>
    <row r="1093" spans="2:5" s="1" customFormat="1" ht="13.9" customHeight="1">
      <c r="B1093" s="57" t="s">
        <v>29</v>
      </c>
      <c r="C1093" s="57" t="s">
        <v>29</v>
      </c>
      <c r="D1093" s="57" t="s">
        <v>29</v>
      </c>
      <c r="E1093" s="61"/>
    </row>
    <row r="1094" spans="2:5" s="1" customFormat="1" ht="13.9" customHeight="1">
      <c r="B1094" s="57" t="s">
        <v>29</v>
      </c>
      <c r="C1094" s="57" t="s">
        <v>29</v>
      </c>
      <c r="D1094" s="57" t="s">
        <v>29</v>
      </c>
      <c r="E1094" s="61"/>
    </row>
    <row r="1095" spans="2:5" s="1" customFormat="1" ht="13.9" customHeight="1">
      <c r="B1095" s="57" t="s">
        <v>29</v>
      </c>
      <c r="C1095" s="57" t="s">
        <v>29</v>
      </c>
      <c r="D1095" s="57" t="s">
        <v>29</v>
      </c>
      <c r="E1095" s="61"/>
    </row>
    <row r="1096" spans="2:5" s="1" customFormat="1" ht="13.9" customHeight="1">
      <c r="B1096" s="57" t="s">
        <v>29</v>
      </c>
      <c r="C1096" s="57" t="s">
        <v>29</v>
      </c>
      <c r="D1096" s="57" t="s">
        <v>29</v>
      </c>
      <c r="E1096" s="61"/>
    </row>
    <row r="1097" spans="2:5" s="1" customFormat="1" ht="13.9" customHeight="1">
      <c r="B1097" s="57" t="s">
        <v>29</v>
      </c>
      <c r="C1097" s="57" t="s">
        <v>29</v>
      </c>
      <c r="D1097" s="57" t="s">
        <v>29</v>
      </c>
      <c r="E1097" s="61"/>
    </row>
    <row r="1098" spans="2:5" s="1" customFormat="1" ht="13.9" customHeight="1">
      <c r="B1098" s="57" t="s">
        <v>29</v>
      </c>
      <c r="C1098" s="57" t="s">
        <v>29</v>
      </c>
      <c r="D1098" s="57" t="s">
        <v>29</v>
      </c>
      <c r="E1098" s="61"/>
    </row>
    <row r="1099" spans="2:5" s="1" customFormat="1" ht="13.9" customHeight="1">
      <c r="B1099" s="57" t="s">
        <v>29</v>
      </c>
      <c r="C1099" s="57" t="s">
        <v>29</v>
      </c>
      <c r="D1099" s="57" t="s">
        <v>29</v>
      </c>
      <c r="E1099" s="61"/>
    </row>
    <row r="1100" spans="2:5" s="1" customFormat="1" ht="13.9" customHeight="1">
      <c r="B1100" s="57" t="s">
        <v>29</v>
      </c>
      <c r="C1100" s="57" t="s">
        <v>29</v>
      </c>
      <c r="D1100" s="57" t="s">
        <v>29</v>
      </c>
      <c r="E1100" s="61"/>
    </row>
    <row r="1101" spans="2:5" s="1" customFormat="1" ht="13.9" customHeight="1">
      <c r="B1101" s="57" t="s">
        <v>29</v>
      </c>
      <c r="C1101" s="57" t="s">
        <v>29</v>
      </c>
      <c r="D1101" s="57" t="s">
        <v>29</v>
      </c>
      <c r="E1101" s="61"/>
    </row>
    <row r="1102" spans="2:5" s="1" customFormat="1" ht="13.9" customHeight="1">
      <c r="B1102" s="57" t="s">
        <v>29</v>
      </c>
      <c r="C1102" s="57" t="s">
        <v>29</v>
      </c>
      <c r="D1102" s="57" t="s">
        <v>29</v>
      </c>
      <c r="E1102" s="61"/>
    </row>
    <row r="1103" spans="2:5" s="1" customFormat="1" ht="13.9" customHeight="1">
      <c r="B1103" s="57" t="s">
        <v>29</v>
      </c>
      <c r="C1103" s="57" t="s">
        <v>29</v>
      </c>
      <c r="D1103" s="57" t="s">
        <v>29</v>
      </c>
      <c r="E1103" s="61"/>
    </row>
    <row r="1104" spans="2:5" s="1" customFormat="1" ht="13.9" customHeight="1">
      <c r="B1104" s="57" t="s">
        <v>29</v>
      </c>
      <c r="C1104" s="57" t="s">
        <v>29</v>
      </c>
      <c r="D1104" s="57" t="s">
        <v>29</v>
      </c>
      <c r="E1104" s="61"/>
    </row>
    <row r="1105" spans="2:5" s="1" customFormat="1" ht="13.9" customHeight="1">
      <c r="B1105" s="57" t="s">
        <v>29</v>
      </c>
      <c r="C1105" s="57" t="s">
        <v>29</v>
      </c>
      <c r="D1105" s="57" t="s">
        <v>29</v>
      </c>
      <c r="E1105" s="61"/>
    </row>
    <row r="1106" spans="2:5" s="1" customFormat="1" ht="13.9" customHeight="1">
      <c r="B1106" s="57" t="s">
        <v>29</v>
      </c>
      <c r="C1106" s="57" t="s">
        <v>29</v>
      </c>
      <c r="D1106" s="57" t="s">
        <v>29</v>
      </c>
      <c r="E1106" s="61"/>
    </row>
    <row r="1107" spans="2:5" s="1" customFormat="1" ht="13.9" customHeight="1">
      <c r="B1107" s="57" t="s">
        <v>29</v>
      </c>
      <c r="C1107" s="57" t="s">
        <v>29</v>
      </c>
      <c r="D1107" s="57" t="s">
        <v>29</v>
      </c>
      <c r="E1107" s="61"/>
    </row>
    <row r="1108" spans="2:5" s="1" customFormat="1" ht="13.9" customHeight="1">
      <c r="B1108" s="57" t="s">
        <v>29</v>
      </c>
      <c r="C1108" s="57" t="s">
        <v>29</v>
      </c>
      <c r="D1108" s="57" t="s">
        <v>29</v>
      </c>
      <c r="E1108" s="61"/>
    </row>
    <row r="1109" spans="2:5" s="1" customFormat="1" ht="13.9" customHeight="1">
      <c r="B1109" s="57" t="s">
        <v>29</v>
      </c>
      <c r="C1109" s="57" t="s">
        <v>29</v>
      </c>
      <c r="D1109" s="57" t="s">
        <v>29</v>
      </c>
      <c r="E1109" s="61"/>
    </row>
    <row r="1110" spans="2:5" s="1" customFormat="1" ht="13.9" customHeight="1">
      <c r="B1110" s="57" t="s">
        <v>29</v>
      </c>
      <c r="C1110" s="57" t="s">
        <v>29</v>
      </c>
      <c r="D1110" s="57" t="s">
        <v>29</v>
      </c>
      <c r="E1110" s="61"/>
    </row>
    <row r="1111" spans="2:5" s="1" customFormat="1" ht="13.9" customHeight="1">
      <c r="B1111" s="57" t="s">
        <v>29</v>
      </c>
      <c r="C1111" s="57" t="s">
        <v>29</v>
      </c>
      <c r="D1111" s="57" t="s">
        <v>29</v>
      </c>
      <c r="E1111" s="61"/>
    </row>
    <row r="1112" spans="2:5" s="1" customFormat="1" ht="13.9" customHeight="1">
      <c r="B1112" s="57" t="s">
        <v>29</v>
      </c>
      <c r="C1112" s="57" t="s">
        <v>29</v>
      </c>
      <c r="D1112" s="57" t="s">
        <v>29</v>
      </c>
      <c r="E1112" s="61"/>
    </row>
    <row r="1113" spans="2:5" s="1" customFormat="1" ht="13.9" customHeight="1">
      <c r="B1113" s="57" t="s">
        <v>29</v>
      </c>
      <c r="C1113" s="57" t="s">
        <v>29</v>
      </c>
      <c r="D1113" s="57" t="s">
        <v>29</v>
      </c>
      <c r="E1113" s="61"/>
    </row>
    <row r="1114" spans="2:5" s="1" customFormat="1" ht="13.9" customHeight="1">
      <c r="B1114" s="57" t="s">
        <v>29</v>
      </c>
      <c r="C1114" s="57" t="s">
        <v>29</v>
      </c>
      <c r="D1114" s="57" t="s">
        <v>29</v>
      </c>
      <c r="E1114" s="61"/>
    </row>
    <row r="1115" spans="2:5" s="1" customFormat="1" ht="13.9" customHeight="1">
      <c r="B1115" s="57" t="s">
        <v>29</v>
      </c>
      <c r="C1115" s="57" t="s">
        <v>29</v>
      </c>
      <c r="D1115" s="57" t="s">
        <v>29</v>
      </c>
      <c r="E1115" s="61"/>
    </row>
    <row r="1116" spans="2:5" s="1" customFormat="1" ht="13.9" customHeight="1">
      <c r="B1116" s="57" t="s">
        <v>29</v>
      </c>
      <c r="C1116" s="57" t="s">
        <v>29</v>
      </c>
      <c r="D1116" s="57" t="s">
        <v>29</v>
      </c>
      <c r="E1116" s="61"/>
    </row>
    <row r="1117" spans="2:5" s="1" customFormat="1" ht="13.9" customHeight="1">
      <c r="B1117" s="57" t="s">
        <v>29</v>
      </c>
      <c r="C1117" s="57" t="s">
        <v>29</v>
      </c>
      <c r="D1117" s="57" t="s">
        <v>29</v>
      </c>
      <c r="E1117" s="61"/>
    </row>
    <row r="1118" spans="2:5" s="1" customFormat="1" ht="13.9" customHeight="1">
      <c r="B1118" s="57" t="s">
        <v>29</v>
      </c>
      <c r="C1118" s="57" t="s">
        <v>29</v>
      </c>
      <c r="D1118" s="57" t="s">
        <v>29</v>
      </c>
      <c r="E1118" s="61"/>
    </row>
    <row r="1119" spans="2:5" s="1" customFormat="1" ht="13.9" customHeight="1">
      <c r="B1119" s="57" t="s">
        <v>29</v>
      </c>
      <c r="C1119" s="57" t="s">
        <v>29</v>
      </c>
      <c r="D1119" s="57" t="s">
        <v>29</v>
      </c>
      <c r="E1119" s="61"/>
    </row>
    <row r="1120" spans="2:5" s="1" customFormat="1" ht="13.9" customHeight="1">
      <c r="B1120" s="57" t="s">
        <v>29</v>
      </c>
      <c r="C1120" s="57" t="s">
        <v>29</v>
      </c>
      <c r="D1120" s="57" t="s">
        <v>29</v>
      </c>
      <c r="E1120" s="61"/>
    </row>
    <row r="1121" spans="2:5" s="1" customFormat="1" ht="13.9" customHeight="1">
      <c r="B1121" s="57" t="s">
        <v>29</v>
      </c>
      <c r="C1121" s="57" t="s">
        <v>29</v>
      </c>
      <c r="D1121" s="57" t="s">
        <v>29</v>
      </c>
      <c r="E1121" s="61"/>
    </row>
    <row r="1122" spans="2:5" s="1" customFormat="1" ht="13.9" customHeight="1">
      <c r="B1122" s="57" t="s">
        <v>29</v>
      </c>
      <c r="C1122" s="57" t="s">
        <v>29</v>
      </c>
      <c r="D1122" s="57" t="s">
        <v>29</v>
      </c>
      <c r="E1122" s="61"/>
    </row>
    <row r="1123" spans="2:5" s="1" customFormat="1" ht="13.9" customHeight="1">
      <c r="B1123" s="57" t="s">
        <v>29</v>
      </c>
      <c r="C1123" s="57" t="s">
        <v>29</v>
      </c>
      <c r="D1123" s="57" t="s">
        <v>29</v>
      </c>
      <c r="E1123" s="61"/>
    </row>
    <row r="1124" spans="2:5" s="1" customFormat="1" ht="13.9" customHeight="1">
      <c r="B1124" s="57" t="s">
        <v>29</v>
      </c>
      <c r="C1124" s="57" t="s">
        <v>29</v>
      </c>
      <c r="D1124" s="57" t="s">
        <v>29</v>
      </c>
      <c r="E1124" s="61"/>
    </row>
    <row r="1125" spans="2:5" s="1" customFormat="1" ht="13.9" customHeight="1">
      <c r="B1125" s="57" t="s">
        <v>29</v>
      </c>
      <c r="C1125" s="57" t="s">
        <v>29</v>
      </c>
      <c r="D1125" s="57" t="s">
        <v>29</v>
      </c>
      <c r="E1125" s="61"/>
    </row>
    <row r="1126" spans="2:5" s="1" customFormat="1" ht="13.9" customHeight="1">
      <c r="B1126" s="57" t="s">
        <v>29</v>
      </c>
      <c r="C1126" s="57" t="s">
        <v>29</v>
      </c>
      <c r="D1126" s="57" t="s">
        <v>29</v>
      </c>
      <c r="E1126" s="61"/>
    </row>
    <row r="1127" spans="2:5" s="1" customFormat="1" ht="13.9" customHeight="1">
      <c r="B1127" s="57" t="s">
        <v>29</v>
      </c>
      <c r="C1127" s="57" t="s">
        <v>29</v>
      </c>
      <c r="D1127" s="57" t="s">
        <v>29</v>
      </c>
      <c r="E1127" s="61"/>
    </row>
    <row r="1128" spans="2:5" s="1" customFormat="1" ht="13.9" customHeight="1">
      <c r="B1128" s="57" t="s">
        <v>29</v>
      </c>
      <c r="C1128" s="57" t="s">
        <v>29</v>
      </c>
      <c r="D1128" s="57" t="s">
        <v>29</v>
      </c>
      <c r="E1128" s="61"/>
    </row>
    <row r="1129" spans="2:5" s="1" customFormat="1" ht="13.9" customHeight="1">
      <c r="B1129" s="57" t="s">
        <v>29</v>
      </c>
      <c r="C1129" s="57" t="s">
        <v>29</v>
      </c>
      <c r="D1129" s="57" t="s">
        <v>29</v>
      </c>
      <c r="E1129" s="61"/>
    </row>
    <row r="1130" spans="2:5" s="1" customFormat="1" ht="13.9" customHeight="1">
      <c r="B1130" s="57" t="s">
        <v>29</v>
      </c>
      <c r="C1130" s="57" t="s">
        <v>29</v>
      </c>
      <c r="D1130" s="57" t="s">
        <v>29</v>
      </c>
      <c r="E1130" s="61"/>
    </row>
    <row r="1131" spans="2:5" s="1" customFormat="1" ht="13.9" customHeight="1">
      <c r="B1131" s="57" t="s">
        <v>29</v>
      </c>
      <c r="C1131" s="57" t="s">
        <v>29</v>
      </c>
      <c r="D1131" s="57" t="s">
        <v>29</v>
      </c>
      <c r="E1131" s="61"/>
    </row>
    <row r="1132" spans="2:5" s="1" customFormat="1" ht="13.9" customHeight="1">
      <c r="B1132" s="57" t="s">
        <v>29</v>
      </c>
      <c r="C1132" s="57" t="s">
        <v>29</v>
      </c>
      <c r="D1132" s="57" t="s">
        <v>29</v>
      </c>
      <c r="E1132" s="61"/>
    </row>
    <row r="1133" spans="2:5" s="1" customFormat="1" ht="13.9" customHeight="1">
      <c r="B1133" s="57" t="s">
        <v>29</v>
      </c>
      <c r="C1133" s="57" t="s">
        <v>29</v>
      </c>
      <c r="D1133" s="57" t="s">
        <v>29</v>
      </c>
      <c r="E1133" s="61"/>
    </row>
    <row r="1134" spans="2:5" s="1" customFormat="1" ht="13.9" customHeight="1">
      <c r="B1134" s="57" t="s">
        <v>29</v>
      </c>
      <c r="C1134" s="57" t="s">
        <v>29</v>
      </c>
      <c r="D1134" s="57" t="s">
        <v>29</v>
      </c>
      <c r="E1134" s="61"/>
    </row>
    <row r="1135" spans="2:5" s="1" customFormat="1" ht="13.9" customHeight="1">
      <c r="B1135" s="57" t="s">
        <v>29</v>
      </c>
      <c r="C1135" s="57" t="s">
        <v>29</v>
      </c>
      <c r="D1135" s="57" t="s">
        <v>29</v>
      </c>
      <c r="E1135" s="61"/>
    </row>
    <row r="1136" spans="2:5" s="1" customFormat="1" ht="13.9" customHeight="1">
      <c r="B1136" s="57" t="s">
        <v>29</v>
      </c>
      <c r="C1136" s="57" t="s">
        <v>29</v>
      </c>
      <c r="D1136" s="57" t="s">
        <v>29</v>
      </c>
      <c r="E1136" s="61"/>
    </row>
    <row r="1137" spans="2:5" s="1" customFormat="1" ht="13.9" customHeight="1">
      <c r="B1137" s="57" t="s">
        <v>29</v>
      </c>
      <c r="C1137" s="57" t="s">
        <v>29</v>
      </c>
      <c r="D1137" s="57" t="s">
        <v>29</v>
      </c>
      <c r="E1137" s="61"/>
    </row>
    <row r="1138" spans="2:5" s="1" customFormat="1" ht="13.9" customHeight="1">
      <c r="B1138" s="57" t="s">
        <v>29</v>
      </c>
      <c r="C1138" s="57" t="s">
        <v>29</v>
      </c>
      <c r="D1138" s="57" t="s">
        <v>29</v>
      </c>
      <c r="E1138" s="61"/>
    </row>
    <row r="1139" spans="2:5" s="1" customFormat="1" ht="13.9" customHeight="1">
      <c r="B1139" s="57" t="s">
        <v>29</v>
      </c>
      <c r="C1139" s="57" t="s">
        <v>29</v>
      </c>
      <c r="D1139" s="57" t="s">
        <v>29</v>
      </c>
      <c r="E1139" s="61"/>
    </row>
    <row r="1140" spans="2:5" s="1" customFormat="1" ht="13.9" customHeight="1">
      <c r="B1140" s="57" t="s">
        <v>29</v>
      </c>
      <c r="C1140" s="57" t="s">
        <v>29</v>
      </c>
      <c r="D1140" s="57" t="s">
        <v>29</v>
      </c>
      <c r="E1140" s="61"/>
    </row>
    <row r="1141" spans="2:5" s="1" customFormat="1" ht="13.9" customHeight="1">
      <c r="B1141" s="57" t="s">
        <v>29</v>
      </c>
      <c r="C1141" s="57" t="s">
        <v>29</v>
      </c>
      <c r="D1141" s="57" t="s">
        <v>29</v>
      </c>
      <c r="E1141" s="61"/>
    </row>
    <row r="1142" spans="2:5" s="1" customFormat="1" ht="13.9" customHeight="1">
      <c r="B1142" s="57" t="s">
        <v>29</v>
      </c>
      <c r="C1142" s="57" t="s">
        <v>29</v>
      </c>
      <c r="D1142" s="57" t="s">
        <v>29</v>
      </c>
      <c r="E1142" s="61"/>
    </row>
    <row r="1143" spans="2:5" s="1" customFormat="1" ht="13.9" customHeight="1">
      <c r="B1143" s="57" t="s">
        <v>29</v>
      </c>
      <c r="C1143" s="57" t="s">
        <v>29</v>
      </c>
      <c r="D1143" s="57" t="s">
        <v>29</v>
      </c>
      <c r="E1143" s="61"/>
    </row>
    <row r="1144" spans="2:5" s="1" customFormat="1" ht="13.9" customHeight="1">
      <c r="B1144" s="57" t="s">
        <v>29</v>
      </c>
      <c r="C1144" s="57" t="s">
        <v>29</v>
      </c>
      <c r="D1144" s="57" t="s">
        <v>29</v>
      </c>
      <c r="E1144" s="61"/>
    </row>
    <row r="1145" spans="2:5" s="1" customFormat="1" ht="13.9" customHeight="1">
      <c r="B1145" s="57" t="s">
        <v>29</v>
      </c>
      <c r="C1145" s="57" t="s">
        <v>29</v>
      </c>
      <c r="D1145" s="57" t="s">
        <v>29</v>
      </c>
      <c r="E1145" s="61"/>
    </row>
    <row r="1146" spans="2:5" s="1" customFormat="1" ht="13.9" customHeight="1">
      <c r="B1146" s="57" t="s">
        <v>29</v>
      </c>
      <c r="C1146" s="57" t="s">
        <v>29</v>
      </c>
      <c r="D1146" s="57" t="s">
        <v>29</v>
      </c>
      <c r="E1146" s="61"/>
    </row>
    <row r="1147" spans="2:5" s="1" customFormat="1" ht="13.9" customHeight="1">
      <c r="B1147" s="57" t="s">
        <v>29</v>
      </c>
      <c r="C1147" s="57" t="s">
        <v>29</v>
      </c>
      <c r="D1147" s="57" t="s">
        <v>29</v>
      </c>
      <c r="E1147" s="61"/>
    </row>
    <row r="1148" spans="2:5" s="1" customFormat="1" ht="13.9" customHeight="1">
      <c r="B1148" s="57" t="s">
        <v>29</v>
      </c>
      <c r="C1148" s="57" t="s">
        <v>29</v>
      </c>
      <c r="D1148" s="57" t="s">
        <v>29</v>
      </c>
      <c r="E1148" s="61"/>
    </row>
    <row r="1149" spans="2:5" s="1" customFormat="1" ht="13.9" customHeight="1">
      <c r="B1149" s="57" t="s">
        <v>29</v>
      </c>
      <c r="C1149" s="57" t="s">
        <v>29</v>
      </c>
      <c r="D1149" s="57" t="s">
        <v>29</v>
      </c>
      <c r="E1149" s="61"/>
    </row>
    <row r="1150" spans="2:5" s="1" customFormat="1" ht="13.9" customHeight="1">
      <c r="B1150" s="57" t="s">
        <v>29</v>
      </c>
      <c r="C1150" s="57" t="s">
        <v>29</v>
      </c>
      <c r="D1150" s="57" t="s">
        <v>29</v>
      </c>
      <c r="E1150" s="61"/>
    </row>
    <row r="1151" spans="2:5" s="1" customFormat="1" ht="13.9" customHeight="1">
      <c r="B1151" s="57" t="s">
        <v>29</v>
      </c>
      <c r="C1151" s="57" t="s">
        <v>29</v>
      </c>
      <c r="D1151" s="57" t="s">
        <v>29</v>
      </c>
      <c r="E1151" s="61"/>
    </row>
    <row r="1152" spans="2:5" s="1" customFormat="1" ht="13.9" customHeight="1">
      <c r="B1152" s="57" t="s">
        <v>29</v>
      </c>
      <c r="C1152" s="57" t="s">
        <v>29</v>
      </c>
      <c r="D1152" s="57" t="s">
        <v>29</v>
      </c>
      <c r="E1152" s="61"/>
    </row>
    <row r="1153" spans="2:5" s="1" customFormat="1" ht="13.9" customHeight="1">
      <c r="B1153" s="57" t="s">
        <v>29</v>
      </c>
      <c r="C1153" s="57" t="s">
        <v>29</v>
      </c>
      <c r="D1153" s="57" t="s">
        <v>29</v>
      </c>
      <c r="E1153" s="61"/>
    </row>
    <row r="1154" spans="2:5" s="1" customFormat="1" ht="13.9" customHeight="1">
      <c r="B1154" s="57" t="s">
        <v>29</v>
      </c>
      <c r="C1154" s="57" t="s">
        <v>29</v>
      </c>
      <c r="D1154" s="57" t="s">
        <v>29</v>
      </c>
      <c r="E1154" s="61"/>
    </row>
    <row r="1155" spans="2:5" s="1" customFormat="1" ht="13.9" customHeight="1">
      <c r="B1155" s="57" t="s">
        <v>29</v>
      </c>
      <c r="C1155" s="57" t="s">
        <v>29</v>
      </c>
      <c r="D1155" s="57" t="s">
        <v>29</v>
      </c>
      <c r="E1155" s="61"/>
    </row>
    <row r="1156" spans="2:5" s="1" customFormat="1" ht="13.9" customHeight="1">
      <c r="B1156" s="57" t="s">
        <v>29</v>
      </c>
      <c r="C1156" s="57" t="s">
        <v>29</v>
      </c>
      <c r="D1156" s="57" t="s">
        <v>29</v>
      </c>
      <c r="E1156" s="61"/>
    </row>
    <row r="1157" spans="2:5" s="1" customFormat="1" ht="13.9" customHeight="1">
      <c r="B1157" s="57" t="s">
        <v>29</v>
      </c>
      <c r="C1157" s="57" t="s">
        <v>29</v>
      </c>
      <c r="D1157" s="57" t="s">
        <v>29</v>
      </c>
      <c r="E1157" s="61"/>
    </row>
    <row r="1158" spans="2:5" s="1" customFormat="1" ht="13.9" customHeight="1">
      <c r="B1158" s="57" t="s">
        <v>29</v>
      </c>
      <c r="C1158" s="57" t="s">
        <v>29</v>
      </c>
      <c r="D1158" s="57" t="s">
        <v>29</v>
      </c>
      <c r="E1158" s="61"/>
    </row>
    <row r="1159" spans="2:5" s="1" customFormat="1" ht="13.9" customHeight="1">
      <c r="B1159" s="57" t="s">
        <v>29</v>
      </c>
      <c r="C1159" s="57" t="s">
        <v>29</v>
      </c>
      <c r="D1159" s="57" t="s">
        <v>29</v>
      </c>
      <c r="E1159" s="61"/>
    </row>
    <row r="1160" spans="2:5" s="1" customFormat="1" ht="13.9" customHeight="1">
      <c r="B1160" s="57" t="s">
        <v>29</v>
      </c>
      <c r="C1160" s="57" t="s">
        <v>29</v>
      </c>
      <c r="D1160" s="57" t="s">
        <v>29</v>
      </c>
      <c r="E1160" s="61"/>
    </row>
    <row r="1161" spans="2:5" s="1" customFormat="1" ht="13.9" customHeight="1">
      <c r="B1161" s="57" t="s">
        <v>29</v>
      </c>
      <c r="C1161" s="57" t="s">
        <v>29</v>
      </c>
      <c r="D1161" s="57" t="s">
        <v>29</v>
      </c>
      <c r="E1161" s="61"/>
    </row>
    <row r="1162" spans="2:5" s="1" customFormat="1" ht="13.9" customHeight="1">
      <c r="B1162" s="57" t="s">
        <v>29</v>
      </c>
      <c r="C1162" s="57" t="s">
        <v>29</v>
      </c>
      <c r="D1162" s="57" t="s">
        <v>29</v>
      </c>
      <c r="E1162" s="61"/>
    </row>
    <row r="1163" spans="2:5" s="1" customFormat="1" ht="13.9" customHeight="1">
      <c r="B1163" s="57" t="s">
        <v>29</v>
      </c>
      <c r="C1163" s="57" t="s">
        <v>29</v>
      </c>
      <c r="D1163" s="57" t="s">
        <v>29</v>
      </c>
      <c r="E1163" s="61"/>
    </row>
    <row r="1164" spans="2:5" s="1" customFormat="1" ht="13.9" customHeight="1">
      <c r="B1164" s="57" t="s">
        <v>29</v>
      </c>
      <c r="C1164" s="57" t="s">
        <v>29</v>
      </c>
      <c r="D1164" s="57" t="s">
        <v>29</v>
      </c>
      <c r="E1164" s="61"/>
    </row>
    <row r="1165" spans="2:5" s="1" customFormat="1" ht="13.9" customHeight="1">
      <c r="B1165" s="57" t="s">
        <v>29</v>
      </c>
      <c r="C1165" s="57" t="s">
        <v>29</v>
      </c>
      <c r="D1165" s="57" t="s">
        <v>29</v>
      </c>
      <c r="E1165" s="61"/>
    </row>
    <row r="1166" spans="2:5" s="1" customFormat="1" ht="13.9" customHeight="1">
      <c r="B1166" s="57" t="s">
        <v>29</v>
      </c>
      <c r="C1166" s="57" t="s">
        <v>29</v>
      </c>
      <c r="D1166" s="57" t="s">
        <v>29</v>
      </c>
      <c r="E1166" s="61"/>
    </row>
    <row r="1167" spans="2:5" s="1" customFormat="1" ht="13.9" customHeight="1">
      <c r="B1167" s="57" t="s">
        <v>29</v>
      </c>
      <c r="C1167" s="57" t="s">
        <v>29</v>
      </c>
      <c r="D1167" s="57" t="s">
        <v>29</v>
      </c>
      <c r="E1167" s="61"/>
    </row>
    <row r="1168" spans="2:5" s="1" customFormat="1" ht="13.9" customHeight="1">
      <c r="B1168" s="57" t="s">
        <v>29</v>
      </c>
      <c r="C1168" s="57" t="s">
        <v>29</v>
      </c>
      <c r="D1168" s="57" t="s">
        <v>29</v>
      </c>
      <c r="E1168" s="61"/>
    </row>
    <row r="1169" spans="2:5" s="1" customFormat="1" ht="13.9" customHeight="1">
      <c r="B1169" s="57" t="s">
        <v>29</v>
      </c>
      <c r="C1169" s="57" t="s">
        <v>29</v>
      </c>
      <c r="D1169" s="57" t="s">
        <v>29</v>
      </c>
      <c r="E1169" s="61"/>
    </row>
    <row r="1170" spans="2:5" s="1" customFormat="1" ht="13.9" customHeight="1">
      <c r="B1170" s="57" t="s">
        <v>29</v>
      </c>
      <c r="C1170" s="57" t="s">
        <v>29</v>
      </c>
      <c r="D1170" s="57" t="s">
        <v>29</v>
      </c>
      <c r="E1170" s="61"/>
    </row>
    <row r="1171" spans="2:5" s="1" customFormat="1" ht="13.9" customHeight="1">
      <c r="B1171" s="57" t="s">
        <v>29</v>
      </c>
      <c r="C1171" s="57" t="s">
        <v>29</v>
      </c>
      <c r="D1171" s="57" t="s">
        <v>29</v>
      </c>
      <c r="E1171" s="61"/>
    </row>
    <row r="1172" spans="2:5" s="1" customFormat="1" ht="13.9" customHeight="1">
      <c r="B1172" s="57" t="s">
        <v>29</v>
      </c>
      <c r="C1172" s="57" t="s">
        <v>29</v>
      </c>
      <c r="D1172" s="57" t="s">
        <v>29</v>
      </c>
      <c r="E1172" s="61"/>
    </row>
    <row r="1173" spans="2:5" s="1" customFormat="1" ht="13.9" customHeight="1">
      <c r="B1173" s="57" t="s">
        <v>29</v>
      </c>
      <c r="C1173" s="57" t="s">
        <v>29</v>
      </c>
      <c r="D1173" s="57" t="s">
        <v>29</v>
      </c>
      <c r="E1173" s="61"/>
    </row>
    <row r="1174" spans="2:5" s="1" customFormat="1" ht="13.9" customHeight="1">
      <c r="B1174" s="57" t="s">
        <v>29</v>
      </c>
      <c r="C1174" s="57" t="s">
        <v>29</v>
      </c>
      <c r="D1174" s="57" t="s">
        <v>29</v>
      </c>
      <c r="E1174" s="61"/>
    </row>
    <row r="1175" spans="2:5" s="1" customFormat="1" ht="13.9" customHeight="1">
      <c r="B1175" s="57" t="s">
        <v>29</v>
      </c>
      <c r="C1175" s="57" t="s">
        <v>29</v>
      </c>
      <c r="D1175" s="57" t="s">
        <v>29</v>
      </c>
      <c r="E1175" s="61"/>
    </row>
    <row r="1176" spans="2:5" s="1" customFormat="1" ht="13.9" customHeight="1">
      <c r="B1176" s="57" t="s">
        <v>29</v>
      </c>
      <c r="C1176" s="57" t="s">
        <v>29</v>
      </c>
      <c r="D1176" s="57" t="s">
        <v>29</v>
      </c>
      <c r="E1176" s="61"/>
    </row>
    <row r="1177" spans="2:5" s="1" customFormat="1" ht="13.9" customHeight="1">
      <c r="B1177" s="57" t="s">
        <v>29</v>
      </c>
      <c r="C1177" s="57" t="s">
        <v>29</v>
      </c>
      <c r="D1177" s="57" t="s">
        <v>29</v>
      </c>
      <c r="E1177" s="61"/>
    </row>
    <row r="1178" spans="2:5" s="1" customFormat="1" ht="13.9" customHeight="1">
      <c r="B1178" s="57" t="s">
        <v>29</v>
      </c>
      <c r="C1178" s="57" t="s">
        <v>29</v>
      </c>
      <c r="D1178" s="57" t="s">
        <v>29</v>
      </c>
      <c r="E1178" s="61"/>
    </row>
    <row r="1179" spans="2:5" s="1" customFormat="1" ht="13.9" customHeight="1">
      <c r="B1179" s="57" t="s">
        <v>29</v>
      </c>
      <c r="C1179" s="57" t="s">
        <v>29</v>
      </c>
      <c r="D1179" s="57" t="s">
        <v>29</v>
      </c>
      <c r="E1179" s="61"/>
    </row>
    <row r="1180" spans="2:5" s="1" customFormat="1" ht="13.9" customHeight="1">
      <c r="B1180" s="57" t="s">
        <v>29</v>
      </c>
      <c r="C1180" s="57" t="s">
        <v>29</v>
      </c>
      <c r="D1180" s="57" t="s">
        <v>29</v>
      </c>
      <c r="E1180" s="61"/>
    </row>
    <row r="1181" spans="2:5" s="1" customFormat="1" ht="13.9" customHeight="1">
      <c r="B1181" s="57" t="s">
        <v>29</v>
      </c>
      <c r="C1181" s="57" t="s">
        <v>29</v>
      </c>
      <c r="D1181" s="57" t="s">
        <v>29</v>
      </c>
      <c r="E1181" s="61"/>
    </row>
    <row r="1182" spans="2:5" s="1" customFormat="1" ht="13.9" customHeight="1">
      <c r="B1182" s="57" t="s">
        <v>29</v>
      </c>
      <c r="C1182" s="57" t="s">
        <v>29</v>
      </c>
      <c r="D1182" s="57" t="s">
        <v>29</v>
      </c>
      <c r="E1182" s="61"/>
    </row>
    <row r="1183" spans="2:5" s="1" customFormat="1" ht="13.9" customHeight="1">
      <c r="B1183" s="57" t="s">
        <v>29</v>
      </c>
      <c r="C1183" s="57" t="s">
        <v>29</v>
      </c>
      <c r="D1183" s="57" t="s">
        <v>29</v>
      </c>
      <c r="E1183" s="61"/>
    </row>
    <row r="1184" spans="2:5" s="1" customFormat="1" ht="13.9" customHeight="1">
      <c r="B1184" s="57" t="s">
        <v>29</v>
      </c>
      <c r="C1184" s="57" t="s">
        <v>29</v>
      </c>
      <c r="D1184" s="57" t="s">
        <v>29</v>
      </c>
      <c r="E1184" s="61"/>
    </row>
    <row r="1185" spans="2:5" s="1" customFormat="1" ht="13.9" customHeight="1">
      <c r="B1185" s="57" t="s">
        <v>29</v>
      </c>
      <c r="C1185" s="57" t="s">
        <v>29</v>
      </c>
      <c r="D1185" s="57" t="s">
        <v>29</v>
      </c>
      <c r="E1185" s="61"/>
    </row>
    <row r="1186" spans="2:5" s="1" customFormat="1" ht="13.9" customHeight="1">
      <c r="B1186" s="57" t="s">
        <v>29</v>
      </c>
      <c r="C1186" s="57" t="s">
        <v>29</v>
      </c>
      <c r="D1186" s="57" t="s">
        <v>29</v>
      </c>
      <c r="E1186" s="61"/>
    </row>
    <row r="1187" spans="2:5" s="1" customFormat="1" ht="13.9" customHeight="1">
      <c r="B1187" s="57" t="s">
        <v>29</v>
      </c>
      <c r="C1187" s="57" t="s">
        <v>29</v>
      </c>
      <c r="D1187" s="57" t="s">
        <v>29</v>
      </c>
      <c r="E1187" s="61"/>
    </row>
    <row r="1188" spans="2:5" s="1" customFormat="1" ht="13.9" customHeight="1">
      <c r="B1188" s="57" t="s">
        <v>29</v>
      </c>
      <c r="C1188" s="57" t="s">
        <v>29</v>
      </c>
      <c r="D1188" s="57" t="s">
        <v>29</v>
      </c>
      <c r="E1188" s="61"/>
    </row>
    <row r="1189" spans="2:5" s="1" customFormat="1" ht="13.9" customHeight="1">
      <c r="B1189" s="57" t="s">
        <v>29</v>
      </c>
      <c r="C1189" s="57" t="s">
        <v>29</v>
      </c>
      <c r="D1189" s="57" t="s">
        <v>29</v>
      </c>
      <c r="E1189" s="61"/>
    </row>
    <row r="1190" spans="2:5" s="1" customFormat="1" ht="13.9" customHeight="1">
      <c r="B1190" s="57" t="s">
        <v>29</v>
      </c>
      <c r="C1190" s="57" t="s">
        <v>29</v>
      </c>
      <c r="D1190" s="57" t="s">
        <v>29</v>
      </c>
      <c r="E1190" s="61"/>
    </row>
    <row r="1191" spans="2:5" s="1" customFormat="1" ht="13.9" customHeight="1">
      <c r="B1191" s="57" t="s">
        <v>29</v>
      </c>
      <c r="C1191" s="57" t="s">
        <v>29</v>
      </c>
      <c r="D1191" s="57" t="s">
        <v>29</v>
      </c>
      <c r="E1191" s="61"/>
    </row>
    <row r="1192" spans="2:5" s="1" customFormat="1" ht="13.9" customHeight="1">
      <c r="B1192" s="57" t="s">
        <v>29</v>
      </c>
      <c r="C1192" s="57" t="s">
        <v>29</v>
      </c>
      <c r="D1192" s="57" t="s">
        <v>29</v>
      </c>
      <c r="E1192" s="61"/>
    </row>
    <row r="1193" spans="2:5" s="1" customFormat="1" ht="13.9" customHeight="1">
      <c r="B1193" s="57" t="s">
        <v>29</v>
      </c>
      <c r="C1193" s="57" t="s">
        <v>29</v>
      </c>
      <c r="D1193" s="57" t="s">
        <v>29</v>
      </c>
      <c r="E1193" s="61"/>
    </row>
    <row r="1194" spans="2:5" s="1" customFormat="1" ht="13.9" customHeight="1">
      <c r="B1194" s="57" t="s">
        <v>29</v>
      </c>
      <c r="C1194" s="57" t="s">
        <v>29</v>
      </c>
      <c r="D1194" s="57" t="s">
        <v>29</v>
      </c>
      <c r="E1194" s="61"/>
    </row>
    <row r="1195" spans="2:5" s="1" customFormat="1" ht="13.9" customHeight="1">
      <c r="B1195" s="57" t="s">
        <v>29</v>
      </c>
      <c r="C1195" s="57" t="s">
        <v>29</v>
      </c>
      <c r="D1195" s="57" t="s">
        <v>29</v>
      </c>
      <c r="E1195" s="61"/>
    </row>
    <row r="1196" spans="2:5" s="1" customFormat="1" ht="13.9" customHeight="1">
      <c r="B1196" s="57" t="s">
        <v>29</v>
      </c>
      <c r="C1196" s="57" t="s">
        <v>29</v>
      </c>
      <c r="D1196" s="57" t="s">
        <v>29</v>
      </c>
      <c r="E1196" s="61"/>
    </row>
    <row r="1197" spans="2:5" s="1" customFormat="1" ht="13.9" customHeight="1">
      <c r="B1197" s="57" t="s">
        <v>29</v>
      </c>
      <c r="C1197" s="57" t="s">
        <v>29</v>
      </c>
      <c r="D1197" s="57" t="s">
        <v>29</v>
      </c>
      <c r="E1197" s="61"/>
    </row>
    <row r="1198" spans="2:5" s="1" customFormat="1" ht="13.9" customHeight="1">
      <c r="B1198" s="57" t="s">
        <v>29</v>
      </c>
      <c r="C1198" s="57" t="s">
        <v>29</v>
      </c>
      <c r="D1198" s="57" t="s">
        <v>29</v>
      </c>
      <c r="E1198" s="61"/>
    </row>
    <row r="1199" spans="2:5" s="1" customFormat="1" ht="13.9" customHeight="1">
      <c r="B1199" s="57" t="s">
        <v>29</v>
      </c>
      <c r="C1199" s="57" t="s">
        <v>29</v>
      </c>
      <c r="D1199" s="57" t="s">
        <v>29</v>
      </c>
      <c r="E1199" s="61"/>
    </row>
    <row r="1200" spans="2:5" s="1" customFormat="1" ht="13.9" customHeight="1">
      <c r="B1200" s="57" t="s">
        <v>29</v>
      </c>
      <c r="C1200" s="57" t="s">
        <v>29</v>
      </c>
      <c r="D1200" s="57" t="s">
        <v>29</v>
      </c>
      <c r="E1200" s="61"/>
    </row>
    <row r="1201" spans="2:5" s="1" customFormat="1" ht="13.9" customHeight="1">
      <c r="B1201" s="57" t="s">
        <v>29</v>
      </c>
      <c r="C1201" s="57" t="s">
        <v>29</v>
      </c>
      <c r="D1201" s="57" t="s">
        <v>29</v>
      </c>
      <c r="E1201" s="61"/>
    </row>
    <row r="1202" spans="2:5" s="1" customFormat="1" ht="13.9" customHeight="1">
      <c r="B1202" s="57" t="s">
        <v>29</v>
      </c>
      <c r="C1202" s="57" t="s">
        <v>29</v>
      </c>
      <c r="D1202" s="57" t="s">
        <v>29</v>
      </c>
      <c r="E1202" s="61"/>
    </row>
    <row r="1203" spans="2:5" s="1" customFormat="1" ht="13.9" customHeight="1">
      <c r="B1203" s="57" t="s">
        <v>29</v>
      </c>
      <c r="C1203" s="57" t="s">
        <v>29</v>
      </c>
      <c r="D1203" s="57" t="s">
        <v>29</v>
      </c>
      <c r="E1203" s="61"/>
    </row>
    <row r="1204" spans="2:5" s="1" customFormat="1" ht="13.9" customHeight="1">
      <c r="B1204" s="57" t="s">
        <v>29</v>
      </c>
      <c r="C1204" s="57" t="s">
        <v>29</v>
      </c>
      <c r="D1204" s="57" t="s">
        <v>29</v>
      </c>
      <c r="E1204" s="61"/>
    </row>
    <row r="1205" spans="2:5" s="1" customFormat="1" ht="13.9" customHeight="1">
      <c r="B1205" s="57" t="s">
        <v>29</v>
      </c>
      <c r="C1205" s="57" t="s">
        <v>29</v>
      </c>
      <c r="D1205" s="57" t="s">
        <v>29</v>
      </c>
      <c r="E1205" s="61"/>
    </row>
    <row r="1206" spans="2:5" s="1" customFormat="1" ht="13.9" customHeight="1">
      <c r="B1206" s="57" t="s">
        <v>29</v>
      </c>
      <c r="C1206" s="57" t="s">
        <v>29</v>
      </c>
      <c r="D1206" s="57" t="s">
        <v>29</v>
      </c>
      <c r="E1206" s="61"/>
    </row>
    <row r="1207" spans="2:5" s="1" customFormat="1" ht="13.9" customHeight="1">
      <c r="B1207" s="57" t="s">
        <v>29</v>
      </c>
      <c r="C1207" s="57" t="s">
        <v>29</v>
      </c>
      <c r="D1207" s="57" t="s">
        <v>29</v>
      </c>
      <c r="E1207" s="61"/>
    </row>
    <row r="1208" spans="2:5" s="1" customFormat="1" ht="13.9" customHeight="1">
      <c r="B1208" s="57" t="s">
        <v>29</v>
      </c>
      <c r="C1208" s="57" t="s">
        <v>29</v>
      </c>
      <c r="D1208" s="57" t="s">
        <v>29</v>
      </c>
      <c r="E1208" s="61"/>
    </row>
    <row r="1209" spans="2:5" s="1" customFormat="1" ht="13.9" customHeight="1">
      <c r="B1209" s="57" t="s">
        <v>29</v>
      </c>
      <c r="C1209" s="57" t="s">
        <v>29</v>
      </c>
      <c r="D1209" s="57" t="s">
        <v>29</v>
      </c>
      <c r="E1209" s="61"/>
    </row>
    <row r="1210" spans="2:5" s="1" customFormat="1" ht="13.9" customHeight="1">
      <c r="B1210" s="57" t="s">
        <v>29</v>
      </c>
      <c r="C1210" s="57" t="s">
        <v>29</v>
      </c>
      <c r="D1210" s="57" t="s">
        <v>29</v>
      </c>
      <c r="E1210" s="61"/>
    </row>
    <row r="1211" spans="2:5" s="1" customFormat="1" ht="13.9" customHeight="1">
      <c r="B1211" s="57" t="s">
        <v>29</v>
      </c>
      <c r="C1211" s="57" t="s">
        <v>29</v>
      </c>
      <c r="D1211" s="57" t="s">
        <v>29</v>
      </c>
      <c r="E1211" s="61"/>
    </row>
    <row r="1212" spans="2:5" s="1" customFormat="1" ht="13.9" customHeight="1">
      <c r="B1212" s="57" t="s">
        <v>29</v>
      </c>
      <c r="C1212" s="57" t="s">
        <v>29</v>
      </c>
      <c r="D1212" s="57" t="s">
        <v>29</v>
      </c>
      <c r="E1212" s="61"/>
    </row>
    <row r="1213" spans="2:5" s="1" customFormat="1" ht="13.9" customHeight="1">
      <c r="B1213" s="57" t="s">
        <v>29</v>
      </c>
      <c r="C1213" s="57" t="s">
        <v>29</v>
      </c>
      <c r="D1213" s="57" t="s">
        <v>29</v>
      </c>
      <c r="E1213" s="61"/>
    </row>
    <row r="1214" spans="2:5" s="1" customFormat="1" ht="13.9" customHeight="1">
      <c r="B1214" s="57" t="s">
        <v>29</v>
      </c>
      <c r="C1214" s="57" t="s">
        <v>29</v>
      </c>
      <c r="D1214" s="57" t="s">
        <v>29</v>
      </c>
      <c r="E1214" s="61"/>
    </row>
    <row r="1215" spans="2:5" s="1" customFormat="1" ht="13.9" customHeight="1">
      <c r="B1215" s="57" t="s">
        <v>29</v>
      </c>
      <c r="C1215" s="57" t="s">
        <v>29</v>
      </c>
      <c r="D1215" s="57" t="s">
        <v>29</v>
      </c>
      <c r="E1215" s="61"/>
    </row>
    <row r="1216" spans="2:5" s="1" customFormat="1" ht="13.9" customHeight="1">
      <c r="B1216" s="57" t="s">
        <v>29</v>
      </c>
      <c r="C1216" s="57" t="s">
        <v>29</v>
      </c>
      <c r="D1216" s="57" t="s">
        <v>29</v>
      </c>
      <c r="E1216" s="61"/>
    </row>
    <row r="1217" spans="2:5" s="1" customFormat="1" ht="13.9" customHeight="1">
      <c r="B1217" s="57" t="s">
        <v>29</v>
      </c>
      <c r="C1217" s="57" t="s">
        <v>29</v>
      </c>
      <c r="D1217" s="57" t="s">
        <v>29</v>
      </c>
      <c r="E1217" s="61"/>
    </row>
    <row r="1218" spans="2:5" s="1" customFormat="1" ht="13.9" customHeight="1">
      <c r="B1218" s="57" t="s">
        <v>29</v>
      </c>
      <c r="C1218" s="57" t="s">
        <v>29</v>
      </c>
      <c r="D1218" s="57" t="s">
        <v>29</v>
      </c>
      <c r="E1218" s="61"/>
    </row>
    <row r="1219" spans="2:5" s="1" customFormat="1" ht="13.9" customHeight="1">
      <c r="B1219" s="57" t="s">
        <v>29</v>
      </c>
      <c r="C1219" s="57" t="s">
        <v>29</v>
      </c>
      <c r="D1219" s="57" t="s">
        <v>29</v>
      </c>
      <c r="E1219" s="61"/>
    </row>
    <row r="1220" spans="2:5" s="1" customFormat="1" ht="13.9" customHeight="1">
      <c r="B1220" s="57" t="s">
        <v>29</v>
      </c>
      <c r="C1220" s="57" t="s">
        <v>29</v>
      </c>
      <c r="D1220" s="57" t="s">
        <v>29</v>
      </c>
      <c r="E1220" s="61"/>
    </row>
    <row r="1221" spans="2:5" s="1" customFormat="1" ht="13.9" customHeight="1">
      <c r="B1221" s="57" t="s">
        <v>29</v>
      </c>
      <c r="C1221" s="57" t="s">
        <v>29</v>
      </c>
      <c r="D1221" s="57" t="s">
        <v>29</v>
      </c>
      <c r="E1221" s="61"/>
    </row>
    <row r="1222" spans="2:5" s="1" customFormat="1" ht="13.9" customHeight="1">
      <c r="B1222" s="57" t="s">
        <v>29</v>
      </c>
      <c r="C1222" s="57" t="s">
        <v>29</v>
      </c>
      <c r="D1222" s="57" t="s">
        <v>29</v>
      </c>
      <c r="E1222" s="61"/>
    </row>
    <row r="1223" spans="2:5" s="1" customFormat="1" ht="13.9" customHeight="1">
      <c r="B1223" s="57" t="s">
        <v>29</v>
      </c>
      <c r="C1223" s="57" t="s">
        <v>29</v>
      </c>
      <c r="D1223" s="57" t="s">
        <v>29</v>
      </c>
      <c r="E1223" s="61"/>
    </row>
    <row r="1224" spans="2:5" s="1" customFormat="1" ht="13.9" customHeight="1">
      <c r="B1224" s="57" t="s">
        <v>29</v>
      </c>
      <c r="C1224" s="57" t="s">
        <v>29</v>
      </c>
      <c r="D1224" s="57" t="s">
        <v>29</v>
      </c>
      <c r="E1224" s="61"/>
    </row>
    <row r="1225" spans="2:5" s="1" customFormat="1" ht="13.9" customHeight="1">
      <c r="B1225" s="57" t="s">
        <v>29</v>
      </c>
      <c r="C1225" s="57" t="s">
        <v>29</v>
      </c>
      <c r="D1225" s="57" t="s">
        <v>29</v>
      </c>
      <c r="E1225" s="61"/>
    </row>
    <row r="1226" spans="2:5" s="1" customFormat="1" ht="13.9" customHeight="1">
      <c r="B1226" s="57" t="s">
        <v>29</v>
      </c>
      <c r="C1226" s="57" t="s">
        <v>29</v>
      </c>
      <c r="D1226" s="57" t="s">
        <v>29</v>
      </c>
      <c r="E1226" s="61"/>
    </row>
    <row r="1227" spans="2:5" s="1" customFormat="1" ht="13.9" customHeight="1">
      <c r="B1227" s="57" t="s">
        <v>29</v>
      </c>
      <c r="C1227" s="57" t="s">
        <v>29</v>
      </c>
      <c r="D1227" s="57" t="s">
        <v>29</v>
      </c>
      <c r="E1227" s="61"/>
    </row>
    <row r="1228" spans="2:5" s="1" customFormat="1" ht="13.9" customHeight="1">
      <c r="B1228" s="57" t="s">
        <v>29</v>
      </c>
      <c r="C1228" s="57" t="s">
        <v>29</v>
      </c>
      <c r="D1228" s="57" t="s">
        <v>29</v>
      </c>
      <c r="E1228" s="61"/>
    </row>
    <row r="1229" spans="2:5" s="1" customFormat="1" ht="13.9" customHeight="1">
      <c r="B1229" s="57" t="s">
        <v>29</v>
      </c>
      <c r="C1229" s="57" t="s">
        <v>29</v>
      </c>
      <c r="D1229" s="57" t="s">
        <v>29</v>
      </c>
      <c r="E1229" s="61"/>
    </row>
    <row r="1230" spans="2:5" s="1" customFormat="1" ht="13.9" customHeight="1">
      <c r="B1230" s="57" t="s">
        <v>29</v>
      </c>
      <c r="C1230" s="57" t="s">
        <v>29</v>
      </c>
      <c r="D1230" s="57" t="s">
        <v>29</v>
      </c>
      <c r="E1230" s="61"/>
    </row>
    <row r="1231" spans="2:5" s="1" customFormat="1" ht="13.9" customHeight="1">
      <c r="B1231" s="57" t="s">
        <v>29</v>
      </c>
      <c r="C1231" s="57" t="s">
        <v>29</v>
      </c>
      <c r="D1231" s="57" t="s">
        <v>29</v>
      </c>
      <c r="E1231" s="61"/>
    </row>
    <row r="1232" spans="2:5" s="1" customFormat="1" ht="13.9" customHeight="1">
      <c r="B1232" s="57" t="s">
        <v>29</v>
      </c>
      <c r="C1232" s="57" t="s">
        <v>29</v>
      </c>
      <c r="D1232" s="57" t="s">
        <v>29</v>
      </c>
      <c r="E1232" s="61"/>
    </row>
    <row r="1233" spans="2:5" s="1" customFormat="1" ht="13.9" customHeight="1">
      <c r="B1233" s="57" t="s">
        <v>29</v>
      </c>
      <c r="C1233" s="57" t="s">
        <v>29</v>
      </c>
      <c r="D1233" s="57" t="s">
        <v>29</v>
      </c>
      <c r="E1233" s="61"/>
    </row>
    <row r="1234" spans="2:5" s="1" customFormat="1" ht="13.9" customHeight="1">
      <c r="B1234" s="57" t="s">
        <v>29</v>
      </c>
      <c r="C1234" s="57" t="s">
        <v>29</v>
      </c>
      <c r="D1234" s="57" t="s">
        <v>29</v>
      </c>
      <c r="E1234" s="61"/>
    </row>
    <row r="1235" spans="2:5" s="1" customFormat="1" ht="13.9" customHeight="1">
      <c r="B1235" s="57" t="s">
        <v>29</v>
      </c>
      <c r="C1235" s="57" t="s">
        <v>29</v>
      </c>
      <c r="D1235" s="57" t="s">
        <v>29</v>
      </c>
      <c r="E1235" s="61"/>
    </row>
    <row r="1236" spans="2:5" s="1" customFormat="1" ht="13.9" customHeight="1">
      <c r="B1236" s="57" t="s">
        <v>29</v>
      </c>
      <c r="C1236" s="57" t="s">
        <v>29</v>
      </c>
      <c r="D1236" s="57" t="s">
        <v>29</v>
      </c>
      <c r="E1236" s="61"/>
    </row>
    <row r="1237" spans="2:5" s="1" customFormat="1" ht="13.9" customHeight="1">
      <c r="B1237" s="57" t="s">
        <v>29</v>
      </c>
      <c r="C1237" s="57" t="s">
        <v>29</v>
      </c>
      <c r="D1237" s="57" t="s">
        <v>29</v>
      </c>
      <c r="E1237" s="61"/>
    </row>
    <row r="1238" spans="2:5" s="1" customFormat="1" ht="13.9" customHeight="1">
      <c r="B1238" s="57" t="s">
        <v>29</v>
      </c>
      <c r="C1238" s="57" t="s">
        <v>29</v>
      </c>
      <c r="D1238" s="57" t="s">
        <v>29</v>
      </c>
      <c r="E1238" s="61"/>
    </row>
    <row r="1239" spans="2:5" s="1" customFormat="1" ht="13.9" customHeight="1">
      <c r="B1239" s="57" t="s">
        <v>29</v>
      </c>
      <c r="C1239" s="57" t="s">
        <v>29</v>
      </c>
      <c r="D1239" s="57" t="s">
        <v>29</v>
      </c>
      <c r="E1239" s="61"/>
    </row>
    <row r="1240" spans="2:5" s="1" customFormat="1" ht="13.9" customHeight="1">
      <c r="B1240" s="57" t="s">
        <v>29</v>
      </c>
      <c r="C1240" s="57" t="s">
        <v>29</v>
      </c>
      <c r="D1240" s="57" t="s">
        <v>29</v>
      </c>
      <c r="E1240" s="61"/>
    </row>
    <row r="1241" spans="2:5" s="1" customFormat="1" ht="13.9" customHeight="1">
      <c r="B1241" s="57" t="s">
        <v>29</v>
      </c>
      <c r="C1241" s="57" t="s">
        <v>29</v>
      </c>
      <c r="D1241" s="57" t="s">
        <v>29</v>
      </c>
      <c r="E1241" s="61"/>
    </row>
    <row r="1242" spans="2:5" s="1" customFormat="1" ht="13.9" customHeight="1">
      <c r="B1242" s="57" t="s">
        <v>29</v>
      </c>
      <c r="C1242" s="57" t="s">
        <v>29</v>
      </c>
      <c r="D1242" s="57" t="s">
        <v>29</v>
      </c>
      <c r="E1242" s="61"/>
    </row>
    <row r="1243" spans="2:5" s="1" customFormat="1" ht="13.9" customHeight="1">
      <c r="B1243" s="57" t="s">
        <v>29</v>
      </c>
      <c r="C1243" s="57" t="s">
        <v>29</v>
      </c>
      <c r="D1243" s="57" t="s">
        <v>29</v>
      </c>
      <c r="E1243" s="61"/>
    </row>
    <row r="1244" spans="2:5" s="1" customFormat="1" ht="13.9" customHeight="1">
      <c r="B1244" s="57" t="s">
        <v>29</v>
      </c>
      <c r="C1244" s="57" t="s">
        <v>29</v>
      </c>
      <c r="D1244" s="57" t="s">
        <v>29</v>
      </c>
      <c r="E1244" s="61"/>
    </row>
    <row r="1245" spans="2:5" s="1" customFormat="1" ht="13.9" customHeight="1">
      <c r="B1245" s="57" t="s">
        <v>29</v>
      </c>
      <c r="C1245" s="57" t="s">
        <v>29</v>
      </c>
      <c r="D1245" s="57" t="s">
        <v>29</v>
      </c>
      <c r="E1245" s="61"/>
    </row>
    <row r="1246" spans="2:5" s="1" customFormat="1" ht="13.9" customHeight="1">
      <c r="B1246" s="57" t="s">
        <v>29</v>
      </c>
      <c r="C1246" s="57" t="s">
        <v>29</v>
      </c>
      <c r="D1246" s="57" t="s">
        <v>29</v>
      </c>
      <c r="E1246" s="61"/>
    </row>
    <row r="1247" spans="2:5" s="1" customFormat="1" ht="13.9" customHeight="1">
      <c r="B1247" s="57" t="s">
        <v>29</v>
      </c>
      <c r="C1247" s="57" t="s">
        <v>29</v>
      </c>
      <c r="D1247" s="57" t="s">
        <v>29</v>
      </c>
      <c r="E1247" s="61"/>
    </row>
    <row r="1248" spans="2:5" s="1" customFormat="1" ht="13.9" customHeight="1">
      <c r="B1248" s="57" t="s">
        <v>29</v>
      </c>
      <c r="C1248" s="57" t="s">
        <v>29</v>
      </c>
      <c r="D1248" s="57" t="s">
        <v>29</v>
      </c>
      <c r="E1248" s="61"/>
    </row>
    <row r="1249" spans="2:5" s="1" customFormat="1" ht="13.9" customHeight="1">
      <c r="B1249" s="57" t="s">
        <v>29</v>
      </c>
      <c r="C1249" s="57" t="s">
        <v>29</v>
      </c>
      <c r="D1249" s="57" t="s">
        <v>29</v>
      </c>
      <c r="E1249" s="61"/>
    </row>
    <row r="1250" spans="2:5" s="1" customFormat="1" ht="13.9" customHeight="1">
      <c r="B1250" s="57" t="s">
        <v>29</v>
      </c>
      <c r="C1250" s="57" t="s">
        <v>29</v>
      </c>
      <c r="D1250" s="57" t="s">
        <v>29</v>
      </c>
      <c r="E1250" s="61"/>
    </row>
    <row r="1251" spans="2:5" s="1" customFormat="1" ht="13.9" customHeight="1">
      <c r="B1251" s="57" t="s">
        <v>29</v>
      </c>
      <c r="C1251" s="57" t="s">
        <v>29</v>
      </c>
      <c r="D1251" s="57" t="s">
        <v>29</v>
      </c>
      <c r="E1251" s="61"/>
    </row>
    <row r="1252" spans="2:5" s="1" customFormat="1" ht="13.9" customHeight="1">
      <c r="B1252" s="57" t="s">
        <v>29</v>
      </c>
      <c r="C1252" s="57" t="s">
        <v>29</v>
      </c>
      <c r="D1252" s="57" t="s">
        <v>29</v>
      </c>
      <c r="E1252" s="61"/>
    </row>
    <row r="1253" spans="2:5" s="1" customFormat="1" ht="13.9" customHeight="1">
      <c r="B1253" s="57" t="s">
        <v>29</v>
      </c>
      <c r="C1253" s="57" t="s">
        <v>29</v>
      </c>
      <c r="D1253" s="57" t="s">
        <v>29</v>
      </c>
      <c r="E1253" s="61"/>
    </row>
    <row r="1254" spans="2:5" s="1" customFormat="1" ht="13.9" customHeight="1">
      <c r="B1254" s="57" t="s">
        <v>29</v>
      </c>
      <c r="C1254" s="57" t="s">
        <v>29</v>
      </c>
      <c r="D1254" s="57" t="s">
        <v>29</v>
      </c>
      <c r="E1254" s="61"/>
    </row>
    <row r="1255" spans="2:5" s="1" customFormat="1" ht="13.9" customHeight="1">
      <c r="B1255" s="57" t="s">
        <v>29</v>
      </c>
      <c r="C1255" s="57" t="s">
        <v>29</v>
      </c>
      <c r="D1255" s="57" t="s">
        <v>29</v>
      </c>
      <c r="E1255" s="61"/>
    </row>
    <row r="1256" spans="2:5" s="1" customFormat="1" ht="13.9" customHeight="1">
      <c r="B1256" s="57" t="s">
        <v>29</v>
      </c>
      <c r="C1256" s="57" t="s">
        <v>29</v>
      </c>
      <c r="D1256" s="57" t="s">
        <v>29</v>
      </c>
      <c r="E1256" s="61"/>
    </row>
    <row r="1257" spans="2:5" s="1" customFormat="1" ht="13.9" customHeight="1">
      <c r="B1257" s="57" t="s">
        <v>29</v>
      </c>
      <c r="C1257" s="57" t="s">
        <v>29</v>
      </c>
      <c r="D1257" s="57" t="s">
        <v>29</v>
      </c>
      <c r="E1257" s="61"/>
    </row>
    <row r="1258" spans="2:5" s="1" customFormat="1" ht="13.9" customHeight="1">
      <c r="B1258" s="57" t="s">
        <v>29</v>
      </c>
      <c r="C1258" s="57" t="s">
        <v>29</v>
      </c>
      <c r="D1258" s="57" t="s">
        <v>29</v>
      </c>
      <c r="E1258" s="61"/>
    </row>
    <row r="1259" spans="2:5" s="1" customFormat="1" ht="13.9" customHeight="1">
      <c r="B1259" s="57" t="s">
        <v>29</v>
      </c>
      <c r="C1259" s="57" t="s">
        <v>29</v>
      </c>
      <c r="D1259" s="57" t="s">
        <v>29</v>
      </c>
      <c r="E1259" s="61"/>
    </row>
    <row r="1260" spans="2:5" s="1" customFormat="1" ht="13.9" customHeight="1">
      <c r="B1260" s="57" t="s">
        <v>29</v>
      </c>
      <c r="C1260" s="57" t="s">
        <v>29</v>
      </c>
      <c r="D1260" s="57" t="s">
        <v>29</v>
      </c>
      <c r="E1260" s="61"/>
    </row>
    <row r="1261" spans="2:5" s="1" customFormat="1" ht="13.9" customHeight="1">
      <c r="B1261" s="57" t="s">
        <v>29</v>
      </c>
      <c r="C1261" s="57" t="s">
        <v>29</v>
      </c>
      <c r="D1261" s="57" t="s">
        <v>29</v>
      </c>
      <c r="E1261" s="61"/>
    </row>
    <row r="1262" spans="2:5" s="1" customFormat="1" ht="13.9" customHeight="1">
      <c r="B1262" s="57" t="s">
        <v>29</v>
      </c>
      <c r="C1262" s="57" t="s">
        <v>29</v>
      </c>
      <c r="D1262" s="57" t="s">
        <v>29</v>
      </c>
      <c r="E1262" s="61"/>
    </row>
    <row r="1263" spans="2:5" s="1" customFormat="1" ht="13.9" customHeight="1">
      <c r="B1263" s="57" t="s">
        <v>29</v>
      </c>
      <c r="C1263" s="57" t="s">
        <v>29</v>
      </c>
      <c r="D1263" s="57" t="s">
        <v>29</v>
      </c>
      <c r="E1263" s="61"/>
    </row>
    <row r="1264" spans="2:5" s="1" customFormat="1" ht="13.9" customHeight="1">
      <c r="B1264" s="57" t="s">
        <v>29</v>
      </c>
      <c r="C1264" s="57" t="s">
        <v>29</v>
      </c>
      <c r="D1264" s="57" t="s">
        <v>29</v>
      </c>
      <c r="E1264" s="61"/>
    </row>
    <row r="1265" spans="2:5" s="1" customFormat="1" ht="13.9" customHeight="1">
      <c r="B1265" s="57" t="s">
        <v>29</v>
      </c>
      <c r="C1265" s="57" t="s">
        <v>29</v>
      </c>
      <c r="D1265" s="57" t="s">
        <v>29</v>
      </c>
      <c r="E1265" s="61"/>
    </row>
    <row r="1266" spans="2:5" s="1" customFormat="1" ht="13.9" customHeight="1">
      <c r="B1266" s="57" t="s">
        <v>29</v>
      </c>
      <c r="C1266" s="57" t="s">
        <v>29</v>
      </c>
      <c r="D1266" s="57" t="s">
        <v>29</v>
      </c>
      <c r="E1266" s="61"/>
    </row>
    <row r="1267" spans="2:5" s="1" customFormat="1" ht="13.9" customHeight="1">
      <c r="B1267" s="57" t="s">
        <v>29</v>
      </c>
      <c r="C1267" s="57" t="s">
        <v>29</v>
      </c>
      <c r="D1267" s="57" t="s">
        <v>29</v>
      </c>
      <c r="E1267" s="61"/>
    </row>
    <row r="1268" spans="2:5" s="1" customFormat="1" ht="13.9" customHeight="1">
      <c r="B1268" s="57" t="s">
        <v>29</v>
      </c>
      <c r="C1268" s="57" t="s">
        <v>29</v>
      </c>
      <c r="D1268" s="57" t="s">
        <v>29</v>
      </c>
      <c r="E1268" s="61"/>
    </row>
    <row r="1269" spans="2:5" s="1" customFormat="1" ht="13.9" customHeight="1">
      <c r="B1269" s="57" t="s">
        <v>29</v>
      </c>
      <c r="C1269" s="57" t="s">
        <v>29</v>
      </c>
      <c r="D1269" s="57" t="s">
        <v>29</v>
      </c>
      <c r="E1269" s="61"/>
    </row>
    <row r="1270" spans="2:5" s="1" customFormat="1" ht="13.9" customHeight="1">
      <c r="B1270" s="57" t="s">
        <v>29</v>
      </c>
      <c r="C1270" s="57" t="s">
        <v>29</v>
      </c>
      <c r="D1270" s="57" t="s">
        <v>29</v>
      </c>
      <c r="E1270" s="61"/>
    </row>
    <row r="1271" spans="2:5" s="1" customFormat="1" ht="13.9" customHeight="1">
      <c r="B1271" s="57" t="s">
        <v>29</v>
      </c>
      <c r="C1271" s="57" t="s">
        <v>29</v>
      </c>
      <c r="D1271" s="57" t="s">
        <v>29</v>
      </c>
      <c r="E1271" s="61"/>
    </row>
    <row r="1272" spans="2:5" s="1" customFormat="1" ht="13.9" customHeight="1">
      <c r="B1272" s="57" t="s">
        <v>29</v>
      </c>
      <c r="C1272" s="57" t="s">
        <v>29</v>
      </c>
      <c r="D1272" s="57" t="s">
        <v>29</v>
      </c>
      <c r="E1272" s="61"/>
    </row>
    <row r="1273" spans="2:5" s="1" customFormat="1" ht="13.9" customHeight="1">
      <c r="B1273" s="57" t="s">
        <v>29</v>
      </c>
      <c r="C1273" s="57" t="s">
        <v>29</v>
      </c>
      <c r="D1273" s="57" t="s">
        <v>29</v>
      </c>
      <c r="E1273" s="61"/>
    </row>
    <row r="1274" spans="2:5" s="1" customFormat="1" ht="13.9" customHeight="1">
      <c r="B1274" s="57" t="s">
        <v>29</v>
      </c>
      <c r="C1274" s="57" t="s">
        <v>29</v>
      </c>
      <c r="D1274" s="57" t="s">
        <v>29</v>
      </c>
      <c r="E1274" s="61"/>
    </row>
    <row r="1275" spans="2:5" s="1" customFormat="1" ht="13.9" customHeight="1">
      <c r="B1275" s="57" t="s">
        <v>29</v>
      </c>
      <c r="C1275" s="57" t="s">
        <v>29</v>
      </c>
      <c r="D1275" s="57" t="s">
        <v>29</v>
      </c>
      <c r="E1275" s="61"/>
    </row>
    <row r="1276" spans="2:5" s="1" customFormat="1" ht="13.9" customHeight="1">
      <c r="B1276" s="57" t="s">
        <v>29</v>
      </c>
      <c r="C1276" s="57" t="s">
        <v>29</v>
      </c>
      <c r="D1276" s="57" t="s">
        <v>29</v>
      </c>
      <c r="E1276" s="61"/>
    </row>
    <row r="1277" spans="2:5" s="1" customFormat="1" ht="13.9" customHeight="1">
      <c r="B1277" s="57" t="s">
        <v>29</v>
      </c>
      <c r="C1277" s="57" t="s">
        <v>29</v>
      </c>
      <c r="D1277" s="57" t="s">
        <v>29</v>
      </c>
      <c r="E1277" s="61"/>
    </row>
    <row r="1278" spans="2:5" s="1" customFormat="1" ht="13.9" customHeight="1">
      <c r="B1278" s="57" t="s">
        <v>29</v>
      </c>
      <c r="C1278" s="57" t="s">
        <v>29</v>
      </c>
      <c r="D1278" s="57" t="s">
        <v>29</v>
      </c>
      <c r="E1278" s="61"/>
    </row>
    <row r="1279" spans="2:5" s="1" customFormat="1" ht="13.9" customHeight="1">
      <c r="B1279" s="57" t="s">
        <v>29</v>
      </c>
      <c r="C1279" s="57" t="s">
        <v>29</v>
      </c>
      <c r="D1279" s="57" t="s">
        <v>29</v>
      </c>
      <c r="E1279" s="61"/>
    </row>
    <row r="1280" spans="2:5" s="1" customFormat="1" ht="13.9" customHeight="1">
      <c r="B1280" s="57" t="s">
        <v>29</v>
      </c>
      <c r="C1280" s="57" t="s">
        <v>29</v>
      </c>
      <c r="D1280" s="57" t="s">
        <v>29</v>
      </c>
      <c r="E1280" s="61"/>
    </row>
    <row r="1281" spans="2:5" s="1" customFormat="1" ht="13.9" customHeight="1">
      <c r="B1281" s="57" t="s">
        <v>29</v>
      </c>
      <c r="C1281" s="57" t="s">
        <v>29</v>
      </c>
      <c r="D1281" s="57" t="s">
        <v>29</v>
      </c>
      <c r="E1281" s="61"/>
    </row>
    <row r="1282" spans="2:5" s="1" customFormat="1" ht="13.9" customHeight="1">
      <c r="B1282" s="57" t="s">
        <v>29</v>
      </c>
      <c r="C1282" s="57" t="s">
        <v>29</v>
      </c>
      <c r="D1282" s="57" t="s">
        <v>29</v>
      </c>
      <c r="E1282" s="61"/>
    </row>
    <row r="1283" spans="2:5" s="1" customFormat="1" ht="13.9" customHeight="1">
      <c r="B1283" s="57" t="s">
        <v>29</v>
      </c>
      <c r="C1283" s="57" t="s">
        <v>29</v>
      </c>
      <c r="D1283" s="57" t="s">
        <v>29</v>
      </c>
      <c r="E1283" s="61"/>
    </row>
    <row r="1284" spans="2:5" s="1" customFormat="1" ht="13.9" customHeight="1">
      <c r="B1284" s="57" t="s">
        <v>29</v>
      </c>
      <c r="C1284" s="57" t="s">
        <v>29</v>
      </c>
      <c r="D1284" s="57" t="s">
        <v>29</v>
      </c>
      <c r="E1284" s="61"/>
    </row>
    <row r="1285" spans="2:5" s="1" customFormat="1" ht="13.9" customHeight="1">
      <c r="B1285" s="57" t="s">
        <v>29</v>
      </c>
      <c r="C1285" s="57" t="s">
        <v>29</v>
      </c>
      <c r="D1285" s="57" t="s">
        <v>29</v>
      </c>
      <c r="E1285" s="61"/>
    </row>
    <row r="1286" spans="2:5" s="1" customFormat="1" ht="13.9" customHeight="1">
      <c r="B1286" s="57" t="s">
        <v>29</v>
      </c>
      <c r="C1286" s="57" t="s">
        <v>29</v>
      </c>
      <c r="D1286" s="57" t="s">
        <v>29</v>
      </c>
      <c r="E1286" s="61"/>
    </row>
    <row r="1287" spans="2:5" s="1" customFormat="1" ht="13.9" customHeight="1">
      <c r="B1287" s="57" t="s">
        <v>29</v>
      </c>
      <c r="C1287" s="57" t="s">
        <v>29</v>
      </c>
      <c r="D1287" s="57" t="s">
        <v>29</v>
      </c>
      <c r="E1287" s="61"/>
    </row>
    <row r="1288" spans="2:5" s="1" customFormat="1" ht="13.9" customHeight="1">
      <c r="B1288" s="57" t="s">
        <v>29</v>
      </c>
      <c r="C1288" s="57" t="s">
        <v>29</v>
      </c>
      <c r="D1288" s="57" t="s">
        <v>29</v>
      </c>
      <c r="E1288" s="61"/>
    </row>
    <row r="1289" spans="2:5" s="1" customFormat="1" ht="13.9" customHeight="1">
      <c r="B1289" s="57" t="s">
        <v>29</v>
      </c>
      <c r="C1289" s="57" t="s">
        <v>29</v>
      </c>
      <c r="D1289" s="57" t="s">
        <v>29</v>
      </c>
      <c r="E1289" s="61"/>
    </row>
    <row r="1290" spans="2:5" s="1" customFormat="1" ht="13.9" customHeight="1">
      <c r="B1290" s="57" t="s">
        <v>29</v>
      </c>
      <c r="C1290" s="57" t="s">
        <v>29</v>
      </c>
      <c r="D1290" s="57" t="s">
        <v>29</v>
      </c>
      <c r="E1290" s="61"/>
    </row>
    <row r="1291" spans="2:5" s="1" customFormat="1" ht="13.9" customHeight="1">
      <c r="B1291" s="57" t="s">
        <v>29</v>
      </c>
      <c r="C1291" s="57" t="s">
        <v>29</v>
      </c>
      <c r="D1291" s="57" t="s">
        <v>29</v>
      </c>
      <c r="E1291" s="61"/>
    </row>
    <row r="1292" spans="2:5" s="1" customFormat="1" ht="13.9" customHeight="1">
      <c r="B1292" s="57" t="s">
        <v>29</v>
      </c>
      <c r="C1292" s="57" t="s">
        <v>29</v>
      </c>
      <c r="D1292" s="57" t="s">
        <v>29</v>
      </c>
      <c r="E1292" s="61"/>
    </row>
    <row r="1293" spans="2:5" s="1" customFormat="1" ht="13.9" customHeight="1">
      <c r="B1293" s="57" t="s">
        <v>29</v>
      </c>
      <c r="C1293" s="57" t="s">
        <v>29</v>
      </c>
      <c r="D1293" s="57" t="s">
        <v>29</v>
      </c>
      <c r="E1293" s="61"/>
    </row>
    <row r="1294" spans="2:5" s="1" customFormat="1" ht="13.9" customHeight="1">
      <c r="B1294" s="57" t="s">
        <v>29</v>
      </c>
      <c r="C1294" s="57" t="s">
        <v>29</v>
      </c>
      <c r="D1294" s="57" t="s">
        <v>29</v>
      </c>
      <c r="E1294" s="61"/>
    </row>
    <row r="1295" spans="2:5" s="1" customFormat="1" ht="13.9" customHeight="1">
      <c r="B1295" s="57" t="s">
        <v>29</v>
      </c>
      <c r="C1295" s="57" t="s">
        <v>29</v>
      </c>
      <c r="D1295" s="57" t="s">
        <v>29</v>
      </c>
      <c r="E1295" s="61"/>
    </row>
    <row r="1296" spans="2:5" s="1" customFormat="1" ht="13.9" customHeight="1">
      <c r="B1296" s="57" t="s">
        <v>29</v>
      </c>
      <c r="C1296" s="57" t="s">
        <v>29</v>
      </c>
      <c r="D1296" s="57" t="s">
        <v>29</v>
      </c>
      <c r="E1296" s="61"/>
    </row>
    <row r="1297" spans="2:5" s="1" customFormat="1" ht="13.9" customHeight="1">
      <c r="B1297" s="57" t="s">
        <v>29</v>
      </c>
      <c r="C1297" s="57" t="s">
        <v>29</v>
      </c>
      <c r="D1297" s="57" t="s">
        <v>29</v>
      </c>
      <c r="E1297" s="61"/>
    </row>
    <row r="1298" spans="2:5" s="1" customFormat="1" ht="13.9" customHeight="1">
      <c r="B1298" s="57" t="s">
        <v>29</v>
      </c>
      <c r="C1298" s="57" t="s">
        <v>29</v>
      </c>
      <c r="D1298" s="57" t="s">
        <v>29</v>
      </c>
      <c r="E1298" s="61"/>
    </row>
    <row r="1299" spans="2:5" s="1" customFormat="1" ht="13.9" customHeight="1">
      <c r="B1299" s="57" t="s">
        <v>29</v>
      </c>
      <c r="C1299" s="57" t="s">
        <v>29</v>
      </c>
      <c r="D1299" s="57" t="s">
        <v>29</v>
      </c>
      <c r="E1299" s="61"/>
    </row>
    <row r="1300" spans="2:5" s="1" customFormat="1" ht="13.9" customHeight="1">
      <c r="B1300" s="57" t="s">
        <v>29</v>
      </c>
      <c r="C1300" s="57" t="s">
        <v>29</v>
      </c>
      <c r="D1300" s="57" t="s">
        <v>29</v>
      </c>
      <c r="E1300" s="61"/>
    </row>
    <row r="1301" spans="2:5" s="1" customFormat="1" ht="13.9" customHeight="1">
      <c r="B1301" s="57" t="s">
        <v>29</v>
      </c>
      <c r="C1301" s="57" t="s">
        <v>29</v>
      </c>
      <c r="D1301" s="57" t="s">
        <v>29</v>
      </c>
      <c r="E1301" s="61"/>
    </row>
    <row r="1302" spans="2:5" s="1" customFormat="1" ht="13.9" customHeight="1">
      <c r="B1302" s="57" t="s">
        <v>29</v>
      </c>
      <c r="C1302" s="57" t="s">
        <v>29</v>
      </c>
      <c r="D1302" s="57" t="s">
        <v>29</v>
      </c>
      <c r="E1302" s="61"/>
    </row>
    <row r="1303" spans="2:5" s="1" customFormat="1" ht="13.9" customHeight="1">
      <c r="B1303" s="57" t="s">
        <v>29</v>
      </c>
      <c r="C1303" s="57" t="s">
        <v>29</v>
      </c>
      <c r="D1303" s="57" t="s">
        <v>29</v>
      </c>
      <c r="E1303" s="61"/>
    </row>
    <row r="1304" spans="2:5" s="1" customFormat="1" ht="13.9" customHeight="1">
      <c r="B1304" s="57" t="s">
        <v>29</v>
      </c>
      <c r="C1304" s="57" t="s">
        <v>29</v>
      </c>
      <c r="D1304" s="57" t="s">
        <v>29</v>
      </c>
      <c r="E1304" s="61"/>
    </row>
    <row r="1305" spans="2:5" s="1" customFormat="1" ht="13.9" customHeight="1">
      <c r="B1305" s="57" t="s">
        <v>29</v>
      </c>
      <c r="C1305" s="57" t="s">
        <v>29</v>
      </c>
      <c r="D1305" s="57" t="s">
        <v>29</v>
      </c>
      <c r="E1305" s="61"/>
    </row>
    <row r="1306" spans="2:5" s="1" customFormat="1" ht="13.9" customHeight="1">
      <c r="B1306" s="57" t="s">
        <v>29</v>
      </c>
      <c r="C1306" s="57" t="s">
        <v>29</v>
      </c>
      <c r="D1306" s="57" t="s">
        <v>29</v>
      </c>
      <c r="E1306" s="61"/>
    </row>
    <row r="1307" spans="2:5" s="1" customFormat="1" ht="13.9" customHeight="1">
      <c r="B1307" s="57" t="s">
        <v>29</v>
      </c>
      <c r="C1307" s="57" t="s">
        <v>29</v>
      </c>
      <c r="D1307" s="57" t="s">
        <v>29</v>
      </c>
      <c r="E1307" s="61"/>
    </row>
    <row r="1308" spans="2:5" s="1" customFormat="1" ht="13.9" customHeight="1">
      <c r="B1308" s="57" t="s">
        <v>29</v>
      </c>
      <c r="C1308" s="57" t="s">
        <v>29</v>
      </c>
      <c r="D1308" s="57" t="s">
        <v>29</v>
      </c>
      <c r="E1308" s="61"/>
    </row>
    <row r="1309" spans="2:5" s="1" customFormat="1" ht="13.9" customHeight="1">
      <c r="B1309" s="57" t="s">
        <v>29</v>
      </c>
      <c r="C1309" s="57" t="s">
        <v>29</v>
      </c>
      <c r="D1309" s="57" t="s">
        <v>29</v>
      </c>
      <c r="E1309" s="61"/>
    </row>
    <row r="1310" spans="2:5" s="1" customFormat="1" ht="13.9" customHeight="1">
      <c r="B1310" s="57" t="s">
        <v>29</v>
      </c>
      <c r="C1310" s="57" t="s">
        <v>29</v>
      </c>
      <c r="D1310" s="57" t="s">
        <v>29</v>
      </c>
      <c r="E1310" s="61"/>
    </row>
    <row r="1311" spans="2:5" s="1" customFormat="1" ht="13.9" customHeight="1">
      <c r="B1311" s="57" t="s">
        <v>29</v>
      </c>
      <c r="C1311" s="57" t="s">
        <v>29</v>
      </c>
      <c r="D1311" s="57" t="s">
        <v>29</v>
      </c>
      <c r="E1311" s="61"/>
    </row>
    <row r="1312" spans="2:5" s="1" customFormat="1" ht="13.9" customHeight="1">
      <c r="B1312" s="57" t="s">
        <v>29</v>
      </c>
      <c r="C1312" s="57" t="s">
        <v>29</v>
      </c>
      <c r="D1312" s="57" t="s">
        <v>29</v>
      </c>
      <c r="E1312" s="61"/>
    </row>
    <row r="1313" spans="2:5" s="1" customFormat="1" ht="13.9" customHeight="1">
      <c r="B1313" s="57" t="s">
        <v>29</v>
      </c>
      <c r="C1313" s="57" t="s">
        <v>29</v>
      </c>
      <c r="D1313" s="57" t="s">
        <v>29</v>
      </c>
      <c r="E1313" s="61"/>
    </row>
    <row r="1314" spans="2:5" s="1" customFormat="1" ht="13.9" customHeight="1">
      <c r="B1314" s="57" t="s">
        <v>29</v>
      </c>
      <c r="C1314" s="57" t="s">
        <v>29</v>
      </c>
      <c r="D1314" s="57" t="s">
        <v>29</v>
      </c>
      <c r="E1314" s="61"/>
    </row>
    <row r="1315" spans="2:5" s="1" customFormat="1" ht="13.9" customHeight="1">
      <c r="B1315" s="57" t="s">
        <v>29</v>
      </c>
      <c r="C1315" s="57" t="s">
        <v>29</v>
      </c>
      <c r="D1315" s="57" t="s">
        <v>29</v>
      </c>
      <c r="E1315" s="61"/>
    </row>
    <row r="1316" spans="2:5" s="1" customFormat="1" ht="13.9" customHeight="1">
      <c r="B1316" s="57" t="s">
        <v>29</v>
      </c>
      <c r="C1316" s="57" t="s">
        <v>29</v>
      </c>
      <c r="D1316" s="57" t="s">
        <v>29</v>
      </c>
      <c r="E1316" s="61"/>
    </row>
    <row r="1317" spans="2:5" s="1" customFormat="1" ht="13.9" customHeight="1">
      <c r="B1317" s="57" t="s">
        <v>29</v>
      </c>
      <c r="C1317" s="57" t="s">
        <v>29</v>
      </c>
      <c r="D1317" s="57" t="s">
        <v>29</v>
      </c>
      <c r="E1317" s="61"/>
    </row>
    <row r="1318" spans="2:5" s="1" customFormat="1" ht="13.9" customHeight="1">
      <c r="B1318" s="57" t="s">
        <v>29</v>
      </c>
      <c r="C1318" s="57" t="s">
        <v>29</v>
      </c>
      <c r="D1318" s="57" t="s">
        <v>29</v>
      </c>
      <c r="E1318" s="61"/>
    </row>
    <row r="1319" spans="2:5" s="1" customFormat="1" ht="13.9" customHeight="1">
      <c r="B1319" s="57" t="s">
        <v>29</v>
      </c>
      <c r="C1319" s="57" t="s">
        <v>29</v>
      </c>
      <c r="D1319" s="57" t="s">
        <v>29</v>
      </c>
      <c r="E1319" s="61"/>
    </row>
    <row r="1320" spans="2:5" s="1" customFormat="1" ht="13.9" customHeight="1">
      <c r="B1320" s="57" t="s">
        <v>29</v>
      </c>
      <c r="C1320" s="57" t="s">
        <v>29</v>
      </c>
      <c r="D1320" s="57" t="s">
        <v>29</v>
      </c>
      <c r="E1320" s="61"/>
    </row>
    <row r="1321" spans="2:5" s="1" customFormat="1" ht="13.9" customHeight="1">
      <c r="B1321" s="57" t="s">
        <v>29</v>
      </c>
      <c r="C1321" s="57" t="s">
        <v>29</v>
      </c>
      <c r="D1321" s="57" t="s">
        <v>29</v>
      </c>
      <c r="E1321" s="61"/>
    </row>
    <row r="1322" spans="2:5" s="1" customFormat="1" ht="13.9" customHeight="1">
      <c r="B1322" s="57" t="s">
        <v>29</v>
      </c>
      <c r="C1322" s="57" t="s">
        <v>29</v>
      </c>
      <c r="D1322" s="57" t="s">
        <v>29</v>
      </c>
      <c r="E1322" s="61"/>
    </row>
    <row r="1323" spans="2:5" s="1" customFormat="1" ht="13.9" customHeight="1">
      <c r="B1323" s="57" t="s">
        <v>29</v>
      </c>
      <c r="C1323" s="57" t="s">
        <v>29</v>
      </c>
      <c r="D1323" s="57" t="s">
        <v>29</v>
      </c>
      <c r="E1323" s="61"/>
    </row>
    <row r="1324" spans="2:5" s="1" customFormat="1" ht="13.9" customHeight="1">
      <c r="B1324" s="57" t="s">
        <v>29</v>
      </c>
      <c r="C1324" s="57" t="s">
        <v>29</v>
      </c>
      <c r="D1324" s="57" t="s">
        <v>29</v>
      </c>
      <c r="E1324" s="61"/>
    </row>
    <row r="1325" spans="2:5" s="1" customFormat="1" ht="13.9" customHeight="1">
      <c r="B1325" s="57" t="s">
        <v>29</v>
      </c>
      <c r="C1325" s="57" t="s">
        <v>29</v>
      </c>
      <c r="D1325" s="57" t="s">
        <v>29</v>
      </c>
      <c r="E1325" s="61"/>
    </row>
    <row r="1326" spans="2:5" s="1" customFormat="1" ht="13.9" customHeight="1">
      <c r="B1326" s="57" t="s">
        <v>29</v>
      </c>
      <c r="C1326" s="57" t="s">
        <v>29</v>
      </c>
      <c r="D1326" s="57" t="s">
        <v>29</v>
      </c>
      <c r="E1326" s="61"/>
    </row>
    <row r="1327" spans="2:5" s="1" customFormat="1" ht="13.9" customHeight="1">
      <c r="B1327" s="57" t="s">
        <v>29</v>
      </c>
      <c r="C1327" s="57" t="s">
        <v>29</v>
      </c>
      <c r="D1327" s="57" t="s">
        <v>29</v>
      </c>
      <c r="E1327" s="61"/>
    </row>
    <row r="1328" spans="2:5" s="1" customFormat="1" ht="13.9" customHeight="1">
      <c r="B1328" s="57" t="s">
        <v>29</v>
      </c>
      <c r="C1328" s="57" t="s">
        <v>29</v>
      </c>
      <c r="D1328" s="57" t="s">
        <v>29</v>
      </c>
      <c r="E1328" s="61"/>
    </row>
    <row r="1329" spans="2:5" s="1" customFormat="1" ht="13.9" customHeight="1">
      <c r="B1329" s="57" t="s">
        <v>29</v>
      </c>
      <c r="C1329" s="57" t="s">
        <v>29</v>
      </c>
      <c r="D1329" s="57" t="s">
        <v>29</v>
      </c>
      <c r="E1329" s="61"/>
    </row>
    <row r="1330" spans="2:5" s="1" customFormat="1" ht="13.9" customHeight="1">
      <c r="B1330" s="57" t="s">
        <v>29</v>
      </c>
      <c r="C1330" s="57" t="s">
        <v>29</v>
      </c>
      <c r="D1330" s="57" t="s">
        <v>29</v>
      </c>
      <c r="E1330" s="61"/>
    </row>
    <row r="1331" spans="2:5" s="1" customFormat="1" ht="13.9" customHeight="1">
      <c r="B1331" s="57" t="s">
        <v>29</v>
      </c>
      <c r="C1331" s="57" t="s">
        <v>29</v>
      </c>
      <c r="D1331" s="57" t="s">
        <v>29</v>
      </c>
      <c r="E1331" s="61"/>
    </row>
    <row r="1332" spans="2:5" s="1" customFormat="1" ht="13.9" customHeight="1">
      <c r="B1332" s="57" t="s">
        <v>29</v>
      </c>
      <c r="C1332" s="57" t="s">
        <v>29</v>
      </c>
      <c r="D1332" s="57" t="s">
        <v>29</v>
      </c>
      <c r="E1332" s="61"/>
    </row>
    <row r="1333" spans="2:5" s="1" customFormat="1" ht="13.9" customHeight="1">
      <c r="B1333" s="57" t="s">
        <v>29</v>
      </c>
      <c r="C1333" s="57" t="s">
        <v>29</v>
      </c>
      <c r="D1333" s="57" t="s">
        <v>29</v>
      </c>
      <c r="E1333" s="61"/>
    </row>
    <row r="1334" spans="2:5" s="1" customFormat="1" ht="13.9" customHeight="1">
      <c r="B1334" s="57" t="s">
        <v>29</v>
      </c>
      <c r="C1334" s="57" t="s">
        <v>29</v>
      </c>
      <c r="D1334" s="57" t="s">
        <v>29</v>
      </c>
      <c r="E1334" s="61"/>
    </row>
    <row r="1335" spans="2:5" s="1" customFormat="1" ht="13.9" customHeight="1">
      <c r="B1335" s="57" t="s">
        <v>29</v>
      </c>
      <c r="C1335" s="57" t="s">
        <v>29</v>
      </c>
      <c r="D1335" s="57" t="s">
        <v>29</v>
      </c>
      <c r="E1335" s="61"/>
    </row>
    <row r="1336" spans="2:5" s="1" customFormat="1" ht="13.9" customHeight="1">
      <c r="B1336" s="57" t="s">
        <v>29</v>
      </c>
      <c r="C1336" s="57" t="s">
        <v>29</v>
      </c>
      <c r="D1336" s="57" t="s">
        <v>29</v>
      </c>
      <c r="E1336" s="61"/>
    </row>
    <row r="1337" spans="2:5" s="1" customFormat="1" ht="13.9" customHeight="1">
      <c r="B1337" s="57" t="s">
        <v>29</v>
      </c>
      <c r="C1337" s="57" t="s">
        <v>29</v>
      </c>
      <c r="D1337" s="57" t="s">
        <v>29</v>
      </c>
      <c r="E1337" s="61"/>
    </row>
    <row r="1338" spans="2:5" s="1" customFormat="1" ht="13.9" customHeight="1">
      <c r="B1338" s="57" t="s">
        <v>29</v>
      </c>
      <c r="C1338" s="57" t="s">
        <v>29</v>
      </c>
      <c r="D1338" s="57" t="s">
        <v>29</v>
      </c>
      <c r="E1338" s="61"/>
    </row>
    <row r="1339" spans="2:5" s="1" customFormat="1" ht="13.9" customHeight="1">
      <c r="B1339" s="57" t="s">
        <v>29</v>
      </c>
      <c r="C1339" s="57" t="s">
        <v>29</v>
      </c>
      <c r="D1339" s="57" t="s">
        <v>29</v>
      </c>
      <c r="E1339" s="61"/>
    </row>
    <row r="1340" spans="2:5" s="1" customFormat="1" ht="13.9" customHeight="1">
      <c r="B1340" s="57" t="s">
        <v>29</v>
      </c>
      <c r="C1340" s="57" t="s">
        <v>29</v>
      </c>
      <c r="D1340" s="57" t="s">
        <v>29</v>
      </c>
      <c r="E1340" s="61"/>
    </row>
    <row r="1341" spans="2:5" s="1" customFormat="1" ht="13.9" customHeight="1">
      <c r="B1341" s="57" t="s">
        <v>29</v>
      </c>
      <c r="C1341" s="57" t="s">
        <v>29</v>
      </c>
      <c r="D1341" s="57" t="s">
        <v>29</v>
      </c>
      <c r="E1341" s="61"/>
    </row>
    <row r="1342" spans="2:5" s="1" customFormat="1" ht="13.9" customHeight="1">
      <c r="B1342" s="57" t="s">
        <v>29</v>
      </c>
      <c r="C1342" s="57" t="s">
        <v>29</v>
      </c>
      <c r="D1342" s="57" t="s">
        <v>29</v>
      </c>
      <c r="E1342" s="61"/>
    </row>
    <row r="1343" spans="2:5" s="1" customFormat="1" ht="13.9" customHeight="1">
      <c r="B1343" s="57" t="s">
        <v>29</v>
      </c>
      <c r="C1343" s="57" t="s">
        <v>29</v>
      </c>
      <c r="D1343" s="57" t="s">
        <v>29</v>
      </c>
      <c r="E1343" s="61"/>
    </row>
    <row r="1344" spans="2:5" s="1" customFormat="1" ht="13.9" customHeight="1">
      <c r="B1344" s="57" t="s">
        <v>29</v>
      </c>
      <c r="C1344" s="57" t="s">
        <v>29</v>
      </c>
      <c r="D1344" s="57" t="s">
        <v>29</v>
      </c>
      <c r="E1344" s="61"/>
    </row>
    <row r="1345" spans="2:5" s="1" customFormat="1" ht="13.9" customHeight="1">
      <c r="B1345" s="57" t="s">
        <v>29</v>
      </c>
      <c r="C1345" s="57" t="s">
        <v>29</v>
      </c>
      <c r="D1345" s="57" t="s">
        <v>29</v>
      </c>
      <c r="E1345" s="61"/>
    </row>
    <row r="1346" spans="2:5" s="1" customFormat="1" ht="13.9" customHeight="1">
      <c r="B1346" s="57" t="s">
        <v>29</v>
      </c>
      <c r="C1346" s="57" t="s">
        <v>29</v>
      </c>
      <c r="D1346" s="57" t="s">
        <v>29</v>
      </c>
      <c r="E1346" s="61"/>
    </row>
    <row r="1347" spans="2:5" s="1" customFormat="1" ht="13.9" customHeight="1">
      <c r="B1347" s="57" t="s">
        <v>29</v>
      </c>
      <c r="C1347" s="57" t="s">
        <v>29</v>
      </c>
      <c r="D1347" s="57" t="s">
        <v>29</v>
      </c>
      <c r="E1347" s="61"/>
    </row>
    <row r="1348" spans="2:5" s="1" customFormat="1" ht="13.9" customHeight="1">
      <c r="B1348" s="57" t="s">
        <v>29</v>
      </c>
      <c r="C1348" s="57" t="s">
        <v>29</v>
      </c>
      <c r="D1348" s="57" t="s">
        <v>29</v>
      </c>
      <c r="E1348" s="61"/>
    </row>
    <row r="1349" spans="2:5" s="1" customFormat="1" ht="13.9" customHeight="1">
      <c r="B1349" s="57" t="s">
        <v>29</v>
      </c>
      <c r="C1349" s="57" t="s">
        <v>29</v>
      </c>
      <c r="D1349" s="57" t="s">
        <v>29</v>
      </c>
      <c r="E1349" s="61"/>
    </row>
    <row r="1350" spans="2:5" s="1" customFormat="1" ht="13.9" customHeight="1">
      <c r="B1350" s="57" t="s">
        <v>29</v>
      </c>
      <c r="C1350" s="57" t="s">
        <v>29</v>
      </c>
      <c r="D1350" s="57" t="s">
        <v>29</v>
      </c>
      <c r="E1350" s="61"/>
    </row>
    <row r="1351" spans="2:5" s="1" customFormat="1" ht="13.9" customHeight="1">
      <c r="B1351" s="57" t="s">
        <v>29</v>
      </c>
      <c r="C1351" s="57" t="s">
        <v>29</v>
      </c>
      <c r="D1351" s="57" t="s">
        <v>29</v>
      </c>
      <c r="E1351" s="61"/>
    </row>
    <row r="1352" spans="2:5" s="1" customFormat="1" ht="13.9" customHeight="1">
      <c r="B1352" s="57" t="s">
        <v>29</v>
      </c>
      <c r="C1352" s="57" t="s">
        <v>29</v>
      </c>
      <c r="D1352" s="57" t="s">
        <v>29</v>
      </c>
      <c r="E1352" s="61"/>
    </row>
    <row r="1353" spans="2:5" s="1" customFormat="1" ht="13.9" customHeight="1">
      <c r="B1353" s="57" t="s">
        <v>29</v>
      </c>
      <c r="C1353" s="57" t="s">
        <v>29</v>
      </c>
      <c r="D1353" s="57" t="s">
        <v>29</v>
      </c>
      <c r="E1353" s="61"/>
    </row>
    <row r="1354" spans="2:5" s="1" customFormat="1" ht="13.9" customHeight="1">
      <c r="B1354" s="57" t="s">
        <v>29</v>
      </c>
      <c r="C1354" s="57" t="s">
        <v>29</v>
      </c>
      <c r="D1354" s="57" t="s">
        <v>29</v>
      </c>
      <c r="E1354" s="61"/>
    </row>
    <row r="1355" spans="2:5" s="1" customFormat="1" ht="13.9" customHeight="1">
      <c r="B1355" s="57" t="s">
        <v>29</v>
      </c>
      <c r="C1355" s="57" t="s">
        <v>29</v>
      </c>
      <c r="D1355" s="57" t="s">
        <v>29</v>
      </c>
      <c r="E1355" s="61"/>
    </row>
    <row r="1356" spans="2:5" s="1" customFormat="1" ht="13.9" customHeight="1">
      <c r="B1356" s="57" t="s">
        <v>29</v>
      </c>
      <c r="C1356" s="57" t="s">
        <v>29</v>
      </c>
      <c r="D1356" s="57" t="s">
        <v>29</v>
      </c>
      <c r="E1356" s="61"/>
    </row>
    <row r="1357" spans="2:5" s="1" customFormat="1" ht="13.9" customHeight="1">
      <c r="B1357" s="57" t="s">
        <v>29</v>
      </c>
      <c r="C1357" s="57" t="s">
        <v>29</v>
      </c>
      <c r="D1357" s="57" t="s">
        <v>29</v>
      </c>
      <c r="E1357" s="61"/>
    </row>
    <row r="1358" spans="2:5" s="1" customFormat="1" ht="13.9" customHeight="1">
      <c r="B1358" s="57" t="s">
        <v>29</v>
      </c>
      <c r="C1358" s="57" t="s">
        <v>29</v>
      </c>
      <c r="D1358" s="57" t="s">
        <v>29</v>
      </c>
      <c r="E1358" s="61"/>
    </row>
    <row r="1359" spans="2:5" s="1" customFormat="1" ht="13.9" customHeight="1">
      <c r="B1359" s="57" t="s">
        <v>29</v>
      </c>
      <c r="C1359" s="57" t="s">
        <v>29</v>
      </c>
      <c r="D1359" s="57" t="s">
        <v>29</v>
      </c>
      <c r="E1359" s="61"/>
    </row>
    <row r="1360" spans="2:5" s="1" customFormat="1" ht="13.9" customHeight="1">
      <c r="B1360" s="57" t="s">
        <v>29</v>
      </c>
      <c r="C1360" s="57" t="s">
        <v>29</v>
      </c>
      <c r="D1360" s="57" t="s">
        <v>29</v>
      </c>
      <c r="E1360" s="61"/>
    </row>
    <row r="1361" spans="2:5" s="1" customFormat="1" ht="13.9" customHeight="1">
      <c r="B1361" s="57" t="s">
        <v>29</v>
      </c>
      <c r="C1361" s="57" t="s">
        <v>29</v>
      </c>
      <c r="D1361" s="57" t="s">
        <v>29</v>
      </c>
      <c r="E1361" s="61"/>
    </row>
    <row r="1362" spans="2:5" s="1" customFormat="1" ht="13.9" customHeight="1">
      <c r="B1362" s="57" t="s">
        <v>29</v>
      </c>
      <c r="C1362" s="57" t="s">
        <v>29</v>
      </c>
      <c r="D1362" s="57" t="s">
        <v>29</v>
      </c>
      <c r="E1362" s="61"/>
    </row>
    <row r="1363" spans="2:5" s="1" customFormat="1" ht="13.9" customHeight="1">
      <c r="B1363" s="57" t="s">
        <v>29</v>
      </c>
      <c r="C1363" s="57" t="s">
        <v>29</v>
      </c>
      <c r="D1363" s="57" t="s">
        <v>29</v>
      </c>
      <c r="E1363" s="61"/>
    </row>
    <row r="1364" spans="2:5" s="1" customFormat="1" ht="13.9" customHeight="1">
      <c r="B1364" s="57" t="s">
        <v>29</v>
      </c>
      <c r="C1364" s="57" t="s">
        <v>29</v>
      </c>
      <c r="D1364" s="57" t="s">
        <v>29</v>
      </c>
      <c r="E1364" s="61"/>
    </row>
    <row r="1365" spans="2:5" s="1" customFormat="1" ht="13.9" customHeight="1">
      <c r="B1365" s="57" t="s">
        <v>29</v>
      </c>
      <c r="C1365" s="57" t="s">
        <v>29</v>
      </c>
      <c r="D1365" s="57" t="s">
        <v>29</v>
      </c>
      <c r="E1365" s="61"/>
    </row>
    <row r="1366" spans="2:5" s="1" customFormat="1" ht="13.9" customHeight="1">
      <c r="B1366" s="57" t="s">
        <v>29</v>
      </c>
      <c r="C1366" s="57" t="s">
        <v>29</v>
      </c>
      <c r="D1366" s="57" t="s">
        <v>29</v>
      </c>
      <c r="E1366" s="61"/>
    </row>
    <row r="1367" spans="2:5" s="1" customFormat="1" ht="13.9" customHeight="1">
      <c r="B1367" s="57" t="s">
        <v>29</v>
      </c>
      <c r="C1367" s="57" t="s">
        <v>29</v>
      </c>
      <c r="D1367" s="57" t="s">
        <v>29</v>
      </c>
      <c r="E1367" s="61"/>
    </row>
    <row r="1368" spans="2:5" s="1" customFormat="1" ht="13.9" customHeight="1">
      <c r="B1368" s="57" t="s">
        <v>29</v>
      </c>
      <c r="C1368" s="57" t="s">
        <v>29</v>
      </c>
      <c r="D1368" s="57" t="s">
        <v>29</v>
      </c>
      <c r="E1368" s="61"/>
    </row>
    <row r="1369" spans="2:5" s="1" customFormat="1" ht="13.9" customHeight="1">
      <c r="B1369" s="57" t="s">
        <v>29</v>
      </c>
      <c r="C1369" s="57" t="s">
        <v>29</v>
      </c>
      <c r="D1369" s="57" t="s">
        <v>29</v>
      </c>
      <c r="E1369" s="61"/>
    </row>
    <row r="1370" spans="2:5" s="1" customFormat="1" ht="13.9" customHeight="1">
      <c r="B1370" s="57" t="s">
        <v>29</v>
      </c>
      <c r="C1370" s="57" t="s">
        <v>29</v>
      </c>
      <c r="D1370" s="57" t="s">
        <v>29</v>
      </c>
      <c r="E1370" s="61"/>
    </row>
    <row r="1371" spans="2:5" s="1" customFormat="1" ht="13.9" customHeight="1">
      <c r="B1371" s="57" t="s">
        <v>29</v>
      </c>
      <c r="C1371" s="57" t="s">
        <v>29</v>
      </c>
      <c r="D1371" s="57" t="s">
        <v>29</v>
      </c>
      <c r="E1371" s="61"/>
    </row>
    <row r="1372" spans="2:5" s="1" customFormat="1" ht="13.9" customHeight="1">
      <c r="B1372" s="57" t="s">
        <v>29</v>
      </c>
      <c r="C1372" s="57" t="s">
        <v>29</v>
      </c>
      <c r="D1372" s="57" t="s">
        <v>29</v>
      </c>
      <c r="E1372" s="61"/>
    </row>
    <row r="1373" spans="2:5" s="1" customFormat="1" ht="13.9" customHeight="1">
      <c r="B1373" s="57" t="s">
        <v>29</v>
      </c>
      <c r="C1373" s="57" t="s">
        <v>29</v>
      </c>
      <c r="D1373" s="57" t="s">
        <v>29</v>
      </c>
      <c r="E1373" s="61"/>
    </row>
    <row r="1374" spans="2:5" s="1" customFormat="1" ht="13.9" customHeight="1">
      <c r="B1374" s="57" t="s">
        <v>29</v>
      </c>
      <c r="C1374" s="57" t="s">
        <v>29</v>
      </c>
      <c r="D1374" s="57" t="s">
        <v>29</v>
      </c>
      <c r="E1374" s="61"/>
    </row>
    <row r="1375" spans="2:5" s="1" customFormat="1" ht="13.9" customHeight="1">
      <c r="B1375" s="57" t="s">
        <v>29</v>
      </c>
      <c r="C1375" s="57" t="s">
        <v>29</v>
      </c>
      <c r="D1375" s="57" t="s">
        <v>29</v>
      </c>
      <c r="E1375" s="61"/>
    </row>
    <row r="1376" spans="2:5" s="1" customFormat="1" ht="13.9" customHeight="1">
      <c r="B1376" s="57" t="s">
        <v>29</v>
      </c>
      <c r="C1376" s="57" t="s">
        <v>29</v>
      </c>
      <c r="D1376" s="57" t="s">
        <v>29</v>
      </c>
      <c r="E1376" s="61"/>
    </row>
    <row r="1377" spans="2:5" s="1" customFormat="1" ht="13.9" customHeight="1">
      <c r="B1377" s="57" t="s">
        <v>29</v>
      </c>
      <c r="C1377" s="57" t="s">
        <v>29</v>
      </c>
      <c r="D1377" s="57" t="s">
        <v>29</v>
      </c>
      <c r="E1377" s="61"/>
    </row>
    <row r="1378" spans="2:5" s="1" customFormat="1" ht="13.9" customHeight="1">
      <c r="B1378" s="57" t="s">
        <v>29</v>
      </c>
      <c r="C1378" s="57" t="s">
        <v>29</v>
      </c>
      <c r="D1378" s="57" t="s">
        <v>29</v>
      </c>
      <c r="E1378" s="61"/>
    </row>
    <row r="1379" spans="2:5" s="1" customFormat="1" ht="13.9" customHeight="1">
      <c r="B1379" s="57" t="s">
        <v>29</v>
      </c>
      <c r="C1379" s="57" t="s">
        <v>29</v>
      </c>
      <c r="D1379" s="57" t="s">
        <v>29</v>
      </c>
      <c r="E1379" s="61"/>
    </row>
    <row r="1380" spans="2:5" s="1" customFormat="1" ht="13.9" customHeight="1">
      <c r="B1380" s="57" t="s">
        <v>29</v>
      </c>
      <c r="C1380" s="57" t="s">
        <v>29</v>
      </c>
      <c r="D1380" s="57" t="s">
        <v>29</v>
      </c>
      <c r="E1380" s="61"/>
    </row>
    <row r="1381" spans="2:5" s="1" customFormat="1" ht="13.9" customHeight="1">
      <c r="B1381" s="57" t="s">
        <v>29</v>
      </c>
      <c r="C1381" s="57" t="s">
        <v>29</v>
      </c>
      <c r="D1381" s="57" t="s">
        <v>29</v>
      </c>
      <c r="E1381" s="61"/>
    </row>
    <row r="1382" spans="2:5" s="1" customFormat="1" ht="13.9" customHeight="1">
      <c r="B1382" s="57" t="s">
        <v>29</v>
      </c>
      <c r="C1382" s="57" t="s">
        <v>29</v>
      </c>
      <c r="D1382" s="57" t="s">
        <v>29</v>
      </c>
      <c r="E1382" s="61"/>
    </row>
    <row r="1383" spans="2:5" s="1" customFormat="1" ht="13.9" customHeight="1">
      <c r="B1383" s="57" t="s">
        <v>29</v>
      </c>
      <c r="C1383" s="57" t="s">
        <v>29</v>
      </c>
      <c r="D1383" s="57" t="s">
        <v>29</v>
      </c>
      <c r="E1383" s="61"/>
    </row>
    <row r="1384" spans="2:5" s="1" customFormat="1" ht="13.9" customHeight="1">
      <c r="B1384" s="57" t="s">
        <v>29</v>
      </c>
      <c r="C1384" s="57" t="s">
        <v>29</v>
      </c>
      <c r="D1384" s="57" t="s">
        <v>29</v>
      </c>
      <c r="E1384" s="61"/>
    </row>
    <row r="1385" spans="2:5" s="1" customFormat="1" ht="13.9" customHeight="1">
      <c r="B1385" s="57" t="s">
        <v>29</v>
      </c>
      <c r="C1385" s="57" t="s">
        <v>29</v>
      </c>
      <c r="D1385" s="57" t="s">
        <v>29</v>
      </c>
      <c r="E1385" s="61"/>
    </row>
    <row r="1386" spans="2:5" s="1" customFormat="1" ht="13.9" customHeight="1">
      <c r="B1386" s="57" t="s">
        <v>29</v>
      </c>
      <c r="C1386" s="57" t="s">
        <v>29</v>
      </c>
      <c r="D1386" s="57" t="s">
        <v>29</v>
      </c>
      <c r="E1386" s="61"/>
    </row>
    <row r="1387" spans="2:5" s="1" customFormat="1" ht="13.9" customHeight="1">
      <c r="B1387" s="57" t="s">
        <v>29</v>
      </c>
      <c r="C1387" s="57" t="s">
        <v>29</v>
      </c>
      <c r="D1387" s="57" t="s">
        <v>29</v>
      </c>
      <c r="E1387" s="61"/>
    </row>
    <row r="1388" spans="2:5" s="1" customFormat="1" ht="13.9" customHeight="1">
      <c r="B1388" s="57" t="s">
        <v>29</v>
      </c>
      <c r="C1388" s="57" t="s">
        <v>29</v>
      </c>
      <c r="D1388" s="57" t="s">
        <v>29</v>
      </c>
      <c r="E1388" s="61"/>
    </row>
    <row r="1389" spans="2:5" s="1" customFormat="1" ht="13.9" customHeight="1">
      <c r="B1389" s="57" t="s">
        <v>29</v>
      </c>
      <c r="C1389" s="57" t="s">
        <v>29</v>
      </c>
      <c r="D1389" s="57" t="s">
        <v>29</v>
      </c>
      <c r="E1389" s="61"/>
    </row>
    <row r="1390" spans="2:5" s="1" customFormat="1" ht="13.9" customHeight="1">
      <c r="B1390" s="57" t="s">
        <v>29</v>
      </c>
      <c r="C1390" s="57" t="s">
        <v>29</v>
      </c>
      <c r="D1390" s="57" t="s">
        <v>29</v>
      </c>
      <c r="E1390" s="61"/>
    </row>
    <row r="1391" spans="2:5" s="1" customFormat="1" ht="13.9" customHeight="1">
      <c r="B1391" s="57" t="s">
        <v>29</v>
      </c>
      <c r="C1391" s="57" t="s">
        <v>29</v>
      </c>
      <c r="D1391" s="57" t="s">
        <v>29</v>
      </c>
      <c r="E1391" s="61"/>
    </row>
    <row r="1392" spans="2:5" s="1" customFormat="1" ht="13.9" customHeight="1">
      <c r="B1392" s="57" t="s">
        <v>29</v>
      </c>
      <c r="C1392" s="57" t="s">
        <v>29</v>
      </c>
      <c r="D1392" s="57" t="s">
        <v>29</v>
      </c>
      <c r="E1392" s="61"/>
    </row>
    <row r="1393" spans="2:5" s="1" customFormat="1" ht="13.9" customHeight="1">
      <c r="B1393" s="57" t="s">
        <v>29</v>
      </c>
      <c r="C1393" s="57" t="s">
        <v>29</v>
      </c>
      <c r="D1393" s="57" t="s">
        <v>29</v>
      </c>
      <c r="E1393" s="61"/>
    </row>
    <row r="1394" spans="2:5" s="1" customFormat="1" ht="13.9" customHeight="1">
      <c r="B1394" s="57" t="s">
        <v>29</v>
      </c>
      <c r="C1394" s="57" t="s">
        <v>29</v>
      </c>
      <c r="D1394" s="57" t="s">
        <v>29</v>
      </c>
      <c r="E1394" s="61"/>
    </row>
    <row r="1395" spans="2:5" s="1" customFormat="1" ht="13.9" customHeight="1">
      <c r="B1395" s="57" t="s">
        <v>29</v>
      </c>
      <c r="C1395" s="57" t="s">
        <v>29</v>
      </c>
      <c r="D1395" s="57" t="s">
        <v>29</v>
      </c>
      <c r="E1395" s="61"/>
    </row>
    <row r="1396" spans="2:5" s="1" customFormat="1" ht="13.9" customHeight="1">
      <c r="B1396" s="57" t="s">
        <v>29</v>
      </c>
      <c r="C1396" s="57" t="s">
        <v>29</v>
      </c>
      <c r="D1396" s="57" t="s">
        <v>29</v>
      </c>
      <c r="E1396" s="61"/>
    </row>
    <row r="1397" spans="2:5" s="1" customFormat="1" ht="13.9" customHeight="1">
      <c r="B1397" s="57" t="s">
        <v>29</v>
      </c>
      <c r="C1397" s="57" t="s">
        <v>29</v>
      </c>
      <c r="D1397" s="57" t="s">
        <v>29</v>
      </c>
      <c r="E1397" s="61"/>
    </row>
    <row r="1398" spans="2:5" s="1" customFormat="1" ht="13.9" customHeight="1">
      <c r="B1398" s="57" t="s">
        <v>29</v>
      </c>
      <c r="C1398" s="57" t="s">
        <v>29</v>
      </c>
      <c r="D1398" s="57" t="s">
        <v>29</v>
      </c>
      <c r="E1398" s="61"/>
    </row>
    <row r="1399" spans="2:5" s="1" customFormat="1" ht="13.9" customHeight="1">
      <c r="B1399" s="57" t="s">
        <v>29</v>
      </c>
      <c r="C1399" s="57" t="s">
        <v>29</v>
      </c>
      <c r="D1399" s="57" t="s">
        <v>29</v>
      </c>
      <c r="E1399" s="61"/>
    </row>
    <row r="1400" spans="2:5" s="1" customFormat="1" ht="13.9" customHeight="1">
      <c r="B1400" s="57" t="s">
        <v>29</v>
      </c>
      <c r="C1400" s="57" t="s">
        <v>29</v>
      </c>
      <c r="D1400" s="57" t="s">
        <v>29</v>
      </c>
      <c r="E1400" s="61"/>
    </row>
    <row r="1401" spans="2:5" s="1" customFormat="1" ht="13.9" customHeight="1">
      <c r="B1401" s="57" t="s">
        <v>29</v>
      </c>
      <c r="C1401" s="57" t="s">
        <v>29</v>
      </c>
      <c r="D1401" s="57" t="s">
        <v>29</v>
      </c>
      <c r="E1401" s="61"/>
    </row>
    <row r="1402" spans="2:5" s="1" customFormat="1" ht="13.9" customHeight="1">
      <c r="B1402" s="57" t="s">
        <v>29</v>
      </c>
      <c r="C1402" s="57" t="s">
        <v>29</v>
      </c>
      <c r="D1402" s="57" t="s">
        <v>29</v>
      </c>
      <c r="E1402" s="61"/>
    </row>
    <row r="1403" spans="2:5" s="1" customFormat="1" ht="13.9" customHeight="1">
      <c r="B1403" s="57" t="s">
        <v>29</v>
      </c>
      <c r="C1403" s="57" t="s">
        <v>29</v>
      </c>
      <c r="D1403" s="57" t="s">
        <v>29</v>
      </c>
      <c r="E1403" s="61"/>
    </row>
    <row r="1404" spans="2:5" s="1" customFormat="1" ht="13.9" customHeight="1">
      <c r="B1404" s="57" t="s">
        <v>29</v>
      </c>
      <c r="C1404" s="57" t="s">
        <v>29</v>
      </c>
      <c r="D1404" s="57" t="s">
        <v>29</v>
      </c>
      <c r="E1404" s="61"/>
    </row>
    <row r="1405" spans="2:5" s="1" customFormat="1" ht="13.9" customHeight="1">
      <c r="B1405" s="57" t="s">
        <v>29</v>
      </c>
      <c r="C1405" s="57" t="s">
        <v>29</v>
      </c>
      <c r="D1405" s="57" t="s">
        <v>29</v>
      </c>
      <c r="E1405" s="61"/>
    </row>
    <row r="1406" spans="2:5" s="1" customFormat="1" ht="13.9" customHeight="1">
      <c r="B1406" s="57" t="s">
        <v>29</v>
      </c>
      <c r="C1406" s="57" t="s">
        <v>29</v>
      </c>
      <c r="D1406" s="57" t="s">
        <v>29</v>
      </c>
      <c r="E1406" s="61"/>
    </row>
    <row r="1407" spans="2:5" s="1" customFormat="1" ht="13.9" customHeight="1">
      <c r="B1407" s="57" t="s">
        <v>29</v>
      </c>
      <c r="C1407" s="57" t="s">
        <v>29</v>
      </c>
      <c r="D1407" s="57" t="s">
        <v>29</v>
      </c>
      <c r="E1407" s="61"/>
    </row>
    <row r="1408" spans="2:5" s="1" customFormat="1" ht="13.9" customHeight="1">
      <c r="B1408" s="57" t="s">
        <v>29</v>
      </c>
      <c r="C1408" s="57" t="s">
        <v>29</v>
      </c>
      <c r="D1408" s="57" t="s">
        <v>29</v>
      </c>
      <c r="E1408" s="61"/>
    </row>
    <row r="1409" spans="2:5" s="1" customFormat="1" ht="13.9" customHeight="1">
      <c r="B1409" s="57" t="s">
        <v>29</v>
      </c>
      <c r="C1409" s="57" t="s">
        <v>29</v>
      </c>
      <c r="D1409" s="57" t="s">
        <v>29</v>
      </c>
      <c r="E1409" s="61"/>
    </row>
    <row r="1410" spans="2:5" s="1" customFormat="1" ht="13.9" customHeight="1">
      <c r="B1410" s="57" t="s">
        <v>29</v>
      </c>
      <c r="C1410" s="57" t="s">
        <v>29</v>
      </c>
      <c r="D1410" s="57" t="s">
        <v>29</v>
      </c>
      <c r="E1410" s="61"/>
    </row>
    <row r="1411" spans="2:5" s="1" customFormat="1" ht="13.9" customHeight="1">
      <c r="B1411" s="57" t="s">
        <v>29</v>
      </c>
      <c r="C1411" s="57" t="s">
        <v>29</v>
      </c>
      <c r="D1411" s="57" t="s">
        <v>29</v>
      </c>
      <c r="E1411" s="61"/>
    </row>
    <row r="1412" spans="2:5" s="1" customFormat="1" ht="13.9" customHeight="1">
      <c r="B1412" s="57" t="s">
        <v>29</v>
      </c>
      <c r="C1412" s="57" t="s">
        <v>29</v>
      </c>
      <c r="D1412" s="57" t="s">
        <v>29</v>
      </c>
      <c r="E1412" s="61"/>
    </row>
    <row r="1413" spans="2:5" s="1" customFormat="1" ht="13.9" customHeight="1">
      <c r="B1413" s="57" t="s">
        <v>29</v>
      </c>
      <c r="C1413" s="57" t="s">
        <v>29</v>
      </c>
      <c r="D1413" s="57" t="s">
        <v>29</v>
      </c>
      <c r="E1413" s="61"/>
    </row>
    <row r="1414" spans="2:5" s="1" customFormat="1" ht="13.9" customHeight="1">
      <c r="B1414" s="57" t="s">
        <v>29</v>
      </c>
      <c r="C1414" s="57" t="s">
        <v>29</v>
      </c>
      <c r="D1414" s="57" t="s">
        <v>29</v>
      </c>
      <c r="E1414" s="61"/>
    </row>
    <row r="1415" spans="2:5" s="1" customFormat="1" ht="13.9" customHeight="1">
      <c r="B1415" s="57" t="s">
        <v>29</v>
      </c>
      <c r="C1415" s="57" t="s">
        <v>29</v>
      </c>
      <c r="D1415" s="57" t="s">
        <v>29</v>
      </c>
      <c r="E1415" s="61"/>
    </row>
    <row r="1416" spans="2:5" s="1" customFormat="1" ht="13.9" customHeight="1">
      <c r="B1416" s="57" t="s">
        <v>29</v>
      </c>
      <c r="C1416" s="57" t="s">
        <v>29</v>
      </c>
      <c r="D1416" s="57" t="s">
        <v>29</v>
      </c>
      <c r="E1416" s="61"/>
    </row>
    <row r="1417" spans="2:5" s="1" customFormat="1" ht="13.9" customHeight="1">
      <c r="B1417" s="57" t="s">
        <v>29</v>
      </c>
      <c r="C1417" s="57" t="s">
        <v>29</v>
      </c>
      <c r="D1417" s="57" t="s">
        <v>29</v>
      </c>
      <c r="E1417" s="61"/>
    </row>
    <row r="1418" spans="2:5" s="1" customFormat="1" ht="13.9" customHeight="1">
      <c r="B1418" s="57" t="s">
        <v>29</v>
      </c>
      <c r="C1418" s="57" t="s">
        <v>29</v>
      </c>
      <c r="D1418" s="57" t="s">
        <v>29</v>
      </c>
      <c r="E1418" s="61"/>
    </row>
    <row r="1419" spans="2:5" s="1" customFormat="1" ht="13.9" customHeight="1">
      <c r="B1419" s="57" t="s">
        <v>29</v>
      </c>
      <c r="C1419" s="57" t="s">
        <v>29</v>
      </c>
      <c r="D1419" s="57" t="s">
        <v>29</v>
      </c>
      <c r="E1419" s="61"/>
    </row>
    <row r="1420" spans="2:5" s="1" customFormat="1" ht="13.9" customHeight="1">
      <c r="B1420" s="57" t="s">
        <v>29</v>
      </c>
      <c r="C1420" s="57" t="s">
        <v>29</v>
      </c>
      <c r="D1420" s="57" t="s">
        <v>29</v>
      </c>
      <c r="E1420" s="61"/>
    </row>
    <row r="1421" spans="2:5" s="1" customFormat="1" ht="13.9" customHeight="1">
      <c r="B1421" s="57" t="s">
        <v>29</v>
      </c>
      <c r="C1421" s="57" t="s">
        <v>29</v>
      </c>
      <c r="D1421" s="57" t="s">
        <v>29</v>
      </c>
      <c r="E1421" s="61"/>
    </row>
    <row r="1422" spans="2:5" s="1" customFormat="1" ht="13.9" customHeight="1">
      <c r="B1422" s="57" t="s">
        <v>29</v>
      </c>
      <c r="C1422" s="57" t="s">
        <v>29</v>
      </c>
      <c r="D1422" s="57" t="s">
        <v>29</v>
      </c>
      <c r="E1422" s="61"/>
    </row>
    <row r="1423" spans="2:5" s="1" customFormat="1" ht="13.9" customHeight="1">
      <c r="B1423" s="57" t="s">
        <v>29</v>
      </c>
      <c r="C1423" s="57" t="s">
        <v>29</v>
      </c>
      <c r="D1423" s="57" t="s">
        <v>29</v>
      </c>
      <c r="E1423" s="61"/>
    </row>
    <row r="1424" spans="2:5" s="1" customFormat="1" ht="13.9" customHeight="1">
      <c r="B1424" s="57" t="s">
        <v>29</v>
      </c>
      <c r="C1424" s="57" t="s">
        <v>29</v>
      </c>
      <c r="D1424" s="57" t="s">
        <v>29</v>
      </c>
      <c r="E1424" s="61"/>
    </row>
    <row r="1425" spans="2:5" s="1" customFormat="1" ht="13.9" customHeight="1">
      <c r="B1425" s="57" t="s">
        <v>29</v>
      </c>
      <c r="C1425" s="57" t="s">
        <v>29</v>
      </c>
      <c r="D1425" s="57" t="s">
        <v>29</v>
      </c>
      <c r="E1425" s="61"/>
    </row>
    <row r="1426" spans="2:5" s="1" customFormat="1" ht="13.9" customHeight="1">
      <c r="B1426" s="57" t="s">
        <v>29</v>
      </c>
      <c r="C1426" s="57" t="s">
        <v>29</v>
      </c>
      <c r="D1426" s="57" t="s">
        <v>29</v>
      </c>
      <c r="E1426" s="61"/>
    </row>
    <row r="1427" spans="2:5" s="1" customFormat="1" ht="13.9" customHeight="1">
      <c r="B1427" s="57" t="s">
        <v>29</v>
      </c>
      <c r="C1427" s="57" t="s">
        <v>29</v>
      </c>
      <c r="D1427" s="57" t="s">
        <v>29</v>
      </c>
      <c r="E1427" s="61"/>
    </row>
    <row r="1428" spans="2:5" s="1" customFormat="1" ht="13.9" customHeight="1">
      <c r="B1428" s="57" t="s">
        <v>29</v>
      </c>
      <c r="C1428" s="57" t="s">
        <v>29</v>
      </c>
      <c r="D1428" s="57" t="s">
        <v>29</v>
      </c>
      <c r="E1428" s="61"/>
    </row>
    <row r="1429" spans="2:5" s="1" customFormat="1" ht="13.9" customHeight="1">
      <c r="B1429" s="57" t="s">
        <v>29</v>
      </c>
      <c r="C1429" s="57" t="s">
        <v>29</v>
      </c>
      <c r="D1429" s="57" t="s">
        <v>29</v>
      </c>
      <c r="E1429" s="61"/>
    </row>
    <row r="1430" spans="2:5" s="1" customFormat="1" ht="13.9" customHeight="1">
      <c r="B1430" s="57" t="s">
        <v>29</v>
      </c>
      <c r="C1430" s="57" t="s">
        <v>29</v>
      </c>
      <c r="D1430" s="57" t="s">
        <v>29</v>
      </c>
      <c r="E1430" s="61"/>
    </row>
    <row r="1431" spans="2:5" s="1" customFormat="1" ht="13.9" customHeight="1">
      <c r="B1431" s="57" t="s">
        <v>29</v>
      </c>
      <c r="C1431" s="57" t="s">
        <v>29</v>
      </c>
      <c r="D1431" s="57" t="s">
        <v>29</v>
      </c>
      <c r="E1431" s="61"/>
    </row>
    <row r="1432" spans="2:5" s="1" customFormat="1" ht="13.9" customHeight="1">
      <c r="B1432" s="57" t="s">
        <v>29</v>
      </c>
      <c r="C1432" s="57" t="s">
        <v>29</v>
      </c>
      <c r="D1432" s="57" t="s">
        <v>29</v>
      </c>
      <c r="E1432" s="61"/>
    </row>
    <row r="1433" spans="2:5" s="1" customFormat="1" ht="13.9" customHeight="1">
      <c r="B1433" s="57" t="s">
        <v>29</v>
      </c>
      <c r="C1433" s="57" t="s">
        <v>29</v>
      </c>
      <c r="D1433" s="57" t="s">
        <v>29</v>
      </c>
      <c r="E1433" s="61"/>
    </row>
    <row r="1434" spans="2:5" s="1" customFormat="1" ht="13.9" customHeight="1">
      <c r="B1434" s="57" t="s">
        <v>29</v>
      </c>
      <c r="C1434" s="57" t="s">
        <v>29</v>
      </c>
      <c r="D1434" s="57" t="s">
        <v>29</v>
      </c>
      <c r="E1434" s="61"/>
    </row>
    <row r="1435" spans="2:5" s="1" customFormat="1" ht="13.9" customHeight="1">
      <c r="B1435" s="57" t="s">
        <v>29</v>
      </c>
      <c r="C1435" s="57" t="s">
        <v>29</v>
      </c>
      <c r="D1435" s="57" t="s">
        <v>29</v>
      </c>
      <c r="E1435" s="61"/>
    </row>
    <row r="1436" spans="2:5" s="1" customFormat="1" ht="13.9" customHeight="1">
      <c r="B1436" s="57" t="s">
        <v>29</v>
      </c>
      <c r="C1436" s="57" t="s">
        <v>29</v>
      </c>
      <c r="D1436" s="57" t="s">
        <v>29</v>
      </c>
      <c r="E1436" s="61"/>
    </row>
    <row r="1437" spans="2:5" s="1" customFormat="1" ht="13.9" customHeight="1">
      <c r="B1437" s="57" t="s">
        <v>29</v>
      </c>
      <c r="C1437" s="57" t="s">
        <v>29</v>
      </c>
      <c r="D1437" s="57" t="s">
        <v>29</v>
      </c>
      <c r="E1437" s="61"/>
    </row>
    <row r="1438" spans="2:5" s="1" customFormat="1" ht="13.9" customHeight="1">
      <c r="B1438" s="57" t="s">
        <v>29</v>
      </c>
      <c r="C1438" s="57" t="s">
        <v>29</v>
      </c>
      <c r="D1438" s="57" t="s">
        <v>29</v>
      </c>
      <c r="E1438" s="61"/>
    </row>
    <row r="1439" spans="2:5" s="1" customFormat="1" ht="13.9" customHeight="1">
      <c r="B1439" s="57" t="s">
        <v>29</v>
      </c>
      <c r="C1439" s="57" t="s">
        <v>29</v>
      </c>
      <c r="D1439" s="57" t="s">
        <v>29</v>
      </c>
      <c r="E1439" s="61"/>
    </row>
    <row r="1440" spans="2:5" s="1" customFormat="1" ht="13.9" customHeight="1">
      <c r="B1440" s="57" t="s">
        <v>29</v>
      </c>
      <c r="C1440" s="57" t="s">
        <v>29</v>
      </c>
      <c r="D1440" s="57" t="s">
        <v>29</v>
      </c>
      <c r="E1440" s="61"/>
    </row>
    <row r="1441" spans="2:5" s="1" customFormat="1" ht="13.9" customHeight="1">
      <c r="B1441" s="57" t="s">
        <v>29</v>
      </c>
      <c r="C1441" s="57" t="s">
        <v>29</v>
      </c>
      <c r="D1441" s="57" t="s">
        <v>29</v>
      </c>
      <c r="E1441" s="61"/>
    </row>
    <row r="1442" spans="2:5" s="1" customFormat="1" ht="13.9" customHeight="1">
      <c r="B1442" s="57" t="s">
        <v>29</v>
      </c>
      <c r="C1442" s="57" t="s">
        <v>29</v>
      </c>
      <c r="D1442" s="57" t="s">
        <v>29</v>
      </c>
      <c r="E1442" s="61"/>
    </row>
    <row r="1443" spans="2:5" s="1" customFormat="1" ht="13.9" customHeight="1">
      <c r="B1443" s="57" t="s">
        <v>29</v>
      </c>
      <c r="C1443" s="57" t="s">
        <v>29</v>
      </c>
      <c r="D1443" s="57" t="s">
        <v>29</v>
      </c>
      <c r="E1443" s="61"/>
    </row>
    <row r="1444" spans="2:5" s="1" customFormat="1" ht="13.9" customHeight="1">
      <c r="B1444" s="57" t="s">
        <v>29</v>
      </c>
      <c r="C1444" s="57" t="s">
        <v>29</v>
      </c>
      <c r="D1444" s="57" t="s">
        <v>29</v>
      </c>
      <c r="E1444" s="61"/>
    </row>
    <row r="1445" spans="2:5" s="1" customFormat="1" ht="13.9" customHeight="1">
      <c r="B1445" s="57" t="s">
        <v>29</v>
      </c>
      <c r="C1445" s="57" t="s">
        <v>29</v>
      </c>
      <c r="D1445" s="57" t="s">
        <v>29</v>
      </c>
      <c r="E1445" s="61"/>
    </row>
    <row r="1446" spans="2:5" s="1" customFormat="1" ht="13.9" customHeight="1">
      <c r="B1446" s="57" t="s">
        <v>29</v>
      </c>
      <c r="C1446" s="57" t="s">
        <v>29</v>
      </c>
      <c r="D1446" s="57" t="s">
        <v>29</v>
      </c>
      <c r="E1446" s="61"/>
    </row>
    <row r="1447" spans="2:5" s="1" customFormat="1" ht="13.9" customHeight="1">
      <c r="B1447" s="57" t="s">
        <v>29</v>
      </c>
      <c r="C1447" s="57" t="s">
        <v>29</v>
      </c>
      <c r="D1447" s="57" t="s">
        <v>29</v>
      </c>
      <c r="E1447" s="61"/>
    </row>
    <row r="1448" spans="2:5" s="1" customFormat="1" ht="13.9" customHeight="1">
      <c r="B1448" s="57" t="s">
        <v>29</v>
      </c>
      <c r="C1448" s="57" t="s">
        <v>29</v>
      </c>
      <c r="D1448" s="57" t="s">
        <v>29</v>
      </c>
      <c r="E1448" s="61"/>
    </row>
    <row r="1449" spans="2:5" s="1" customFormat="1" ht="13.9" customHeight="1">
      <c r="B1449" s="57" t="s">
        <v>29</v>
      </c>
      <c r="C1449" s="57" t="s">
        <v>29</v>
      </c>
      <c r="D1449" s="57" t="s">
        <v>29</v>
      </c>
      <c r="E1449" s="61"/>
    </row>
    <row r="1450" spans="2:5" s="1" customFormat="1" ht="13.9" customHeight="1">
      <c r="B1450" s="57" t="s">
        <v>29</v>
      </c>
      <c r="C1450" s="57" t="s">
        <v>29</v>
      </c>
      <c r="D1450" s="57" t="s">
        <v>29</v>
      </c>
      <c r="E1450" s="61"/>
    </row>
    <row r="1451" spans="2:5" s="1" customFormat="1" ht="13.9" customHeight="1">
      <c r="B1451" s="57" t="s">
        <v>29</v>
      </c>
      <c r="C1451" s="57" t="s">
        <v>29</v>
      </c>
      <c r="D1451" s="57" t="s">
        <v>29</v>
      </c>
      <c r="E1451" s="61"/>
    </row>
    <row r="1452" spans="2:5" s="1" customFormat="1" ht="13.9" customHeight="1">
      <c r="B1452" s="57" t="s">
        <v>29</v>
      </c>
      <c r="C1452" s="57" t="s">
        <v>29</v>
      </c>
      <c r="D1452" s="57" t="s">
        <v>29</v>
      </c>
      <c r="E1452" s="61"/>
    </row>
    <row r="1453" spans="2:5" s="1" customFormat="1" ht="13.9" customHeight="1">
      <c r="B1453" s="57" t="s">
        <v>29</v>
      </c>
      <c r="C1453" s="57" t="s">
        <v>29</v>
      </c>
      <c r="D1453" s="57" t="s">
        <v>29</v>
      </c>
      <c r="E1453" s="61"/>
    </row>
    <row r="1454" spans="2:5" s="1" customFormat="1" ht="13.9" customHeight="1">
      <c r="B1454" s="57" t="s">
        <v>29</v>
      </c>
      <c r="C1454" s="57" t="s">
        <v>29</v>
      </c>
      <c r="D1454" s="57" t="s">
        <v>29</v>
      </c>
      <c r="E1454" s="61"/>
    </row>
    <row r="1455" spans="2:5" s="1" customFormat="1" ht="13.9" customHeight="1">
      <c r="B1455" s="57" t="s">
        <v>29</v>
      </c>
      <c r="C1455" s="57" t="s">
        <v>29</v>
      </c>
      <c r="D1455" s="57" t="s">
        <v>29</v>
      </c>
      <c r="E1455" s="61"/>
    </row>
    <row r="1456" spans="2:5" s="1" customFormat="1" ht="13.9" customHeight="1">
      <c r="B1456" s="57" t="s">
        <v>29</v>
      </c>
      <c r="C1456" s="57" t="s">
        <v>29</v>
      </c>
      <c r="D1456" s="57" t="s">
        <v>29</v>
      </c>
      <c r="E1456" s="61"/>
    </row>
    <row r="1457" spans="2:5" s="1" customFormat="1" ht="13.9" customHeight="1">
      <c r="B1457" s="57" t="s">
        <v>29</v>
      </c>
      <c r="C1457" s="57" t="s">
        <v>29</v>
      </c>
      <c r="D1457" s="57" t="s">
        <v>29</v>
      </c>
      <c r="E1457" s="61"/>
    </row>
    <row r="1458" spans="2:5" s="1" customFormat="1" ht="13.9" customHeight="1">
      <c r="B1458" s="57" t="s">
        <v>29</v>
      </c>
      <c r="C1458" s="57" t="s">
        <v>29</v>
      </c>
      <c r="D1458" s="57" t="s">
        <v>29</v>
      </c>
      <c r="E1458" s="61"/>
    </row>
    <row r="1459" spans="2:5" s="1" customFormat="1" ht="13.9" customHeight="1">
      <c r="B1459" s="57" t="s">
        <v>29</v>
      </c>
      <c r="C1459" s="57" t="s">
        <v>29</v>
      </c>
      <c r="D1459" s="57" t="s">
        <v>29</v>
      </c>
      <c r="E1459" s="61"/>
    </row>
    <row r="1460" spans="2:5" s="1" customFormat="1" ht="13.9" customHeight="1">
      <c r="B1460" s="57" t="s">
        <v>29</v>
      </c>
      <c r="C1460" s="57" t="s">
        <v>29</v>
      </c>
      <c r="D1460" s="57" t="s">
        <v>29</v>
      </c>
      <c r="E1460" s="61"/>
    </row>
    <row r="1461" spans="2:5" s="1" customFormat="1" ht="13.9" customHeight="1">
      <c r="B1461" s="57" t="s">
        <v>29</v>
      </c>
      <c r="C1461" s="57" t="s">
        <v>29</v>
      </c>
      <c r="D1461" s="57" t="s">
        <v>29</v>
      </c>
      <c r="E1461" s="61"/>
    </row>
    <row r="1462" spans="2:5" s="1" customFormat="1" ht="13.9" customHeight="1">
      <c r="B1462" s="57" t="s">
        <v>29</v>
      </c>
      <c r="C1462" s="57" t="s">
        <v>29</v>
      </c>
      <c r="D1462" s="57" t="s">
        <v>29</v>
      </c>
      <c r="E1462" s="61"/>
    </row>
    <row r="1463" spans="2:5" s="1" customFormat="1" ht="13.9" customHeight="1">
      <c r="B1463" s="57" t="s">
        <v>29</v>
      </c>
      <c r="C1463" s="57" t="s">
        <v>29</v>
      </c>
      <c r="D1463" s="57" t="s">
        <v>29</v>
      </c>
      <c r="E1463" s="61"/>
    </row>
    <row r="1464" spans="2:5" s="1" customFormat="1" ht="13.9" customHeight="1">
      <c r="B1464" s="57" t="s">
        <v>29</v>
      </c>
      <c r="C1464" s="57" t="s">
        <v>29</v>
      </c>
      <c r="D1464" s="57" t="s">
        <v>29</v>
      </c>
      <c r="E1464" s="61"/>
    </row>
    <row r="1465" spans="2:5" s="1" customFormat="1" ht="13.9" customHeight="1">
      <c r="B1465" s="57" t="s">
        <v>29</v>
      </c>
      <c r="C1465" s="57" t="s">
        <v>29</v>
      </c>
      <c r="D1465" s="57" t="s">
        <v>29</v>
      </c>
      <c r="E1465" s="61"/>
    </row>
    <row r="1466" spans="2:5" s="1" customFormat="1" ht="13.9" customHeight="1">
      <c r="B1466" s="57" t="s">
        <v>29</v>
      </c>
      <c r="C1466" s="57" t="s">
        <v>29</v>
      </c>
      <c r="D1466" s="57" t="s">
        <v>29</v>
      </c>
      <c r="E1466" s="61"/>
    </row>
    <row r="1467" spans="2:5" s="1" customFormat="1" ht="13.9" customHeight="1">
      <c r="B1467" s="57" t="s">
        <v>29</v>
      </c>
      <c r="C1467" s="57" t="s">
        <v>29</v>
      </c>
      <c r="D1467" s="57" t="s">
        <v>29</v>
      </c>
      <c r="E1467" s="61"/>
    </row>
    <row r="1468" spans="2:5" s="1" customFormat="1" ht="13.9" customHeight="1">
      <c r="B1468" s="57" t="s">
        <v>29</v>
      </c>
      <c r="C1468" s="57" t="s">
        <v>29</v>
      </c>
      <c r="D1468" s="57" t="s">
        <v>29</v>
      </c>
      <c r="E1468" s="61"/>
    </row>
    <row r="1469" spans="2:5" s="1" customFormat="1" ht="13.9" customHeight="1">
      <c r="B1469" s="57" t="s">
        <v>29</v>
      </c>
      <c r="C1469" s="57" t="s">
        <v>29</v>
      </c>
      <c r="D1469" s="57" t="s">
        <v>29</v>
      </c>
      <c r="E1469" s="61"/>
    </row>
    <row r="1470" spans="2:5" s="1" customFormat="1" ht="13.9" customHeight="1">
      <c r="B1470" s="57" t="s">
        <v>29</v>
      </c>
      <c r="C1470" s="57" t="s">
        <v>29</v>
      </c>
      <c r="D1470" s="57" t="s">
        <v>29</v>
      </c>
      <c r="E1470" s="61"/>
    </row>
    <row r="1471" spans="2:5" s="1" customFormat="1" ht="13.9" customHeight="1">
      <c r="B1471" s="57" t="s">
        <v>29</v>
      </c>
      <c r="C1471" s="57" t="s">
        <v>29</v>
      </c>
      <c r="D1471" s="57" t="s">
        <v>29</v>
      </c>
      <c r="E1471" s="61"/>
    </row>
    <row r="1472" spans="2:5" s="1" customFormat="1" ht="13.9" customHeight="1">
      <c r="B1472" s="57" t="s">
        <v>29</v>
      </c>
      <c r="C1472" s="57" t="s">
        <v>29</v>
      </c>
      <c r="D1472" s="57" t="s">
        <v>29</v>
      </c>
      <c r="E1472" s="61"/>
    </row>
    <row r="1473" spans="2:5" s="1" customFormat="1" ht="13.9" customHeight="1">
      <c r="B1473" s="57" t="s">
        <v>29</v>
      </c>
      <c r="C1473" s="57" t="s">
        <v>29</v>
      </c>
      <c r="D1473" s="57" t="s">
        <v>29</v>
      </c>
      <c r="E1473" s="61"/>
    </row>
    <row r="1474" spans="2:5" s="1" customFormat="1" ht="13.9" customHeight="1">
      <c r="B1474" s="57" t="s">
        <v>29</v>
      </c>
      <c r="C1474" s="57" t="s">
        <v>29</v>
      </c>
      <c r="D1474" s="57" t="s">
        <v>29</v>
      </c>
      <c r="E1474" s="61"/>
    </row>
    <row r="1475" spans="2:5" s="1" customFormat="1" ht="13.9" customHeight="1">
      <c r="B1475" s="57" t="s">
        <v>29</v>
      </c>
      <c r="C1475" s="57" t="s">
        <v>29</v>
      </c>
      <c r="D1475" s="57" t="s">
        <v>29</v>
      </c>
      <c r="E1475" s="61"/>
    </row>
    <row r="1476" spans="2:5" s="1" customFormat="1" ht="13.9" customHeight="1">
      <c r="B1476" s="57" t="s">
        <v>29</v>
      </c>
      <c r="C1476" s="57" t="s">
        <v>29</v>
      </c>
      <c r="D1476" s="57" t="s">
        <v>29</v>
      </c>
      <c r="E1476" s="61"/>
    </row>
    <row r="1477" spans="2:5" s="1" customFormat="1" ht="13.9" customHeight="1">
      <c r="B1477" s="57" t="s">
        <v>29</v>
      </c>
      <c r="C1477" s="57" t="s">
        <v>29</v>
      </c>
      <c r="D1477" s="57" t="s">
        <v>29</v>
      </c>
      <c r="E1477" s="61"/>
    </row>
    <row r="1478" spans="2:5" s="1" customFormat="1" ht="13.9" customHeight="1">
      <c r="B1478" s="57" t="s">
        <v>29</v>
      </c>
      <c r="C1478" s="57" t="s">
        <v>29</v>
      </c>
      <c r="D1478" s="57" t="s">
        <v>29</v>
      </c>
      <c r="E1478" s="61"/>
    </row>
    <row r="1479" spans="2:5" s="1" customFormat="1" ht="13.9" customHeight="1">
      <c r="B1479" s="57" t="s">
        <v>29</v>
      </c>
      <c r="C1479" s="57" t="s">
        <v>29</v>
      </c>
      <c r="D1479" s="57" t="s">
        <v>29</v>
      </c>
      <c r="E1479" s="61"/>
    </row>
    <row r="1480" spans="2:5" s="1" customFormat="1" ht="13.9" customHeight="1">
      <c r="B1480" s="57" t="s">
        <v>29</v>
      </c>
      <c r="C1480" s="57" t="s">
        <v>29</v>
      </c>
      <c r="D1480" s="57" t="s">
        <v>29</v>
      </c>
      <c r="E1480" s="61"/>
    </row>
    <row r="1481" spans="2:5" s="1" customFormat="1" ht="13.9" customHeight="1">
      <c r="B1481" s="57" t="s">
        <v>29</v>
      </c>
      <c r="C1481" s="57" t="s">
        <v>29</v>
      </c>
      <c r="D1481" s="57" t="s">
        <v>29</v>
      </c>
      <c r="E1481" s="61"/>
    </row>
    <row r="1482" spans="2:5" s="1" customFormat="1" ht="13.9" customHeight="1">
      <c r="B1482" s="57" t="s">
        <v>29</v>
      </c>
      <c r="C1482" s="57" t="s">
        <v>29</v>
      </c>
      <c r="D1482" s="57" t="s">
        <v>29</v>
      </c>
      <c r="E1482" s="61"/>
    </row>
    <row r="1483" spans="2:5" s="1" customFormat="1" ht="13.9" customHeight="1">
      <c r="B1483" s="57" t="s">
        <v>29</v>
      </c>
      <c r="C1483" s="57" t="s">
        <v>29</v>
      </c>
      <c r="D1483" s="57" t="s">
        <v>29</v>
      </c>
      <c r="E1483" s="61"/>
    </row>
    <row r="1484" spans="2:5" s="1" customFormat="1" ht="13.9" customHeight="1">
      <c r="B1484" s="57" t="s">
        <v>29</v>
      </c>
      <c r="C1484" s="57" t="s">
        <v>29</v>
      </c>
      <c r="D1484" s="57" t="s">
        <v>29</v>
      </c>
      <c r="E1484" s="61"/>
    </row>
    <row r="1485" spans="2:5" s="1" customFormat="1" ht="13.9" customHeight="1">
      <c r="B1485" s="57" t="s">
        <v>29</v>
      </c>
      <c r="C1485" s="57" t="s">
        <v>29</v>
      </c>
      <c r="D1485" s="57" t="s">
        <v>29</v>
      </c>
      <c r="E1485" s="61"/>
    </row>
    <row r="1486" spans="2:5" s="1" customFormat="1" ht="13.9" customHeight="1">
      <c r="B1486" s="57" t="s">
        <v>29</v>
      </c>
      <c r="C1486" s="57" t="s">
        <v>29</v>
      </c>
      <c r="D1486" s="57" t="s">
        <v>29</v>
      </c>
      <c r="E1486" s="61"/>
    </row>
    <row r="1487" spans="2:5" s="1" customFormat="1" ht="13.9" customHeight="1">
      <c r="B1487" s="57" t="s">
        <v>29</v>
      </c>
      <c r="C1487" s="57" t="s">
        <v>29</v>
      </c>
      <c r="D1487" s="57" t="s">
        <v>29</v>
      </c>
      <c r="E1487" s="61"/>
    </row>
    <row r="1488" spans="2:5" s="1" customFormat="1" ht="13.9" customHeight="1">
      <c r="B1488" s="57" t="s">
        <v>29</v>
      </c>
      <c r="C1488" s="57" t="s">
        <v>29</v>
      </c>
      <c r="D1488" s="57" t="s">
        <v>29</v>
      </c>
      <c r="E1488" s="61"/>
    </row>
    <row r="1489" spans="2:5" s="1" customFormat="1" ht="13.9" customHeight="1">
      <c r="B1489" s="57" t="s">
        <v>29</v>
      </c>
      <c r="C1489" s="57" t="s">
        <v>29</v>
      </c>
      <c r="D1489" s="57" t="s">
        <v>29</v>
      </c>
      <c r="E1489" s="61"/>
    </row>
    <row r="1490" spans="2:5" s="1" customFormat="1" ht="13.9" customHeight="1">
      <c r="B1490" s="57" t="s">
        <v>29</v>
      </c>
      <c r="C1490" s="57" t="s">
        <v>29</v>
      </c>
      <c r="D1490" s="57" t="s">
        <v>29</v>
      </c>
      <c r="E1490" s="61"/>
    </row>
    <row r="1491" spans="2:5" s="1" customFormat="1" ht="13.9" customHeight="1">
      <c r="B1491" s="57" t="s">
        <v>29</v>
      </c>
      <c r="C1491" s="57" t="s">
        <v>29</v>
      </c>
      <c r="D1491" s="57" t="s">
        <v>29</v>
      </c>
      <c r="E1491" s="61"/>
    </row>
    <row r="1492" spans="2:5" s="1" customFormat="1" ht="13.9" customHeight="1">
      <c r="B1492" s="57" t="s">
        <v>29</v>
      </c>
      <c r="C1492" s="57" t="s">
        <v>29</v>
      </c>
      <c r="D1492" s="57" t="s">
        <v>29</v>
      </c>
      <c r="E1492" s="61"/>
    </row>
    <row r="1493" spans="2:5" s="1" customFormat="1" ht="13.9" customHeight="1">
      <c r="E1493" s="61"/>
    </row>
    <row r="1494" spans="2:5" s="1" customFormat="1" ht="13.9" customHeight="1">
      <c r="E1494" s="61"/>
    </row>
    <row r="1495" spans="2:5" s="1" customFormat="1" ht="13.9" customHeight="1">
      <c r="E1495" s="61"/>
    </row>
    <row r="1496" spans="2:5" s="1" customFormat="1" ht="13.9" customHeight="1">
      <c r="E1496" s="61"/>
    </row>
    <row r="1497" spans="2:5" s="1" customFormat="1" ht="13.9" customHeight="1">
      <c r="E1497" s="61"/>
    </row>
    <row r="1498" spans="2:5" s="1" customFormat="1" ht="13.9" customHeight="1">
      <c r="E1498" s="61"/>
    </row>
    <row r="1499" spans="2:5" s="1" customFormat="1" ht="13.9" customHeight="1">
      <c r="E1499" s="61"/>
    </row>
    <row r="1500" spans="2:5" s="1" customFormat="1" ht="13.9" customHeight="1">
      <c r="E1500" s="61"/>
    </row>
    <row r="1501" spans="2:5" s="1" customFormat="1" ht="13.9" customHeight="1">
      <c r="E1501" s="61"/>
    </row>
    <row r="1502" spans="2:5" s="1" customFormat="1" ht="13.9" customHeight="1">
      <c r="E1502" s="61"/>
    </row>
    <row r="1503" spans="2:5" s="1" customFormat="1" ht="13.9" customHeight="1">
      <c r="E1503" s="61"/>
    </row>
    <row r="1504" spans="2:5" s="1" customFormat="1" ht="13.9" customHeight="1">
      <c r="E1504" s="61"/>
    </row>
    <row r="1505" spans="5:5" s="1" customFormat="1" ht="13.9" customHeight="1">
      <c r="E1505" s="61"/>
    </row>
    <row r="1506" spans="5:5" s="1" customFormat="1" ht="13.9" customHeight="1">
      <c r="E1506" s="61"/>
    </row>
    <row r="1507" spans="5:5" s="1" customFormat="1" ht="13.9" customHeight="1">
      <c r="E1507" s="61"/>
    </row>
    <row r="1508" spans="5:5" s="1" customFormat="1" ht="13.9" customHeight="1">
      <c r="E1508" s="61"/>
    </row>
    <row r="1509" spans="5:5" s="1" customFormat="1" ht="13.9" customHeight="1">
      <c r="E1509" s="61"/>
    </row>
    <row r="1510" spans="5:5" s="1" customFormat="1" ht="13.9" customHeight="1">
      <c r="E1510" s="61"/>
    </row>
    <row r="1511" spans="5:5" s="1" customFormat="1" ht="13.9" customHeight="1">
      <c r="E1511" s="61"/>
    </row>
    <row r="1512" spans="5:5" s="1" customFormat="1" ht="13.9" customHeight="1">
      <c r="E1512" s="61"/>
    </row>
    <row r="1513" spans="5:5" s="1" customFormat="1" ht="13.9" customHeight="1">
      <c r="E1513" s="61"/>
    </row>
    <row r="1514" spans="5:5" s="1" customFormat="1" ht="13.9" customHeight="1">
      <c r="E1514" s="61"/>
    </row>
    <row r="1515" spans="5:5" s="1" customFormat="1" ht="13.9" customHeight="1">
      <c r="E1515" s="61"/>
    </row>
    <row r="1516" spans="5:5" s="1" customFormat="1" ht="13.9" customHeight="1">
      <c r="E1516" s="61"/>
    </row>
    <row r="1517" spans="5:5" s="1" customFormat="1" ht="13.9" customHeight="1">
      <c r="E1517" s="61"/>
    </row>
    <row r="1518" spans="5:5" s="1" customFormat="1" ht="13.9" customHeight="1">
      <c r="E1518" s="61"/>
    </row>
    <row r="1519" spans="5:5" s="1" customFormat="1" ht="13.9" customHeight="1">
      <c r="E1519" s="61"/>
    </row>
    <row r="1520" spans="5:5" s="1" customFormat="1" ht="13.9" customHeight="1">
      <c r="E1520" s="61"/>
    </row>
    <row r="1521" spans="5:5" s="1" customFormat="1" ht="13.9" customHeight="1">
      <c r="E1521" s="61"/>
    </row>
    <row r="1522" spans="5:5" s="1" customFormat="1" ht="13.9" customHeight="1">
      <c r="E1522" s="61"/>
    </row>
    <row r="1523" spans="5:5" s="1" customFormat="1" ht="13.9" customHeight="1">
      <c r="E1523" s="61"/>
    </row>
    <row r="1524" spans="5:5" s="1" customFormat="1" ht="13.9" customHeight="1">
      <c r="E1524" s="61"/>
    </row>
    <row r="1525" spans="5:5" s="1" customFormat="1" ht="13.9" customHeight="1">
      <c r="E1525" s="61"/>
    </row>
    <row r="1526" spans="5:5" s="1" customFormat="1" ht="13.9" customHeight="1">
      <c r="E1526" s="61"/>
    </row>
    <row r="1527" spans="5:5" s="1" customFormat="1" ht="13.9" customHeight="1">
      <c r="E1527" s="61"/>
    </row>
    <row r="1528" spans="5:5" s="1" customFormat="1" ht="13.9" customHeight="1">
      <c r="E1528" s="61"/>
    </row>
    <row r="1529" spans="5:5" s="1" customFormat="1" ht="13.9" customHeight="1">
      <c r="E1529" s="61"/>
    </row>
    <row r="1530" spans="5:5" s="1" customFormat="1" ht="13.9" customHeight="1">
      <c r="E1530" s="61"/>
    </row>
    <row r="1531" spans="5:5" s="1" customFormat="1" ht="13.9" customHeight="1">
      <c r="E1531" s="61"/>
    </row>
    <row r="1532" spans="5:5" s="1" customFormat="1" ht="13.9" customHeight="1">
      <c r="E1532" s="61"/>
    </row>
    <row r="1533" spans="5:5" s="1" customFormat="1" ht="13.9" customHeight="1">
      <c r="E1533" s="61"/>
    </row>
    <row r="1534" spans="5:5" s="1" customFormat="1" ht="13.9" customHeight="1">
      <c r="E1534" s="61"/>
    </row>
    <row r="1535" spans="5:5" s="1" customFormat="1" ht="13.9" customHeight="1">
      <c r="E1535" s="61"/>
    </row>
    <row r="1536" spans="5:5" s="1" customFormat="1" ht="13.9" customHeight="1">
      <c r="E1536" s="61"/>
    </row>
    <row r="1537" spans="5:5" s="1" customFormat="1" ht="13.9" customHeight="1">
      <c r="E1537" s="61"/>
    </row>
    <row r="1538" spans="5:5" s="1" customFormat="1" ht="13.9" customHeight="1">
      <c r="E1538" s="61"/>
    </row>
    <row r="1539" spans="5:5" s="1" customFormat="1" ht="13.9" customHeight="1">
      <c r="E1539" s="61"/>
    </row>
    <row r="1540" spans="5:5" s="1" customFormat="1" ht="13.9" customHeight="1">
      <c r="E1540" s="61"/>
    </row>
    <row r="1541" spans="5:5" s="1" customFormat="1" ht="13.9" customHeight="1">
      <c r="E1541" s="61"/>
    </row>
    <row r="1542" spans="5:5" s="1" customFormat="1" ht="13.9" customHeight="1">
      <c r="E1542" s="61"/>
    </row>
    <row r="1543" spans="5:5" s="1" customFormat="1" ht="13.9" customHeight="1">
      <c r="E1543" s="61"/>
    </row>
    <row r="1544" spans="5:5" s="1" customFormat="1" ht="13.9" customHeight="1">
      <c r="E1544" s="61"/>
    </row>
    <row r="1545" spans="5:5" s="1" customFormat="1" ht="13.9" customHeight="1">
      <c r="E1545" s="61"/>
    </row>
    <row r="1546" spans="5:5" s="1" customFormat="1" ht="13.9" customHeight="1">
      <c r="E1546" s="61"/>
    </row>
    <row r="1547" spans="5:5" s="1" customFormat="1" ht="13.9" customHeight="1">
      <c r="E1547" s="61"/>
    </row>
    <row r="1548" spans="5:5" s="1" customFormat="1" ht="13.9" customHeight="1">
      <c r="E1548" s="61"/>
    </row>
    <row r="1549" spans="5:5" s="1" customFormat="1" ht="13.9" customHeight="1">
      <c r="E1549" s="61"/>
    </row>
    <row r="1550" spans="5:5" s="1" customFormat="1" ht="13.9" customHeight="1">
      <c r="E1550" s="61"/>
    </row>
    <row r="1551" spans="5:5" s="1" customFormat="1" ht="13.9" customHeight="1">
      <c r="E1551" s="61"/>
    </row>
    <row r="1552" spans="5:5" s="1" customFormat="1" ht="13.9" customHeight="1">
      <c r="E1552" s="61"/>
    </row>
    <row r="1553" spans="5:5" s="1" customFormat="1" ht="13.9" customHeight="1">
      <c r="E1553" s="61"/>
    </row>
    <row r="1554" spans="5:5" s="1" customFormat="1" ht="13.9" customHeight="1">
      <c r="E1554" s="61"/>
    </row>
    <row r="1555" spans="5:5" s="1" customFormat="1" ht="13.9" customHeight="1">
      <c r="E1555" s="61"/>
    </row>
    <row r="1556" spans="5:5" s="1" customFormat="1" ht="13.9" customHeight="1">
      <c r="E1556" s="61"/>
    </row>
    <row r="1557" spans="5:5" s="1" customFormat="1" ht="13.9" customHeight="1">
      <c r="E1557" s="61"/>
    </row>
    <row r="1558" spans="5:5" s="1" customFormat="1" ht="13.9" customHeight="1">
      <c r="E1558" s="61"/>
    </row>
    <row r="1559" spans="5:5" s="1" customFormat="1" ht="13.9" customHeight="1">
      <c r="E1559" s="61"/>
    </row>
    <row r="1560" spans="5:5" s="1" customFormat="1" ht="13.9" customHeight="1">
      <c r="E1560" s="61"/>
    </row>
    <row r="1561" spans="5:5" s="1" customFormat="1" ht="13.9" customHeight="1">
      <c r="E1561" s="61"/>
    </row>
    <row r="1562" spans="5:5" s="1" customFormat="1" ht="13.9" customHeight="1">
      <c r="E1562" s="61"/>
    </row>
    <row r="1563" spans="5:5" s="1" customFormat="1" ht="13.9" customHeight="1">
      <c r="E1563" s="61"/>
    </row>
    <row r="1564" spans="5:5" s="1" customFormat="1" ht="13.9" customHeight="1">
      <c r="E1564" s="61"/>
    </row>
    <row r="1565" spans="5:5" s="1" customFormat="1" ht="13.9" customHeight="1">
      <c r="E1565" s="61"/>
    </row>
    <row r="1566" spans="5:5" s="1" customFormat="1" ht="13.9" customHeight="1">
      <c r="E1566" s="61"/>
    </row>
    <row r="1567" spans="5:5" s="1" customFormat="1" ht="13.9" customHeight="1">
      <c r="E1567" s="61"/>
    </row>
    <row r="1568" spans="5:5" s="1" customFormat="1" ht="13.9" customHeight="1">
      <c r="E1568" s="61"/>
    </row>
    <row r="1569" spans="5:5" s="1" customFormat="1" ht="13.9" customHeight="1">
      <c r="E1569" s="61"/>
    </row>
    <row r="1570" spans="5:5" s="1" customFormat="1" ht="13.9" customHeight="1">
      <c r="E1570" s="61"/>
    </row>
    <row r="1571" spans="5:5" s="1" customFormat="1" ht="13.9" customHeight="1">
      <c r="E1571" s="61"/>
    </row>
    <row r="1572" spans="5:5" s="1" customFormat="1" ht="13.9" customHeight="1">
      <c r="E1572" s="61"/>
    </row>
    <row r="1573" spans="5:5" s="1" customFormat="1" ht="13.9" customHeight="1">
      <c r="E1573" s="61"/>
    </row>
    <row r="1574" spans="5:5" s="1" customFormat="1" ht="13.9" customHeight="1">
      <c r="E1574" s="61"/>
    </row>
    <row r="1575" spans="5:5" s="1" customFormat="1" ht="13.9" customHeight="1">
      <c r="E1575" s="61"/>
    </row>
    <row r="1576" spans="5:5" s="1" customFormat="1" ht="13.9" customHeight="1">
      <c r="E1576" s="61"/>
    </row>
    <row r="1577" spans="5:5" s="1" customFormat="1" ht="13.9" customHeight="1">
      <c r="E1577" s="61"/>
    </row>
    <row r="1578" spans="5:5" s="1" customFormat="1" ht="13.9" customHeight="1">
      <c r="E1578" s="61"/>
    </row>
    <row r="1579" spans="5:5" s="1" customFormat="1" ht="13.9" customHeight="1">
      <c r="E1579" s="61"/>
    </row>
    <row r="1580" spans="5:5" s="1" customFormat="1" ht="13.9" customHeight="1">
      <c r="E1580" s="61"/>
    </row>
    <row r="1581" spans="5:5" s="1" customFormat="1" ht="13.9" customHeight="1">
      <c r="E1581" s="61"/>
    </row>
    <row r="1582" spans="5:5" s="1" customFormat="1" ht="13.9" customHeight="1">
      <c r="E1582" s="61"/>
    </row>
    <row r="1583" spans="5:5" s="1" customFormat="1" ht="13.9" customHeight="1">
      <c r="E1583" s="61"/>
    </row>
    <row r="1584" spans="5:5" s="1" customFormat="1" ht="13.9" customHeight="1">
      <c r="E1584" s="61"/>
    </row>
    <row r="1585" spans="5:5" s="1" customFormat="1" ht="13.9" customHeight="1">
      <c r="E1585" s="61"/>
    </row>
    <row r="1586" spans="5:5" s="1" customFormat="1" ht="13.9" customHeight="1">
      <c r="E1586" s="61"/>
    </row>
    <row r="1587" spans="5:5" s="1" customFormat="1" ht="13.9" customHeight="1">
      <c r="E1587" s="61"/>
    </row>
    <row r="1588" spans="5:5" s="1" customFormat="1" ht="13.9" customHeight="1">
      <c r="E1588" s="61"/>
    </row>
    <row r="1589" spans="5:5" s="1" customFormat="1" ht="13.9" customHeight="1">
      <c r="E1589" s="61"/>
    </row>
    <row r="1590" spans="5:5" s="1" customFormat="1" ht="13.9" customHeight="1">
      <c r="E1590" s="61"/>
    </row>
    <row r="1591" spans="5:5" s="1" customFormat="1" ht="13.9" customHeight="1">
      <c r="E1591" s="61"/>
    </row>
    <row r="1592" spans="5:5" s="1" customFormat="1" ht="13.9" customHeight="1">
      <c r="E1592" s="61"/>
    </row>
    <row r="1593" spans="5:5" s="1" customFormat="1" ht="13.9" customHeight="1">
      <c r="E1593" s="61"/>
    </row>
    <row r="1594" spans="5:5" s="1" customFormat="1" ht="13.9" customHeight="1">
      <c r="E1594" s="61"/>
    </row>
    <row r="1595" spans="5:5" s="1" customFormat="1" ht="13.9" customHeight="1">
      <c r="E1595" s="61"/>
    </row>
    <row r="1596" spans="5:5" s="1" customFormat="1" ht="13.9" customHeight="1">
      <c r="E1596" s="61"/>
    </row>
    <row r="1597" spans="5:5" s="1" customFormat="1" ht="13.9" customHeight="1">
      <c r="E1597" s="61"/>
    </row>
    <row r="1598" spans="5:5" s="1" customFormat="1" ht="13.9" customHeight="1">
      <c r="E1598" s="61"/>
    </row>
    <row r="1599" spans="5:5" s="1" customFormat="1" ht="13.9" customHeight="1">
      <c r="E1599" s="61"/>
    </row>
    <row r="1600" spans="5:5" s="1" customFormat="1" ht="13.9" customHeight="1">
      <c r="E1600" s="61"/>
    </row>
    <row r="1601" spans="5:5" s="1" customFormat="1" ht="13.9" customHeight="1">
      <c r="E1601" s="61"/>
    </row>
    <row r="1602" spans="5:5" s="1" customFormat="1" ht="13.9" customHeight="1">
      <c r="E1602" s="61"/>
    </row>
    <row r="1603" spans="5:5" s="1" customFormat="1" ht="13.9" customHeight="1">
      <c r="E1603" s="61"/>
    </row>
    <row r="1604" spans="5:5" s="1" customFormat="1" ht="13.9" customHeight="1">
      <c r="E1604" s="61"/>
    </row>
    <row r="1605" spans="5:5" s="1" customFormat="1" ht="13.9" customHeight="1">
      <c r="E1605" s="61"/>
    </row>
    <row r="1606" spans="5:5" s="1" customFormat="1" ht="13.9" customHeight="1">
      <c r="E1606" s="61"/>
    </row>
    <row r="1607" spans="5:5" s="1" customFormat="1" ht="13.9" customHeight="1">
      <c r="E1607" s="61"/>
    </row>
    <row r="1608" spans="5:5" s="1" customFormat="1" ht="13.9" customHeight="1">
      <c r="E1608" s="61"/>
    </row>
    <row r="1609" spans="5:5" s="1" customFormat="1" ht="13.9" customHeight="1">
      <c r="E1609" s="61"/>
    </row>
    <row r="1610" spans="5:5" s="1" customFormat="1" ht="13.9" customHeight="1">
      <c r="E1610" s="61"/>
    </row>
    <row r="1611" spans="5:5" s="1" customFormat="1" ht="13.9" customHeight="1">
      <c r="E1611" s="61"/>
    </row>
    <row r="1612" spans="5:5" s="1" customFormat="1" ht="13.9" customHeight="1">
      <c r="E1612" s="61"/>
    </row>
    <row r="1613" spans="5:5" s="1" customFormat="1" ht="13.9" customHeight="1">
      <c r="E1613" s="61"/>
    </row>
    <row r="1614" spans="5:5" s="1" customFormat="1" ht="13.9" customHeight="1">
      <c r="E1614" s="61"/>
    </row>
    <row r="1615" spans="5:5" s="1" customFormat="1" ht="13.9" customHeight="1">
      <c r="E1615" s="61"/>
    </row>
    <row r="1616" spans="5:5" s="1" customFormat="1" ht="13.9" customHeight="1">
      <c r="E1616" s="61"/>
    </row>
    <row r="1617" spans="5:5" s="1" customFormat="1" ht="13.9" customHeight="1">
      <c r="E1617" s="61"/>
    </row>
    <row r="1618" spans="5:5" s="1" customFormat="1" ht="13.9" customHeight="1">
      <c r="E1618" s="61"/>
    </row>
    <row r="1619" spans="5:5" s="1" customFormat="1" ht="13.9" customHeight="1">
      <c r="E1619" s="61"/>
    </row>
    <row r="1620" spans="5:5" s="1" customFormat="1" ht="13.9" customHeight="1">
      <c r="E1620" s="61"/>
    </row>
    <row r="1621" spans="5:5" s="1" customFormat="1" ht="13.9" customHeight="1">
      <c r="E1621" s="61"/>
    </row>
    <row r="1622" spans="5:5" s="1" customFormat="1" ht="13.9" customHeight="1">
      <c r="E1622" s="61"/>
    </row>
    <row r="1623" spans="5:5" s="1" customFormat="1" ht="13.9" customHeight="1">
      <c r="E1623" s="61"/>
    </row>
    <row r="1624" spans="5:5" s="1" customFormat="1" ht="13.9" customHeight="1">
      <c r="E1624" s="61"/>
    </row>
    <row r="1625" spans="5:5" s="1" customFormat="1" ht="13.9" customHeight="1">
      <c r="E1625" s="61"/>
    </row>
    <row r="1626" spans="5:5" s="1" customFormat="1" ht="13.9" customHeight="1">
      <c r="E1626" s="61"/>
    </row>
    <row r="1627" spans="5:5" s="1" customFormat="1" ht="13.9" customHeight="1">
      <c r="E1627" s="61"/>
    </row>
    <row r="1628" spans="5:5" s="1" customFormat="1" ht="13.9" customHeight="1">
      <c r="E1628" s="61"/>
    </row>
    <row r="1629" spans="5:5" s="1" customFormat="1" ht="13.9" customHeight="1">
      <c r="E1629" s="61"/>
    </row>
    <row r="1630" spans="5:5" s="1" customFormat="1" ht="13.9" customHeight="1">
      <c r="E1630" s="61"/>
    </row>
    <row r="1631" spans="5:5" s="1" customFormat="1" ht="13.9" customHeight="1">
      <c r="E1631" s="61"/>
    </row>
    <row r="1632" spans="5:5" s="1" customFormat="1" ht="13.9" customHeight="1">
      <c r="E1632" s="61"/>
    </row>
    <row r="1633" spans="5:5" s="1" customFormat="1" ht="13.9" customHeight="1">
      <c r="E1633" s="61"/>
    </row>
    <row r="1634" spans="5:5" s="1" customFormat="1" ht="13.9" customHeight="1">
      <c r="E1634" s="61"/>
    </row>
    <row r="1635" spans="5:5" s="1" customFormat="1" ht="13.9" customHeight="1">
      <c r="E1635" s="61"/>
    </row>
    <row r="1636" spans="5:5" s="1" customFormat="1" ht="13.9" customHeight="1">
      <c r="E1636" s="61"/>
    </row>
    <row r="1637" spans="5:5" s="1" customFormat="1" ht="13.9" customHeight="1">
      <c r="E1637" s="61"/>
    </row>
    <row r="1638" spans="5:5" s="1" customFormat="1" ht="13.9" customHeight="1">
      <c r="E1638" s="61"/>
    </row>
    <row r="1639" spans="5:5" s="1" customFormat="1" ht="13.9" customHeight="1">
      <c r="E1639" s="61"/>
    </row>
    <row r="1640" spans="5:5" s="1" customFormat="1" ht="13.9" customHeight="1">
      <c r="E1640" s="61"/>
    </row>
    <row r="1641" spans="5:5" s="1" customFormat="1" ht="13.9" customHeight="1">
      <c r="E1641" s="61"/>
    </row>
    <row r="1642" spans="5:5" s="1" customFormat="1" ht="13.9" customHeight="1">
      <c r="E1642" s="61"/>
    </row>
    <row r="1643" spans="5:5" s="1" customFormat="1" ht="13.9" customHeight="1">
      <c r="E1643" s="61"/>
    </row>
    <row r="1644" spans="5:5" s="1" customFormat="1" ht="13.9" customHeight="1">
      <c r="E1644" s="61"/>
    </row>
    <row r="1645" spans="5:5" s="1" customFormat="1" ht="13.9" customHeight="1">
      <c r="E1645" s="61"/>
    </row>
    <row r="1646" spans="5:5" s="1" customFormat="1" ht="13.9" customHeight="1">
      <c r="E1646" s="61"/>
    </row>
    <row r="1647" spans="5:5" s="1" customFormat="1" ht="13.9" customHeight="1">
      <c r="E1647" s="61"/>
    </row>
    <row r="1648" spans="5:5" s="1" customFormat="1" ht="13.9" customHeight="1">
      <c r="E1648" s="61"/>
    </row>
    <row r="1649" spans="5:5" s="1" customFormat="1" ht="13.9" customHeight="1">
      <c r="E1649" s="61"/>
    </row>
    <row r="1650" spans="5:5" s="1" customFormat="1" ht="13.9" customHeight="1">
      <c r="E1650" s="61"/>
    </row>
    <row r="1651" spans="5:5" s="1" customFormat="1" ht="13.9" customHeight="1">
      <c r="E1651" s="61"/>
    </row>
    <row r="1652" spans="5:5" s="1" customFormat="1" ht="13.9" customHeight="1">
      <c r="E1652" s="61"/>
    </row>
    <row r="1653" spans="5:5" s="1" customFormat="1" ht="13.9" customHeight="1">
      <c r="E1653" s="61"/>
    </row>
    <row r="1654" spans="5:5" s="1" customFormat="1" ht="13.9" customHeight="1">
      <c r="E1654" s="61"/>
    </row>
    <row r="1655" spans="5:5" s="1" customFormat="1" ht="13.9" customHeight="1">
      <c r="E1655" s="61"/>
    </row>
    <row r="1656" spans="5:5" s="1" customFormat="1" ht="13.9" customHeight="1">
      <c r="E1656" s="61"/>
    </row>
    <row r="1657" spans="5:5" s="1" customFormat="1" ht="13.9" customHeight="1">
      <c r="E1657" s="61"/>
    </row>
    <row r="1658" spans="5:5" s="1" customFormat="1" ht="13.9" customHeight="1">
      <c r="E1658" s="61"/>
    </row>
    <row r="1659" spans="5:5" s="1" customFormat="1" ht="13.9" customHeight="1">
      <c r="E1659" s="61"/>
    </row>
    <row r="1660" spans="5:5" s="1" customFormat="1" ht="13.9" customHeight="1">
      <c r="E1660" s="61"/>
    </row>
    <row r="1661" spans="5:5" s="1" customFormat="1" ht="13.9" customHeight="1">
      <c r="E1661" s="61"/>
    </row>
    <row r="1662" spans="5:5" s="1" customFormat="1" ht="13.9" customHeight="1">
      <c r="E1662" s="61"/>
    </row>
    <row r="1663" spans="5:5" s="1" customFormat="1" ht="13.9" customHeight="1">
      <c r="E1663" s="61"/>
    </row>
    <row r="1664" spans="5:5" s="1" customFormat="1" ht="13.9" customHeight="1">
      <c r="E1664" s="61"/>
    </row>
    <row r="1665" spans="5:5" s="1" customFormat="1" ht="13.9" customHeight="1">
      <c r="E1665" s="61"/>
    </row>
    <row r="1666" spans="5:5" s="1" customFormat="1" ht="13.9" customHeight="1">
      <c r="E1666" s="61"/>
    </row>
    <row r="1667" spans="5:5" s="1" customFormat="1" ht="13.9" customHeight="1">
      <c r="E1667" s="61"/>
    </row>
    <row r="1668" spans="5:5" s="1" customFormat="1" ht="13.9" customHeight="1">
      <c r="E1668" s="61"/>
    </row>
    <row r="1669" spans="5:5" s="1" customFormat="1" ht="13.9" customHeight="1">
      <c r="E1669" s="61"/>
    </row>
    <row r="1670" spans="5:5" s="1" customFormat="1" ht="13.9" customHeight="1">
      <c r="E1670" s="61"/>
    </row>
    <row r="1671" spans="5:5" s="1" customFormat="1" ht="13.9" customHeight="1">
      <c r="E1671" s="61"/>
    </row>
    <row r="1672" spans="5:5" s="1" customFormat="1" ht="13.9" customHeight="1">
      <c r="E1672" s="61"/>
    </row>
    <row r="1673" spans="5:5" s="1" customFormat="1" ht="13.9" customHeight="1">
      <c r="E1673" s="61"/>
    </row>
    <row r="1674" spans="5:5" s="1" customFormat="1" ht="13.9" customHeight="1">
      <c r="E1674" s="61"/>
    </row>
    <row r="1675" spans="5:5" s="1" customFormat="1" ht="13.9" customHeight="1">
      <c r="E1675" s="61"/>
    </row>
    <row r="1676" spans="5:5" s="1" customFormat="1" ht="13.9" customHeight="1">
      <c r="E1676" s="61"/>
    </row>
    <row r="1677" spans="5:5" s="1" customFormat="1" ht="13.9" customHeight="1">
      <c r="E1677" s="61"/>
    </row>
    <row r="1678" spans="5:5" s="1" customFormat="1" ht="13.9" customHeight="1">
      <c r="E1678" s="61"/>
    </row>
    <row r="1679" spans="5:5" s="1" customFormat="1" ht="13.9" customHeight="1">
      <c r="E1679" s="61"/>
    </row>
    <row r="1680" spans="5:5" s="1" customFormat="1" ht="13.9" customHeight="1">
      <c r="E1680" s="61"/>
    </row>
    <row r="1681" spans="5:5" s="1" customFormat="1" ht="13.9" customHeight="1">
      <c r="E1681" s="61"/>
    </row>
    <row r="1682" spans="5:5" s="1" customFormat="1" ht="13.9" customHeight="1">
      <c r="E1682" s="61"/>
    </row>
    <row r="1683" spans="5:5" s="1" customFormat="1" ht="13.9" customHeight="1">
      <c r="E1683" s="61"/>
    </row>
    <row r="1684" spans="5:5" s="1" customFormat="1" ht="13.9" customHeight="1">
      <c r="E1684" s="61"/>
    </row>
    <row r="1685" spans="5:5" s="1" customFormat="1" ht="13.9" customHeight="1">
      <c r="E1685" s="61"/>
    </row>
    <row r="1686" spans="5:5" s="1" customFormat="1" ht="13.9" customHeight="1">
      <c r="E1686" s="61"/>
    </row>
    <row r="1687" spans="5:5" s="1" customFormat="1" ht="13.9" customHeight="1">
      <c r="E1687" s="61"/>
    </row>
    <row r="1688" spans="5:5" s="1" customFormat="1" ht="13.9" customHeight="1">
      <c r="E1688" s="61"/>
    </row>
    <row r="1689" spans="5:5" s="1" customFormat="1" ht="13.9" customHeight="1">
      <c r="E1689" s="61"/>
    </row>
    <row r="1690" spans="5:5" s="1" customFormat="1" ht="13.9" customHeight="1">
      <c r="E1690" s="61"/>
    </row>
    <row r="1691" spans="5:5" s="1" customFormat="1" ht="13.9" customHeight="1">
      <c r="E1691" s="61"/>
    </row>
    <row r="1692" spans="5:5" s="1" customFormat="1" ht="13.9" customHeight="1">
      <c r="E1692" s="61"/>
    </row>
    <row r="1693" spans="5:5" s="1" customFormat="1" ht="13.9" customHeight="1">
      <c r="E1693" s="61"/>
    </row>
    <row r="1694" spans="5:5" s="1" customFormat="1" ht="13.9" customHeight="1">
      <c r="E1694" s="61"/>
    </row>
    <row r="1695" spans="5:5" s="1" customFormat="1" ht="13.9" customHeight="1">
      <c r="E1695" s="61"/>
    </row>
    <row r="1696" spans="5:5" s="1" customFormat="1" ht="13.9" customHeight="1">
      <c r="E1696" s="61"/>
    </row>
    <row r="1697" spans="5:5" s="1" customFormat="1" ht="13.9" customHeight="1">
      <c r="E1697" s="61"/>
    </row>
    <row r="1698" spans="5:5" s="1" customFormat="1" ht="13.9" customHeight="1">
      <c r="E1698" s="61"/>
    </row>
    <row r="1699" spans="5:5" s="1" customFormat="1" ht="13.9" customHeight="1">
      <c r="E1699" s="61"/>
    </row>
    <row r="1700" spans="5:5" s="1" customFormat="1" ht="13.9" customHeight="1">
      <c r="E1700" s="61"/>
    </row>
    <row r="1701" spans="5:5" s="1" customFormat="1" ht="13.9" customHeight="1">
      <c r="E1701" s="61"/>
    </row>
    <row r="1702" spans="5:5" s="1" customFormat="1" ht="13.9" customHeight="1">
      <c r="E1702" s="61"/>
    </row>
    <row r="1703" spans="5:5" s="1" customFormat="1" ht="13.9" customHeight="1">
      <c r="E1703" s="61"/>
    </row>
    <row r="1704" spans="5:5" s="1" customFormat="1" ht="13.9" customHeight="1">
      <c r="E1704" s="61"/>
    </row>
    <row r="1705" spans="5:5" s="1" customFormat="1" ht="13.9" customHeight="1">
      <c r="E1705" s="61"/>
    </row>
    <row r="1706" spans="5:5" s="1" customFormat="1" ht="13.9" customHeight="1">
      <c r="E1706" s="61"/>
    </row>
    <row r="1707" spans="5:5" s="1" customFormat="1" ht="13.9" customHeight="1">
      <c r="E1707" s="61"/>
    </row>
    <row r="1708" spans="5:5" s="1" customFormat="1" ht="13.9" customHeight="1">
      <c r="E1708" s="61"/>
    </row>
    <row r="1709" spans="5:5" s="1" customFormat="1" ht="13.9" customHeight="1">
      <c r="E1709" s="61"/>
    </row>
    <row r="1710" spans="5:5" s="1" customFormat="1" ht="13.9" customHeight="1">
      <c r="E1710" s="61"/>
    </row>
    <row r="1711" spans="5:5" s="1" customFormat="1" ht="13.9" customHeight="1">
      <c r="E1711" s="61"/>
    </row>
    <row r="1712" spans="5:5" s="1" customFormat="1" ht="13.9" customHeight="1">
      <c r="E1712" s="61"/>
    </row>
    <row r="1713" spans="5:5" s="1" customFormat="1" ht="13.9" customHeight="1">
      <c r="E1713" s="61"/>
    </row>
    <row r="1714" spans="5:5" s="1" customFormat="1" ht="13.9" customHeight="1">
      <c r="E1714" s="61"/>
    </row>
    <row r="1715" spans="5:5" s="1" customFormat="1" ht="13.9" customHeight="1">
      <c r="E1715" s="61"/>
    </row>
    <row r="1716" spans="5:5" s="1" customFormat="1" ht="13.9" customHeight="1">
      <c r="E1716" s="61"/>
    </row>
    <row r="1717" spans="5:5" s="1" customFormat="1" ht="13.9" customHeight="1">
      <c r="E1717" s="61"/>
    </row>
    <row r="1718" spans="5:5" s="1" customFormat="1" ht="13.9" customHeight="1">
      <c r="E1718" s="61"/>
    </row>
    <row r="1719" spans="5:5" s="1" customFormat="1" ht="13.9" customHeight="1">
      <c r="E1719" s="61"/>
    </row>
    <row r="1720" spans="5:5" s="1" customFormat="1" ht="13.9" customHeight="1">
      <c r="E1720" s="61"/>
    </row>
    <row r="1721" spans="5:5" s="1" customFormat="1" ht="13.9" customHeight="1">
      <c r="E1721" s="61"/>
    </row>
    <row r="1722" spans="5:5" s="1" customFormat="1" ht="13.9" customHeight="1">
      <c r="E1722" s="61"/>
    </row>
    <row r="1723" spans="5:5" s="1" customFormat="1" ht="13.9" customHeight="1">
      <c r="E1723" s="61"/>
    </row>
    <row r="1724" spans="5:5" s="1" customFormat="1" ht="13.9" customHeight="1">
      <c r="E1724" s="61"/>
    </row>
    <row r="1725" spans="5:5" s="1" customFormat="1" ht="13.9" customHeight="1">
      <c r="E1725" s="61"/>
    </row>
    <row r="1726" spans="5:5" s="1" customFormat="1" ht="13.9" customHeight="1">
      <c r="E1726" s="61"/>
    </row>
    <row r="1727" spans="5:5" s="1" customFormat="1" ht="13.9" customHeight="1">
      <c r="E1727" s="61"/>
    </row>
    <row r="1728" spans="5:5" s="1" customFormat="1" ht="13.9" customHeight="1">
      <c r="E1728" s="61"/>
    </row>
    <row r="1729" spans="5:5" s="1" customFormat="1" ht="13.9" customHeight="1">
      <c r="E1729" s="61"/>
    </row>
    <row r="1730" spans="5:5" s="1" customFormat="1" ht="13.9" customHeight="1">
      <c r="E1730" s="61"/>
    </row>
    <row r="1731" spans="5:5" s="1" customFormat="1" ht="13.9" customHeight="1">
      <c r="E1731" s="61"/>
    </row>
    <row r="1732" spans="5:5" s="1" customFormat="1" ht="13.9" customHeight="1">
      <c r="E1732" s="61"/>
    </row>
    <row r="1733" spans="5:5" s="1" customFormat="1" ht="13.9" customHeight="1">
      <c r="E1733" s="61"/>
    </row>
    <row r="1734" spans="5:5" s="1" customFormat="1" ht="13.9" customHeight="1">
      <c r="E1734" s="61"/>
    </row>
    <row r="1735" spans="5:5" s="1" customFormat="1" ht="13.9" customHeight="1">
      <c r="E1735" s="61"/>
    </row>
    <row r="1736" spans="5:5" s="1" customFormat="1" ht="13.9" customHeight="1">
      <c r="E1736" s="61"/>
    </row>
    <row r="1737" spans="5:5" s="1" customFormat="1" ht="13.9" customHeight="1">
      <c r="E1737" s="61"/>
    </row>
    <row r="1738" spans="5:5" s="1" customFormat="1" ht="13.9" customHeight="1">
      <c r="E1738" s="61"/>
    </row>
    <row r="1739" spans="5:5" s="1" customFormat="1" ht="13.9" customHeight="1">
      <c r="E1739" s="61"/>
    </row>
    <row r="1740" spans="5:5" s="1" customFormat="1" ht="13.9" customHeight="1">
      <c r="E1740" s="61"/>
    </row>
    <row r="1741" spans="5:5" s="1" customFormat="1" ht="13.9" customHeight="1">
      <c r="E1741" s="61"/>
    </row>
    <row r="1742" spans="5:5" s="1" customFormat="1" ht="13.9" customHeight="1">
      <c r="E1742" s="61"/>
    </row>
    <row r="1743" spans="5:5" s="1" customFormat="1" ht="13.9" customHeight="1">
      <c r="E1743" s="61"/>
    </row>
    <row r="1744" spans="5:5" s="1" customFormat="1" ht="13.9" customHeight="1">
      <c r="E1744" s="61"/>
    </row>
    <row r="1745" spans="5:5" s="1" customFormat="1" ht="13.9" customHeight="1">
      <c r="E1745" s="61"/>
    </row>
    <row r="1746" spans="5:5" s="1" customFormat="1" ht="13.9" customHeight="1">
      <c r="E1746" s="61"/>
    </row>
    <row r="1747" spans="5:5" s="1" customFormat="1" ht="13.9" customHeight="1">
      <c r="E1747" s="61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970A8507-7ECC-4784-8777-B60976470523}">
      <formula1>$T$1:$T$3</formula1>
    </dataValidation>
    <dataValidation type="list" allowBlank="1" showInputMessage="1" showErrorMessage="1" sqref="E12:E1747" xr:uid="{A44FB67A-2546-483B-B06A-8263ACD3E0D1}">
      <formula1>$AZ$1:$AZ$3</formula1>
    </dataValidation>
    <dataValidation type="whole" allowBlank="1" showErrorMessage="1" errorTitle="An invalid score was entered" error="Value must be between 0 and 300" sqref="H12:S12 H168:S168 H155:S155 H142:S142 H129:S129 H116:S116 H103:S103 H90:S90 H77:S77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Qual_Team_Standings_Men_Var">
    <tabColor theme="7" tint="0.39997558519241921"/>
    <pageSetUpPr fitToPage="1"/>
  </sheetPr>
  <dimension ref="A1:EM4000"/>
  <sheetViews>
    <sheetView zoomScaleNormal="100" workbookViewId="0">
      <pane xSplit="2" ySplit="11" topLeftCell="D45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2" t="s">
        <v>730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AZ1" s="13" t="s">
        <v>731</v>
      </c>
    </row>
    <row r="2" spans="1:143" s="4" customFormat="1" ht="15" customHeight="1">
      <c r="AZ2" s="13" t="s">
        <v>732</v>
      </c>
    </row>
    <row r="3" spans="1:143" s="4" customFormat="1" ht="15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733</v>
      </c>
    </row>
    <row r="4" spans="1:143" s="4" customFormat="1" ht="15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9" t="s">
        <v>9</v>
      </c>
    </row>
    <row r="5" spans="1:143" s="4" customFormat="1" ht="15" customHeight="1">
      <c r="C5" s="9"/>
      <c r="F5" s="9"/>
      <c r="G5" s="9"/>
      <c r="I5" s="10"/>
      <c r="J5" s="10"/>
      <c r="K5" s="12"/>
      <c r="L5" s="12"/>
    </row>
    <row r="6" spans="1:143" s="4" customFormat="1" ht="15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5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5" customHeight="1">
      <c r="B8" s="8" t="s">
        <v>18</v>
      </c>
      <c r="C8" s="16"/>
      <c r="D8" s="63"/>
      <c r="E8" s="14" t="s">
        <v>734</v>
      </c>
    </row>
    <row r="9" spans="1:143" s="4" customFormat="1" ht="15" customHeight="1">
      <c r="B9" s="8"/>
      <c r="C9" s="16"/>
      <c r="D9" s="16"/>
      <c r="E9" s="8"/>
      <c r="F9" s="15"/>
      <c r="G9" s="15"/>
      <c r="H9" s="64"/>
      <c r="I9" s="15"/>
      <c r="J9" s="15"/>
      <c r="K9" s="15"/>
      <c r="M9" s="10"/>
      <c r="N9" s="10"/>
      <c r="O9" s="65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66" customFormat="1" ht="15" customHeight="1">
      <c r="A10" s="67"/>
      <c r="B10" s="62"/>
      <c r="C10" s="62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674</v>
      </c>
      <c r="J10" s="19" t="s">
        <v>735</v>
      </c>
      <c r="K10" s="19" t="s">
        <v>735</v>
      </c>
      <c r="L10" s="19" t="s">
        <v>735</v>
      </c>
      <c r="M10" s="19" t="s">
        <v>735</v>
      </c>
      <c r="N10" s="19" t="s">
        <v>735</v>
      </c>
      <c r="O10" s="19" t="s">
        <v>735</v>
      </c>
      <c r="P10" s="19" t="s">
        <v>735</v>
      </c>
      <c r="Q10" s="19" t="s">
        <v>735</v>
      </c>
      <c r="R10" s="19" t="s">
        <v>735</v>
      </c>
      <c r="S10" s="19" t="s">
        <v>735</v>
      </c>
      <c r="T10" s="19" t="s">
        <v>735</v>
      </c>
      <c r="U10" s="19" t="s">
        <v>735</v>
      </c>
      <c r="V10" s="19" t="s">
        <v>735</v>
      </c>
      <c r="W10" s="19" t="s">
        <v>736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66" customFormat="1" ht="13.9" customHeight="1">
      <c r="A11" s="19" t="s">
        <v>737</v>
      </c>
      <c r="B11" s="19" t="s">
        <v>674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677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677</v>
      </c>
      <c r="W11" s="19" t="s">
        <v>677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RANK(W12,$W$12:$W$35)</f>
        <v>1</v>
      </c>
      <c r="B12" s="1" t="s">
        <v>701</v>
      </c>
      <c r="C12" s="13"/>
      <c r="D12" s="50">
        <f>Individual_Scores_Men_Var!G309</f>
        <v>1104</v>
      </c>
      <c r="E12" s="50">
        <f>Individual_Scores_Men_Var!H309</f>
        <v>1041</v>
      </c>
      <c r="F12" s="50">
        <f>Individual_Scores_Men_Var!I309</f>
        <v>1031</v>
      </c>
      <c r="G12" s="50">
        <f>Individual_Scores_Men_Var!J309</f>
        <v>1123</v>
      </c>
      <c r="H12" s="50">
        <f>Individual_Scores_Men_Var!K309</f>
        <v>1096</v>
      </c>
      <c r="I12" s="30">
        <f>SUM(D12:H12)</f>
        <v>5395</v>
      </c>
      <c r="J12" s="50">
        <f>Baker_Scores_Men_Var!H298</f>
        <v>236</v>
      </c>
      <c r="K12" s="50">
        <f>Baker_Scores_Men_Var!I298</f>
        <v>204</v>
      </c>
      <c r="L12" s="50">
        <f>Baker_Scores_Men_Var!J298</f>
        <v>162</v>
      </c>
      <c r="M12" s="50">
        <f>Baker_Scores_Men_Var!K298</f>
        <v>202</v>
      </c>
      <c r="N12" s="50">
        <f>Baker_Scores_Men_Var!L298</f>
        <v>232</v>
      </c>
      <c r="O12" s="50">
        <f>Baker_Scores_Men_Var!M298</f>
        <v>228</v>
      </c>
      <c r="P12" s="50">
        <f>Baker_Scores_Men_Var!N298</f>
        <v>197</v>
      </c>
      <c r="Q12" s="50">
        <f>Baker_Scores_Men_Var!O298</f>
        <v>265</v>
      </c>
      <c r="R12" s="50">
        <f>Baker_Scores_Men_Var!P298</f>
        <v>213</v>
      </c>
      <c r="S12" s="50">
        <f>Baker_Scores_Men_Var!Q298</f>
        <v>177</v>
      </c>
      <c r="T12" s="50">
        <f>Baker_Scores_Men_Var!R298</f>
        <v>200</v>
      </c>
      <c r="U12" s="50">
        <f>Baker_Scores_Men_Var!S298</f>
        <v>169</v>
      </c>
      <c r="V12" s="30">
        <f>SUM(J12:U12)</f>
        <v>2485</v>
      </c>
      <c r="W12" s="30">
        <f>I12+V12</f>
        <v>7880</v>
      </c>
    </row>
    <row r="13" spans="1:143" s="1" customFormat="1" ht="13.9" customHeight="1">
      <c r="A13" s="13">
        <f t="array" ref="A13">RANK(W13,$W$12:$W$35)</f>
        <v>2</v>
      </c>
      <c r="B13" s="1" t="s">
        <v>689</v>
      </c>
      <c r="C13" s="68"/>
      <c r="D13" s="50">
        <f>Individual_Scores_Men_Var!G153</f>
        <v>973</v>
      </c>
      <c r="E13" s="50">
        <f>Individual_Scores_Men_Var!H153</f>
        <v>1091</v>
      </c>
      <c r="F13" s="50">
        <f>Individual_Scores_Men_Var!I153</f>
        <v>1115</v>
      </c>
      <c r="G13" s="50">
        <f>Individual_Scores_Men_Var!J153</f>
        <v>1073</v>
      </c>
      <c r="H13" s="50">
        <f>Individual_Scores_Men_Var!K153</f>
        <v>1089</v>
      </c>
      <c r="I13" s="30">
        <f>SUM(D13:H13)</f>
        <v>5341</v>
      </c>
      <c r="J13" s="50">
        <f>Baker_Scores_Men_Var!H142</f>
        <v>212</v>
      </c>
      <c r="K13" s="50">
        <f>Baker_Scores_Men_Var!I142</f>
        <v>234</v>
      </c>
      <c r="L13" s="50">
        <f>Baker_Scores_Men_Var!J142</f>
        <v>207</v>
      </c>
      <c r="M13" s="50">
        <f>Baker_Scores_Men_Var!K142</f>
        <v>248</v>
      </c>
      <c r="N13" s="50">
        <f>Baker_Scores_Men_Var!L142</f>
        <v>186</v>
      </c>
      <c r="O13" s="50">
        <f>Baker_Scores_Men_Var!M142</f>
        <v>199</v>
      </c>
      <c r="P13" s="50">
        <f>Baker_Scores_Men_Var!N142</f>
        <v>226</v>
      </c>
      <c r="Q13" s="50">
        <f>Baker_Scores_Men_Var!O142</f>
        <v>223</v>
      </c>
      <c r="R13" s="50">
        <f>Baker_Scores_Men_Var!P142</f>
        <v>184</v>
      </c>
      <c r="S13" s="50">
        <f>Baker_Scores_Men_Var!Q142</f>
        <v>221</v>
      </c>
      <c r="T13" s="50">
        <f>Baker_Scores_Men_Var!R142</f>
        <v>215</v>
      </c>
      <c r="U13" s="50">
        <f>Baker_Scores_Men_Var!S142</f>
        <v>169</v>
      </c>
      <c r="V13" s="30">
        <f>SUM(J13:U13)</f>
        <v>2524</v>
      </c>
      <c r="W13" s="30">
        <f>I13+V13</f>
        <v>7865</v>
      </c>
    </row>
    <row r="14" spans="1:143" s="1" customFormat="1" ht="13.9" customHeight="1">
      <c r="A14" s="13">
        <f t="array" ref="A14">RANK(W14,$W$12:$W$35)</f>
        <v>3</v>
      </c>
      <c r="B14" s="1" t="s">
        <v>691</v>
      </c>
      <c r="C14" s="13"/>
      <c r="D14" s="50">
        <f>Individual_Scores_Men_Var!G179</f>
        <v>1063</v>
      </c>
      <c r="E14" s="50">
        <f>Individual_Scores_Men_Var!H179</f>
        <v>1038</v>
      </c>
      <c r="F14" s="50">
        <f>Individual_Scores_Men_Var!I179</f>
        <v>1040</v>
      </c>
      <c r="G14" s="50">
        <f>Individual_Scores_Men_Var!J179</f>
        <v>1172</v>
      </c>
      <c r="H14" s="50">
        <f>Individual_Scores_Men_Var!K179</f>
        <v>988</v>
      </c>
      <c r="I14" s="30">
        <f>SUM(D14:H14)</f>
        <v>5301</v>
      </c>
      <c r="J14" s="50">
        <f>Baker_Scores_Men_Var!H168</f>
        <v>193</v>
      </c>
      <c r="K14" s="50">
        <f>Baker_Scores_Men_Var!I168</f>
        <v>246</v>
      </c>
      <c r="L14" s="50">
        <f>Baker_Scores_Men_Var!J168</f>
        <v>233</v>
      </c>
      <c r="M14" s="50">
        <f>Baker_Scores_Men_Var!K168</f>
        <v>225</v>
      </c>
      <c r="N14" s="50">
        <f>Baker_Scores_Men_Var!L168</f>
        <v>215</v>
      </c>
      <c r="O14" s="50">
        <f>Baker_Scores_Men_Var!M168</f>
        <v>224</v>
      </c>
      <c r="P14" s="50">
        <f>Baker_Scores_Men_Var!N168</f>
        <v>160</v>
      </c>
      <c r="Q14" s="50">
        <f>Baker_Scores_Men_Var!O168</f>
        <v>180</v>
      </c>
      <c r="R14" s="50">
        <f>Baker_Scores_Men_Var!P168</f>
        <v>208</v>
      </c>
      <c r="S14" s="50">
        <f>Baker_Scores_Men_Var!Q168</f>
        <v>266</v>
      </c>
      <c r="T14" s="50">
        <f>Baker_Scores_Men_Var!R168</f>
        <v>182</v>
      </c>
      <c r="U14" s="50">
        <f>Baker_Scores_Men_Var!S168</f>
        <v>223</v>
      </c>
      <c r="V14" s="30">
        <f>SUM(J14:U14)</f>
        <v>2555</v>
      </c>
      <c r="W14" s="30">
        <f>I14+V14</f>
        <v>7856</v>
      </c>
    </row>
    <row r="15" spans="1:143" s="1" customFormat="1" ht="13.9" customHeight="1">
      <c r="A15" s="13">
        <f t="array" ref="A15">RANK(W15,$W$12:$W$35)</f>
        <v>4</v>
      </c>
      <c r="B15" s="1" t="s">
        <v>695</v>
      </c>
      <c r="C15" s="13"/>
      <c r="D15" s="50">
        <f>Individual_Scores_Men_Var!G231</f>
        <v>1014</v>
      </c>
      <c r="E15" s="50">
        <f>Individual_Scores_Men_Var!H231</f>
        <v>1019</v>
      </c>
      <c r="F15" s="50">
        <f>Individual_Scores_Men_Var!I231</f>
        <v>1189</v>
      </c>
      <c r="G15" s="50">
        <f>Individual_Scores_Men_Var!J231</f>
        <v>1074</v>
      </c>
      <c r="H15" s="50">
        <f>Individual_Scores_Men_Var!K231</f>
        <v>979</v>
      </c>
      <c r="I15" s="30">
        <f>SUM(D15:H15)</f>
        <v>5275</v>
      </c>
      <c r="J15" s="50">
        <f>Baker_Scores_Men_Var!H220</f>
        <v>257</v>
      </c>
      <c r="K15" s="50">
        <f>Baker_Scores_Men_Var!I220</f>
        <v>215</v>
      </c>
      <c r="L15" s="50">
        <f>Baker_Scores_Men_Var!J220</f>
        <v>248</v>
      </c>
      <c r="M15" s="50">
        <f>Baker_Scores_Men_Var!K220</f>
        <v>223</v>
      </c>
      <c r="N15" s="50">
        <f>Baker_Scores_Men_Var!L220</f>
        <v>233</v>
      </c>
      <c r="O15" s="50">
        <f>Baker_Scores_Men_Var!M220</f>
        <v>198</v>
      </c>
      <c r="P15" s="50">
        <f>Baker_Scores_Men_Var!N220</f>
        <v>172</v>
      </c>
      <c r="Q15" s="50">
        <f>Baker_Scores_Men_Var!O220</f>
        <v>215</v>
      </c>
      <c r="R15" s="50">
        <f>Baker_Scores_Men_Var!P220</f>
        <v>220</v>
      </c>
      <c r="S15" s="50">
        <f>Baker_Scores_Men_Var!Q220</f>
        <v>187</v>
      </c>
      <c r="T15" s="50">
        <f>Baker_Scores_Men_Var!R220</f>
        <v>233</v>
      </c>
      <c r="U15" s="50">
        <f>Baker_Scores_Men_Var!S220</f>
        <v>173</v>
      </c>
      <c r="V15" s="30">
        <f>SUM(J15:U15)</f>
        <v>2574</v>
      </c>
      <c r="W15" s="30">
        <f>I15+V15</f>
        <v>7849</v>
      </c>
    </row>
    <row r="16" spans="1:143" s="1" customFormat="1" ht="13.9" customHeight="1">
      <c r="A16" s="13">
        <f t="array" ref="A16">RANK(W16,$W$12:$W$35)</f>
        <v>5</v>
      </c>
      <c r="B16" s="1" t="s">
        <v>696</v>
      </c>
      <c r="C16" s="13"/>
      <c r="D16" s="50">
        <f>Individual_Scores_Men_Var!G244</f>
        <v>956</v>
      </c>
      <c r="E16" s="50">
        <f>Individual_Scores_Men_Var!H244</f>
        <v>1111</v>
      </c>
      <c r="F16" s="50">
        <f>Individual_Scores_Men_Var!I244</f>
        <v>1133</v>
      </c>
      <c r="G16" s="50">
        <f>Individual_Scores_Men_Var!J244</f>
        <v>1114</v>
      </c>
      <c r="H16" s="50">
        <f>Individual_Scores_Men_Var!K244</f>
        <v>1028</v>
      </c>
      <c r="I16" s="30">
        <f>SUM(D16:H16)</f>
        <v>5342</v>
      </c>
      <c r="J16" s="50">
        <f>Baker_Scores_Men_Var!H233</f>
        <v>196</v>
      </c>
      <c r="K16" s="50">
        <f>Baker_Scores_Men_Var!I233</f>
        <v>208</v>
      </c>
      <c r="L16" s="50">
        <f>Baker_Scores_Men_Var!J233</f>
        <v>196</v>
      </c>
      <c r="M16" s="50">
        <f>Baker_Scores_Men_Var!K233</f>
        <v>195</v>
      </c>
      <c r="N16" s="50">
        <f>Baker_Scores_Men_Var!L233</f>
        <v>180</v>
      </c>
      <c r="O16" s="50">
        <f>Baker_Scores_Men_Var!M233</f>
        <v>203</v>
      </c>
      <c r="P16" s="50">
        <f>Baker_Scores_Men_Var!N233</f>
        <v>207</v>
      </c>
      <c r="Q16" s="50">
        <f>Baker_Scores_Men_Var!O233</f>
        <v>236</v>
      </c>
      <c r="R16" s="50">
        <f>Baker_Scores_Men_Var!P233</f>
        <v>223</v>
      </c>
      <c r="S16" s="50">
        <f>Baker_Scores_Men_Var!Q233</f>
        <v>180</v>
      </c>
      <c r="T16" s="50">
        <f>Baker_Scores_Men_Var!R233</f>
        <v>202</v>
      </c>
      <c r="U16" s="50">
        <f>Baker_Scores_Men_Var!S233</f>
        <v>214</v>
      </c>
      <c r="V16" s="30">
        <f>SUM(J16:U16)</f>
        <v>2440</v>
      </c>
      <c r="W16" s="30">
        <f>I16+V16</f>
        <v>7782</v>
      </c>
    </row>
    <row r="17" spans="1:143" s="1" customFormat="1" ht="13.9" customHeight="1">
      <c r="A17" s="13">
        <f t="array" ref="A17">RANK(W17,$W$12:$W$35)</f>
        <v>6</v>
      </c>
      <c r="B17" s="1" t="s">
        <v>699</v>
      </c>
      <c r="C17" s="13"/>
      <c r="D17" s="50">
        <f>Individual_Scores_Men_Var!G283</f>
        <v>862</v>
      </c>
      <c r="E17" s="50">
        <f>Individual_Scores_Men_Var!H283</f>
        <v>1026</v>
      </c>
      <c r="F17" s="50">
        <f>Individual_Scores_Men_Var!I283</f>
        <v>1084</v>
      </c>
      <c r="G17" s="50">
        <f>Individual_Scores_Men_Var!J283</f>
        <v>1095</v>
      </c>
      <c r="H17" s="50">
        <f>Individual_Scores_Men_Var!K283</f>
        <v>1113</v>
      </c>
      <c r="I17" s="30">
        <f>SUM(D17:H17)</f>
        <v>5180</v>
      </c>
      <c r="J17" s="50">
        <f>Baker_Scores_Men_Var!H272</f>
        <v>237</v>
      </c>
      <c r="K17" s="50">
        <f>Baker_Scores_Men_Var!I272</f>
        <v>256</v>
      </c>
      <c r="L17" s="50">
        <f>Baker_Scores_Men_Var!J272</f>
        <v>191</v>
      </c>
      <c r="M17" s="50">
        <f>Baker_Scores_Men_Var!K272</f>
        <v>163</v>
      </c>
      <c r="N17" s="50">
        <f>Baker_Scores_Men_Var!L272</f>
        <v>226</v>
      </c>
      <c r="O17" s="50">
        <f>Baker_Scores_Men_Var!M272</f>
        <v>244</v>
      </c>
      <c r="P17" s="50">
        <f>Baker_Scores_Men_Var!N272</f>
        <v>150</v>
      </c>
      <c r="Q17" s="50">
        <f>Baker_Scores_Men_Var!O272</f>
        <v>249</v>
      </c>
      <c r="R17" s="50">
        <f>Baker_Scores_Men_Var!P272</f>
        <v>192</v>
      </c>
      <c r="S17" s="50">
        <f>Baker_Scores_Men_Var!Q272</f>
        <v>201</v>
      </c>
      <c r="T17" s="50">
        <f>Baker_Scores_Men_Var!R272</f>
        <v>264</v>
      </c>
      <c r="U17" s="50">
        <f>Baker_Scores_Men_Var!S272</f>
        <v>203</v>
      </c>
      <c r="V17" s="30">
        <f>SUM(J17:U17)</f>
        <v>2576</v>
      </c>
      <c r="W17" s="30">
        <f>I17+V17</f>
        <v>7756</v>
      </c>
    </row>
    <row r="18" spans="1:143" s="1" customFormat="1" ht="13.9" customHeight="1">
      <c r="A18" s="13">
        <f t="array" ref="A18">RANK(W18,$W$12:$W$35)</f>
        <v>7</v>
      </c>
      <c r="B18" s="1" t="s">
        <v>694</v>
      </c>
      <c r="C18" s="13"/>
      <c r="D18" s="50">
        <f>Individual_Scores_Men_Var!G218</f>
        <v>1040</v>
      </c>
      <c r="E18" s="50">
        <f>Individual_Scores_Men_Var!H218</f>
        <v>1023</v>
      </c>
      <c r="F18" s="50">
        <f>Individual_Scores_Men_Var!I218</f>
        <v>1100</v>
      </c>
      <c r="G18" s="50">
        <f>Individual_Scores_Men_Var!J218</f>
        <v>1063</v>
      </c>
      <c r="H18" s="50">
        <f>Individual_Scores_Men_Var!K218</f>
        <v>982</v>
      </c>
      <c r="I18" s="30">
        <f>SUM(D18:H18)</f>
        <v>5208</v>
      </c>
      <c r="J18" s="50">
        <f>Baker_Scores_Men_Var!H207</f>
        <v>171</v>
      </c>
      <c r="K18" s="50">
        <f>Baker_Scores_Men_Var!I207</f>
        <v>231</v>
      </c>
      <c r="L18" s="50">
        <f>Baker_Scores_Men_Var!J207</f>
        <v>194</v>
      </c>
      <c r="M18" s="50">
        <f>Baker_Scores_Men_Var!K207</f>
        <v>188</v>
      </c>
      <c r="N18" s="50">
        <f>Baker_Scores_Men_Var!L207</f>
        <v>200</v>
      </c>
      <c r="O18" s="50">
        <f>Baker_Scores_Men_Var!M207</f>
        <v>213</v>
      </c>
      <c r="P18" s="50">
        <f>Baker_Scores_Men_Var!N207</f>
        <v>207</v>
      </c>
      <c r="Q18" s="50">
        <f>Baker_Scores_Men_Var!O207</f>
        <v>190</v>
      </c>
      <c r="R18" s="50">
        <f>Baker_Scores_Men_Var!P207</f>
        <v>180</v>
      </c>
      <c r="S18" s="50">
        <f>Baker_Scores_Men_Var!Q207</f>
        <v>167</v>
      </c>
      <c r="T18" s="50">
        <f>Baker_Scores_Men_Var!R207</f>
        <v>189</v>
      </c>
      <c r="U18" s="50">
        <f>Baker_Scores_Men_Var!S207</f>
        <v>229</v>
      </c>
      <c r="V18" s="30">
        <f>SUM(J18:U18)</f>
        <v>2359</v>
      </c>
      <c r="W18" s="30">
        <f>I18+V18</f>
        <v>7567</v>
      </c>
    </row>
    <row r="19" spans="1:143" s="1" customFormat="1" ht="13.9" customHeight="1">
      <c r="A19" s="13">
        <f t="array" ref="A19">RANK(W19,$W$12:$W$35)</f>
        <v>8</v>
      </c>
      <c r="B19" s="1" t="s">
        <v>693</v>
      </c>
      <c r="C19" s="13"/>
      <c r="D19" s="50">
        <f>Individual_Scores_Men_Var!G205</f>
        <v>933</v>
      </c>
      <c r="E19" s="50">
        <f>Individual_Scores_Men_Var!H205</f>
        <v>1041</v>
      </c>
      <c r="F19" s="50">
        <f>Individual_Scores_Men_Var!I205</f>
        <v>988</v>
      </c>
      <c r="G19" s="50">
        <f>Individual_Scores_Men_Var!J205</f>
        <v>1114</v>
      </c>
      <c r="H19" s="50">
        <f>Individual_Scores_Men_Var!K205</f>
        <v>953</v>
      </c>
      <c r="I19" s="30">
        <f>SUM(D19:H19)</f>
        <v>5029</v>
      </c>
      <c r="J19" s="50">
        <f>Baker_Scores_Men_Var!H194</f>
        <v>183</v>
      </c>
      <c r="K19" s="50">
        <f>Baker_Scores_Men_Var!I194</f>
        <v>171</v>
      </c>
      <c r="L19" s="50">
        <f>Baker_Scores_Men_Var!J194</f>
        <v>147</v>
      </c>
      <c r="M19" s="50">
        <f>Baker_Scores_Men_Var!K194</f>
        <v>181</v>
      </c>
      <c r="N19" s="50">
        <f>Baker_Scores_Men_Var!L194</f>
        <v>199</v>
      </c>
      <c r="O19" s="50">
        <f>Baker_Scores_Men_Var!M194</f>
        <v>183</v>
      </c>
      <c r="P19" s="50">
        <f>Baker_Scores_Men_Var!N194</f>
        <v>232</v>
      </c>
      <c r="Q19" s="50">
        <f>Baker_Scores_Men_Var!O194</f>
        <v>246</v>
      </c>
      <c r="R19" s="50">
        <f>Baker_Scores_Men_Var!P194</f>
        <v>221</v>
      </c>
      <c r="S19" s="50">
        <f>Baker_Scores_Men_Var!Q194</f>
        <v>188</v>
      </c>
      <c r="T19" s="50">
        <f>Baker_Scores_Men_Var!R194</f>
        <v>226</v>
      </c>
      <c r="U19" s="50">
        <f>Baker_Scores_Men_Var!S194</f>
        <v>227</v>
      </c>
      <c r="V19" s="30">
        <f>SUM(J19:U19)</f>
        <v>2404</v>
      </c>
      <c r="W19" s="30">
        <f>I19+V19</f>
        <v>7433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RANK(W20,$W$12:$W$35)</f>
        <v>9</v>
      </c>
      <c r="B20" s="1" t="s">
        <v>697</v>
      </c>
      <c r="C20" s="13"/>
      <c r="D20" s="50">
        <f>Individual_Scores_Men_Var!G257</f>
        <v>891</v>
      </c>
      <c r="E20" s="50">
        <f>Individual_Scores_Men_Var!H257</f>
        <v>1113</v>
      </c>
      <c r="F20" s="50">
        <f>Individual_Scores_Men_Var!I257</f>
        <v>1101</v>
      </c>
      <c r="G20" s="50">
        <f>Individual_Scores_Men_Var!J257</f>
        <v>1031</v>
      </c>
      <c r="H20" s="50">
        <f>Individual_Scores_Men_Var!K257</f>
        <v>1048</v>
      </c>
      <c r="I20" s="30">
        <f>SUM(D20:H20)</f>
        <v>5184</v>
      </c>
      <c r="J20" s="50">
        <f>Baker_Scores_Men_Var!H246</f>
        <v>195</v>
      </c>
      <c r="K20" s="50">
        <f>Baker_Scores_Men_Var!I246</f>
        <v>170</v>
      </c>
      <c r="L20" s="50">
        <f>Baker_Scores_Men_Var!J246</f>
        <v>173</v>
      </c>
      <c r="M20" s="50">
        <f>Baker_Scores_Men_Var!K246</f>
        <v>196</v>
      </c>
      <c r="N20" s="50">
        <f>Baker_Scores_Men_Var!L246</f>
        <v>153</v>
      </c>
      <c r="O20" s="50">
        <f>Baker_Scores_Men_Var!M246</f>
        <v>200</v>
      </c>
      <c r="P20" s="50">
        <f>Baker_Scores_Men_Var!N246</f>
        <v>191</v>
      </c>
      <c r="Q20" s="50">
        <f>Baker_Scores_Men_Var!O246</f>
        <v>157</v>
      </c>
      <c r="R20" s="50">
        <f>Baker_Scores_Men_Var!P246</f>
        <v>187</v>
      </c>
      <c r="S20" s="50">
        <f>Baker_Scores_Men_Var!Q246</f>
        <v>164</v>
      </c>
      <c r="T20" s="50">
        <f>Baker_Scores_Men_Var!R246</f>
        <v>214</v>
      </c>
      <c r="U20" s="50">
        <f>Baker_Scores_Men_Var!S246</f>
        <v>158</v>
      </c>
      <c r="V20" s="30">
        <f>SUM(J20:U20)</f>
        <v>2158</v>
      </c>
      <c r="W20" s="30">
        <f>I20+V20</f>
        <v>7342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RANK(W21,$W$12:$W$35)</f>
        <v>10</v>
      </c>
      <c r="B21" s="57" t="s">
        <v>681</v>
      </c>
      <c r="C21" s="57"/>
      <c r="D21" s="24">
        <f>Individual_Scores_Men_Var!G49</f>
        <v>1040</v>
      </c>
      <c r="E21" s="24">
        <f>Individual_Scores_Men_Var!H49</f>
        <v>936</v>
      </c>
      <c r="F21" s="24">
        <f>Individual_Scores_Men_Var!I49</f>
        <v>889</v>
      </c>
      <c r="G21" s="24">
        <f>Individual_Scores_Men_Var!J49</f>
        <v>1019</v>
      </c>
      <c r="H21" s="24">
        <f>Individual_Scores_Men_Var!K49</f>
        <v>1006</v>
      </c>
      <c r="I21" s="19">
        <f>SUM(D21:H21)</f>
        <v>4890</v>
      </c>
      <c r="J21" s="24">
        <f>Baker_Scores_Men_Var!H38</f>
        <v>190</v>
      </c>
      <c r="K21" s="24">
        <f>Baker_Scores_Men_Var!I38</f>
        <v>234</v>
      </c>
      <c r="L21" s="24">
        <f>Baker_Scores_Men_Var!J38</f>
        <v>192</v>
      </c>
      <c r="M21" s="24">
        <f>Baker_Scores_Men_Var!K38</f>
        <v>161</v>
      </c>
      <c r="N21" s="24">
        <f>Baker_Scores_Men_Var!L38</f>
        <v>205</v>
      </c>
      <c r="O21" s="24">
        <f>Baker_Scores_Men_Var!M38</f>
        <v>206</v>
      </c>
      <c r="P21" s="50">
        <f>Baker_Scores_Men_Var!N38</f>
        <v>171</v>
      </c>
      <c r="Q21" s="24">
        <f>Baker_Scores_Men_Var!O38</f>
        <v>247</v>
      </c>
      <c r="R21" s="24">
        <f>Baker_Scores_Men_Var!P38</f>
        <v>215</v>
      </c>
      <c r="S21" s="50">
        <f>Baker_Scores_Men_Var!Q38</f>
        <v>131</v>
      </c>
      <c r="T21" s="50">
        <f>Baker_Scores_Men_Var!R38</f>
        <v>171</v>
      </c>
      <c r="U21" s="50">
        <f>Baker_Scores_Men_Var!S38</f>
        <v>196</v>
      </c>
      <c r="V21" s="30">
        <f>SUM(J21:U21)</f>
        <v>2319</v>
      </c>
      <c r="W21" s="30">
        <f>I21+V21</f>
        <v>7209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RANK(W22,$W$12:$W$35)</f>
        <v>11</v>
      </c>
      <c r="B22" s="1" t="s">
        <v>683</v>
      </c>
      <c r="D22" s="24">
        <f>Individual_Scores_Men_Var!G75</f>
        <v>901</v>
      </c>
      <c r="E22" s="24">
        <f>Individual_Scores_Men_Var!H75</f>
        <v>1024</v>
      </c>
      <c r="F22" s="24">
        <f>Individual_Scores_Men_Var!I75</f>
        <v>1002</v>
      </c>
      <c r="G22" s="24">
        <f>Individual_Scores_Men_Var!J75</f>
        <v>1017</v>
      </c>
      <c r="H22" s="24">
        <f>Individual_Scores_Men_Var!K75</f>
        <v>928</v>
      </c>
      <c r="I22" s="19">
        <f>SUM(D22:H22)</f>
        <v>4872</v>
      </c>
      <c r="J22" s="24">
        <f>Baker_Scores_Men_Var!H64</f>
        <v>183</v>
      </c>
      <c r="K22" s="24">
        <f>Baker_Scores_Men_Var!I64</f>
        <v>226</v>
      </c>
      <c r="L22" s="24">
        <f>Baker_Scores_Men_Var!J64</f>
        <v>150</v>
      </c>
      <c r="M22" s="24">
        <f>Baker_Scores_Men_Var!K64</f>
        <v>193</v>
      </c>
      <c r="N22" s="24">
        <f>Baker_Scores_Men_Var!L64</f>
        <v>176</v>
      </c>
      <c r="O22" s="24">
        <f>Baker_Scores_Men_Var!M64</f>
        <v>211</v>
      </c>
      <c r="P22" s="50">
        <f>Baker_Scores_Men_Var!N64</f>
        <v>215</v>
      </c>
      <c r="Q22" s="24">
        <f>Baker_Scores_Men_Var!O64</f>
        <v>213</v>
      </c>
      <c r="R22" s="24">
        <f>Baker_Scores_Men_Var!P64</f>
        <v>172</v>
      </c>
      <c r="S22" s="50">
        <f>Baker_Scores_Men_Var!Q64</f>
        <v>187</v>
      </c>
      <c r="T22" s="50">
        <f>Baker_Scores_Men_Var!R64</f>
        <v>178</v>
      </c>
      <c r="U22" s="50">
        <f>Baker_Scores_Men_Var!S64</f>
        <v>203</v>
      </c>
      <c r="V22" s="30">
        <f>SUM(J22:U22)</f>
        <v>2307</v>
      </c>
      <c r="W22" s="30">
        <f>I22+V22</f>
        <v>7179</v>
      </c>
    </row>
    <row r="23" spans="1:143" s="1" customFormat="1" ht="13.9" customHeight="1">
      <c r="A23" s="13">
        <f t="array" ref="A23">RANK(W23,$W$12:$W$35)</f>
        <v>12</v>
      </c>
      <c r="B23" s="1" t="s">
        <v>692</v>
      </c>
      <c r="C23" s="13"/>
      <c r="D23" s="50">
        <f>Individual_Scores_Men_Var!G192</f>
        <v>979</v>
      </c>
      <c r="E23" s="50">
        <f>Individual_Scores_Men_Var!H192</f>
        <v>936</v>
      </c>
      <c r="F23" s="50">
        <f>Individual_Scores_Men_Var!I192</f>
        <v>987</v>
      </c>
      <c r="G23" s="50">
        <f>Individual_Scores_Men_Var!J192</f>
        <v>940</v>
      </c>
      <c r="H23" s="50">
        <f>Individual_Scores_Men_Var!K192</f>
        <v>949</v>
      </c>
      <c r="I23" s="30">
        <f>SUM(D23:H23)</f>
        <v>4791</v>
      </c>
      <c r="J23" s="50">
        <f>Baker_Scores_Men_Var!H181</f>
        <v>214</v>
      </c>
      <c r="K23" s="50">
        <f>Baker_Scores_Men_Var!I181</f>
        <v>209</v>
      </c>
      <c r="L23" s="50">
        <f>Baker_Scores_Men_Var!J181</f>
        <v>178</v>
      </c>
      <c r="M23" s="50">
        <f>Baker_Scores_Men_Var!K181</f>
        <v>179</v>
      </c>
      <c r="N23" s="50">
        <f>Baker_Scores_Men_Var!L181</f>
        <v>224</v>
      </c>
      <c r="O23" s="50">
        <f>Baker_Scores_Men_Var!M181</f>
        <v>235</v>
      </c>
      <c r="P23" s="50">
        <f>Baker_Scores_Men_Var!N181</f>
        <v>215</v>
      </c>
      <c r="Q23" s="50">
        <f>Baker_Scores_Men_Var!O181</f>
        <v>157</v>
      </c>
      <c r="R23" s="50">
        <f>Baker_Scores_Men_Var!P181</f>
        <v>205</v>
      </c>
      <c r="S23" s="50">
        <f>Baker_Scores_Men_Var!Q181</f>
        <v>209</v>
      </c>
      <c r="T23" s="50">
        <f>Baker_Scores_Men_Var!R181</f>
        <v>164</v>
      </c>
      <c r="U23" s="50">
        <f>Baker_Scores_Men_Var!S181</f>
        <v>192</v>
      </c>
      <c r="V23" s="30">
        <f>SUM(J23:U23)</f>
        <v>2381</v>
      </c>
      <c r="W23" s="30">
        <f>I23+V23</f>
        <v>7172</v>
      </c>
    </row>
    <row r="24" spans="1:143" s="1" customFormat="1" ht="13.9" customHeight="1">
      <c r="A24" s="13">
        <f t="array" ref="A24">RANK(W24,$W$12:$W$35)</f>
        <v>13</v>
      </c>
      <c r="B24" s="21" t="s">
        <v>686</v>
      </c>
      <c r="C24" s="21"/>
      <c r="D24" s="24">
        <f>Individual_Scores_Men_Var!G114</f>
        <v>974</v>
      </c>
      <c r="E24" s="24">
        <f>Individual_Scores_Men_Var!H114</f>
        <v>979</v>
      </c>
      <c r="F24" s="24">
        <f>Individual_Scores_Men_Var!I114</f>
        <v>1063</v>
      </c>
      <c r="G24" s="24">
        <f>Individual_Scores_Men_Var!J114</f>
        <v>871</v>
      </c>
      <c r="H24" s="24">
        <f>Individual_Scores_Men_Var!K114</f>
        <v>980</v>
      </c>
      <c r="I24" s="19">
        <f>SUM(D24:H24)</f>
        <v>4867</v>
      </c>
      <c r="J24" s="24">
        <f>Baker_Scores_Men_Var!H103</f>
        <v>187</v>
      </c>
      <c r="K24" s="24">
        <f>Baker_Scores_Men_Var!I103</f>
        <v>189</v>
      </c>
      <c r="L24" s="24">
        <f>Baker_Scores_Men_Var!J103</f>
        <v>213</v>
      </c>
      <c r="M24" s="24">
        <f>Baker_Scores_Men_Var!K103</f>
        <v>165</v>
      </c>
      <c r="N24" s="24">
        <f>Baker_Scores_Men_Var!L103</f>
        <v>171</v>
      </c>
      <c r="O24" s="24">
        <f>Baker_Scores_Men_Var!M103</f>
        <v>181</v>
      </c>
      <c r="P24" s="24">
        <f>Baker_Scores_Men_Var!N103</f>
        <v>211</v>
      </c>
      <c r="Q24" s="24">
        <f>Baker_Scores_Men_Var!O103</f>
        <v>209</v>
      </c>
      <c r="R24" s="24">
        <f>Baker_Scores_Men_Var!P103</f>
        <v>178</v>
      </c>
      <c r="S24" s="24">
        <f>Baker_Scores_Men_Var!Q103</f>
        <v>189</v>
      </c>
      <c r="T24" s="24">
        <f>Baker_Scores_Men_Var!R103</f>
        <v>223</v>
      </c>
      <c r="U24" s="24">
        <f>Baker_Scores_Men_Var!S103</f>
        <v>168</v>
      </c>
      <c r="V24" s="19">
        <f>SUM(J24:U24)</f>
        <v>2284</v>
      </c>
      <c r="W24" s="19">
        <f>I24+V24</f>
        <v>7151</v>
      </c>
    </row>
    <row r="25" spans="1:143" s="1" customFormat="1" ht="13.9" customHeight="1">
      <c r="A25" s="13">
        <f t="array" ref="A25">RANK(W25,$W$12:$W$35)</f>
        <v>14</v>
      </c>
      <c r="B25" s="1" t="s">
        <v>690</v>
      </c>
      <c r="C25" s="13"/>
      <c r="D25" s="50">
        <f>Individual_Scores_Men_Var!G166</f>
        <v>958</v>
      </c>
      <c r="E25" s="50">
        <f>Individual_Scores_Men_Var!H166</f>
        <v>952</v>
      </c>
      <c r="F25" s="50">
        <f>Individual_Scores_Men_Var!I166</f>
        <v>1142</v>
      </c>
      <c r="G25" s="50">
        <f>Individual_Scores_Men_Var!J166</f>
        <v>947</v>
      </c>
      <c r="H25" s="50">
        <f>Individual_Scores_Men_Var!K166</f>
        <v>984</v>
      </c>
      <c r="I25" s="30">
        <f>SUM(D25:H25)</f>
        <v>4983</v>
      </c>
      <c r="J25" s="50">
        <f>Baker_Scores_Men_Var!H155</f>
        <v>169</v>
      </c>
      <c r="K25" s="50">
        <f>Baker_Scores_Men_Var!I155</f>
        <v>187</v>
      </c>
      <c r="L25" s="50">
        <f>Baker_Scores_Men_Var!J155</f>
        <v>128</v>
      </c>
      <c r="M25" s="50">
        <f>Baker_Scores_Men_Var!K155</f>
        <v>168</v>
      </c>
      <c r="N25" s="50">
        <f>Baker_Scores_Men_Var!L155</f>
        <v>149</v>
      </c>
      <c r="O25" s="50">
        <f>Baker_Scores_Men_Var!M155</f>
        <v>175</v>
      </c>
      <c r="P25" s="50">
        <f>Baker_Scores_Men_Var!N155</f>
        <v>192</v>
      </c>
      <c r="Q25" s="50">
        <f>Baker_Scores_Men_Var!O155</f>
        <v>176</v>
      </c>
      <c r="R25" s="50">
        <f>Baker_Scores_Men_Var!P155</f>
        <v>189</v>
      </c>
      <c r="S25" s="50">
        <f>Baker_Scores_Men_Var!Q155</f>
        <v>162</v>
      </c>
      <c r="T25" s="50">
        <f>Baker_Scores_Men_Var!R155</f>
        <v>201</v>
      </c>
      <c r="U25" s="50">
        <f>Baker_Scores_Men_Var!S155</f>
        <v>129</v>
      </c>
      <c r="V25" s="30">
        <f>SUM(J25:U25)</f>
        <v>2025</v>
      </c>
      <c r="W25" s="30">
        <f>I25+V25</f>
        <v>7008</v>
      </c>
    </row>
    <row r="26" spans="1:143" s="1" customFormat="1" ht="13.9" customHeight="1">
      <c r="A26" s="13">
        <f t="array" ref="A26">RANK(W26,$W$12:$W$35)</f>
        <v>15</v>
      </c>
      <c r="B26" s="1" t="s">
        <v>700</v>
      </c>
      <c r="C26" s="13"/>
      <c r="D26" s="50">
        <f>Individual_Scores_Men_Var!G296</f>
        <v>954</v>
      </c>
      <c r="E26" s="50">
        <f>Individual_Scores_Men_Var!H296</f>
        <v>943</v>
      </c>
      <c r="F26" s="50">
        <f>Individual_Scores_Men_Var!I296</f>
        <v>966</v>
      </c>
      <c r="G26" s="50">
        <f>Individual_Scores_Men_Var!J296</f>
        <v>892</v>
      </c>
      <c r="H26" s="50">
        <f>Individual_Scores_Men_Var!K296</f>
        <v>938</v>
      </c>
      <c r="I26" s="30">
        <f>SUM(D26:H26)</f>
        <v>4693</v>
      </c>
      <c r="J26" s="50">
        <f>Baker_Scores_Men_Var!H285</f>
        <v>157</v>
      </c>
      <c r="K26" s="50">
        <f>Baker_Scores_Men_Var!I285</f>
        <v>196</v>
      </c>
      <c r="L26" s="50">
        <f>Baker_Scores_Men_Var!J285</f>
        <v>224</v>
      </c>
      <c r="M26" s="50">
        <f>Baker_Scores_Men_Var!K285</f>
        <v>182</v>
      </c>
      <c r="N26" s="50">
        <f>Baker_Scores_Men_Var!L285</f>
        <v>214</v>
      </c>
      <c r="O26" s="50">
        <f>Baker_Scores_Men_Var!M285</f>
        <v>168</v>
      </c>
      <c r="P26" s="50">
        <f>Baker_Scores_Men_Var!N285</f>
        <v>174</v>
      </c>
      <c r="Q26" s="50">
        <f>Baker_Scores_Men_Var!O285</f>
        <v>189</v>
      </c>
      <c r="R26" s="50">
        <f>Baker_Scores_Men_Var!P285</f>
        <v>222</v>
      </c>
      <c r="S26" s="50">
        <f>Baker_Scores_Men_Var!Q285</f>
        <v>193</v>
      </c>
      <c r="T26" s="50">
        <f>Baker_Scores_Men_Var!R285</f>
        <v>165</v>
      </c>
      <c r="U26" s="50">
        <f>Baker_Scores_Men_Var!S285</f>
        <v>221</v>
      </c>
      <c r="V26" s="30">
        <f>SUM(J26:U26)</f>
        <v>2305</v>
      </c>
      <c r="W26" s="30">
        <f>I26+V26</f>
        <v>6998</v>
      </c>
    </row>
    <row r="27" spans="1:143" s="1" customFormat="1" ht="13.9" customHeight="1">
      <c r="A27" s="13">
        <f t="array" ref="A27">RANK(W27,$W$12:$W$35)</f>
        <v>16</v>
      </c>
      <c r="B27" s="57" t="s">
        <v>679</v>
      </c>
      <c r="C27" s="57"/>
      <c r="D27" s="24">
        <f>Individual_Scores_Men_Var!G23</f>
        <v>1020</v>
      </c>
      <c r="E27" s="24">
        <f>Individual_Scores_Men_Var!H23</f>
        <v>993</v>
      </c>
      <c r="F27" s="24">
        <f>Individual_Scores_Men_Var!I23</f>
        <v>849</v>
      </c>
      <c r="G27" s="24">
        <f>Individual_Scores_Men_Var!J23</f>
        <v>960</v>
      </c>
      <c r="H27" s="24">
        <f>Individual_Scores_Men_Var!K23</f>
        <v>936</v>
      </c>
      <c r="I27" s="19">
        <f>SUM(D27:H27)</f>
        <v>4758</v>
      </c>
      <c r="J27" s="24">
        <f>Baker_Scores_Men_Var!H12</f>
        <v>142</v>
      </c>
      <c r="K27" s="24">
        <f>Baker_Scores_Men_Var!I12</f>
        <v>178</v>
      </c>
      <c r="L27" s="24">
        <f>Baker_Scores_Men_Var!J12</f>
        <v>228</v>
      </c>
      <c r="M27" s="24">
        <f>Baker_Scores_Men_Var!K12</f>
        <v>189</v>
      </c>
      <c r="N27" s="24">
        <f>Baker_Scores_Men_Var!L12</f>
        <v>167</v>
      </c>
      <c r="O27" s="24">
        <f>Baker_Scores_Men_Var!M12</f>
        <v>203</v>
      </c>
      <c r="P27" s="50">
        <f>Baker_Scores_Men_Var!N12</f>
        <v>138</v>
      </c>
      <c r="Q27" s="24">
        <f>Baker_Scores_Men_Var!O12</f>
        <v>204</v>
      </c>
      <c r="R27" s="24">
        <f>Baker_Scores_Men_Var!P12</f>
        <v>165</v>
      </c>
      <c r="S27" s="50">
        <f>Baker_Scores_Men_Var!Q12</f>
        <v>184</v>
      </c>
      <c r="T27" s="50">
        <f>Baker_Scores_Men_Var!R12</f>
        <v>202</v>
      </c>
      <c r="U27" s="50">
        <f>Baker_Scores_Men_Var!S12</f>
        <v>171</v>
      </c>
      <c r="V27" s="30">
        <f>SUM(J27:U27)</f>
        <v>2171</v>
      </c>
      <c r="W27" s="30">
        <f>I27+V27</f>
        <v>6929</v>
      </c>
    </row>
    <row r="28" spans="1:143" s="1" customFormat="1" ht="13.9" customHeight="1">
      <c r="A28" s="13">
        <f t="array" ref="A28">RANK(W28,$W$12:$W$35)</f>
        <v>17</v>
      </c>
      <c r="B28" s="57" t="s">
        <v>687</v>
      </c>
      <c r="C28" s="21"/>
      <c r="D28" s="24">
        <f>Individual_Scores_Men_Var!G127</f>
        <v>991</v>
      </c>
      <c r="E28" s="24">
        <f>Individual_Scores_Men_Var!H127</f>
        <v>1015</v>
      </c>
      <c r="F28" s="24">
        <f>Individual_Scores_Men_Var!I127</f>
        <v>868</v>
      </c>
      <c r="G28" s="24">
        <f>Individual_Scores_Men_Var!J127</f>
        <v>941</v>
      </c>
      <c r="H28" s="24">
        <f>Individual_Scores_Men_Var!K127</f>
        <v>820</v>
      </c>
      <c r="I28" s="19">
        <f>SUM(D28:H28)</f>
        <v>4635</v>
      </c>
      <c r="J28" s="24">
        <f>Baker_Scores_Men_Var!H116</f>
        <v>136</v>
      </c>
      <c r="K28" s="24">
        <f>Baker_Scores_Men_Var!I116</f>
        <v>224</v>
      </c>
      <c r="L28" s="24">
        <f>Baker_Scores_Men_Var!J116</f>
        <v>136</v>
      </c>
      <c r="M28" s="24">
        <f>Baker_Scores_Men_Var!K116</f>
        <v>190</v>
      </c>
      <c r="N28" s="24">
        <f>Baker_Scores_Men_Var!L116</f>
        <v>192</v>
      </c>
      <c r="O28" s="24">
        <f>Baker_Scores_Men_Var!M116</f>
        <v>204</v>
      </c>
      <c r="P28" s="24">
        <f>Baker_Scores_Men_Var!N116</f>
        <v>204</v>
      </c>
      <c r="Q28" s="24">
        <f>Baker_Scores_Men_Var!O116</f>
        <v>166</v>
      </c>
      <c r="R28" s="24">
        <f>Baker_Scores_Men_Var!P116</f>
        <v>159</v>
      </c>
      <c r="S28" s="24">
        <f>Baker_Scores_Men_Var!Q116</f>
        <v>180</v>
      </c>
      <c r="T28" s="24">
        <f>Baker_Scores_Men_Var!R116</f>
        <v>154</v>
      </c>
      <c r="U28" s="24">
        <f>Baker_Scores_Men_Var!S116</f>
        <v>136</v>
      </c>
      <c r="V28" s="19">
        <f>SUM(J28:U28)</f>
        <v>2081</v>
      </c>
      <c r="W28" s="19">
        <f>I28+V28</f>
        <v>6716</v>
      </c>
    </row>
    <row r="29" spans="1:143" s="1" customFormat="1" ht="13.9" customHeight="1">
      <c r="A29" s="13">
        <f t="array" ref="A29">RANK(W29,$W$12:$W$35)</f>
        <v>18</v>
      </c>
      <c r="B29" s="1" t="s">
        <v>698</v>
      </c>
      <c r="C29" s="13"/>
      <c r="D29" s="50">
        <f>Individual_Scores_Men_Var!G270</f>
        <v>844</v>
      </c>
      <c r="E29" s="50">
        <f>Individual_Scores_Men_Var!H270</f>
        <v>977</v>
      </c>
      <c r="F29" s="50">
        <f>Individual_Scores_Men_Var!I270</f>
        <v>929</v>
      </c>
      <c r="G29" s="50">
        <f>Individual_Scores_Men_Var!J270</f>
        <v>1012</v>
      </c>
      <c r="H29" s="50">
        <f>Individual_Scores_Men_Var!K270</f>
        <v>786</v>
      </c>
      <c r="I29" s="30">
        <f>SUM(D29:H29)</f>
        <v>4548</v>
      </c>
      <c r="J29" s="50">
        <f>Baker_Scores_Men_Var!H259</f>
        <v>225</v>
      </c>
      <c r="K29" s="50">
        <f>Baker_Scores_Men_Var!I259</f>
        <v>214</v>
      </c>
      <c r="L29" s="50">
        <f>Baker_Scores_Men_Var!J259</f>
        <v>142</v>
      </c>
      <c r="M29" s="50">
        <f>Baker_Scores_Men_Var!K259</f>
        <v>211</v>
      </c>
      <c r="N29" s="50">
        <f>Baker_Scores_Men_Var!L259</f>
        <v>138</v>
      </c>
      <c r="O29" s="50">
        <f>Baker_Scores_Men_Var!M259</f>
        <v>169</v>
      </c>
      <c r="P29" s="50">
        <f>Baker_Scores_Men_Var!N259</f>
        <v>163</v>
      </c>
      <c r="Q29" s="50">
        <f>Baker_Scores_Men_Var!O259</f>
        <v>201</v>
      </c>
      <c r="R29" s="50">
        <f>Baker_Scores_Men_Var!P259</f>
        <v>200</v>
      </c>
      <c r="S29" s="50">
        <f>Baker_Scores_Men_Var!Q259</f>
        <v>161</v>
      </c>
      <c r="T29" s="50">
        <f>Baker_Scores_Men_Var!R259</f>
        <v>164</v>
      </c>
      <c r="U29" s="50">
        <f>Baker_Scores_Men_Var!S259</f>
        <v>161</v>
      </c>
      <c r="V29" s="30">
        <f>SUM(J29:U29)</f>
        <v>2149</v>
      </c>
      <c r="W29" s="30">
        <f>I29+V29</f>
        <v>6697</v>
      </c>
    </row>
    <row r="30" spans="1:143" s="1" customFormat="1" ht="13.9" customHeight="1">
      <c r="A30" s="13">
        <f t="array" ref="A30">RANK(W30,$W$12:$W$35)</f>
        <v>19</v>
      </c>
      <c r="B30" s="57" t="s">
        <v>680</v>
      </c>
      <c r="C30" s="57"/>
      <c r="D30" s="24">
        <f>Individual_Scores_Men_Var!G36</f>
        <v>843</v>
      </c>
      <c r="E30" s="24">
        <f>Individual_Scores_Men_Var!H36</f>
        <v>892</v>
      </c>
      <c r="F30" s="24">
        <f>Individual_Scores_Men_Var!I36</f>
        <v>982</v>
      </c>
      <c r="G30" s="24">
        <f>Individual_Scores_Men_Var!J36</f>
        <v>863</v>
      </c>
      <c r="H30" s="24">
        <f>Individual_Scores_Men_Var!K36</f>
        <v>912</v>
      </c>
      <c r="I30" s="19">
        <f>SUM(D30:H30)</f>
        <v>4492</v>
      </c>
      <c r="J30" s="24">
        <f>Baker_Scores_Men_Var!H25</f>
        <v>150</v>
      </c>
      <c r="K30" s="24">
        <f>Baker_Scores_Men_Var!I25</f>
        <v>170</v>
      </c>
      <c r="L30" s="24">
        <f>Baker_Scores_Men_Var!J25</f>
        <v>218</v>
      </c>
      <c r="M30" s="24">
        <f>Baker_Scores_Men_Var!K25</f>
        <v>171</v>
      </c>
      <c r="N30" s="24">
        <f>Baker_Scores_Men_Var!L25</f>
        <v>226</v>
      </c>
      <c r="O30" s="24">
        <f>Baker_Scores_Men_Var!M25</f>
        <v>188</v>
      </c>
      <c r="P30" s="50">
        <f>Baker_Scores_Men_Var!N25</f>
        <v>200</v>
      </c>
      <c r="Q30" s="24">
        <f>Baker_Scores_Men_Var!O25</f>
        <v>188</v>
      </c>
      <c r="R30" s="24">
        <f>Baker_Scores_Men_Var!P25</f>
        <v>149</v>
      </c>
      <c r="S30" s="50">
        <f>Baker_Scores_Men_Var!Q25</f>
        <v>204</v>
      </c>
      <c r="T30" s="50">
        <f>Baker_Scores_Men_Var!R25</f>
        <v>147</v>
      </c>
      <c r="U30" s="50">
        <f>Baker_Scores_Men_Var!S25</f>
        <v>177</v>
      </c>
      <c r="V30" s="30">
        <f>SUM(J30:U30)</f>
        <v>2188</v>
      </c>
      <c r="W30" s="30">
        <f>I30+V30</f>
        <v>6680</v>
      </c>
    </row>
    <row r="31" spans="1:143" s="1" customFormat="1" ht="13.9" customHeight="1">
      <c r="A31" s="13">
        <f t="array" ref="A31">RANK(W31,$W$12:$W$35)</f>
        <v>20</v>
      </c>
      <c r="B31" s="57" t="s">
        <v>684</v>
      </c>
      <c r="C31" s="57"/>
      <c r="D31" s="24">
        <f>Individual_Scores_Men_Var!G88</f>
        <v>970</v>
      </c>
      <c r="E31" s="24">
        <f>Individual_Scores_Men_Var!H88</f>
        <v>741</v>
      </c>
      <c r="F31" s="24">
        <f>Individual_Scores_Men_Var!I88</f>
        <v>984</v>
      </c>
      <c r="G31" s="24">
        <f>Individual_Scores_Men_Var!J88</f>
        <v>962</v>
      </c>
      <c r="H31" s="24">
        <f>Individual_Scores_Men_Var!K88</f>
        <v>852</v>
      </c>
      <c r="I31" s="19">
        <f>SUM(D31:H31)</f>
        <v>4509</v>
      </c>
      <c r="J31" s="24">
        <f>Baker_Scores_Men_Var!H77</f>
        <v>162</v>
      </c>
      <c r="K31" s="24">
        <f>Baker_Scores_Men_Var!I77</f>
        <v>208</v>
      </c>
      <c r="L31" s="24">
        <f>Baker_Scores_Men_Var!J77</f>
        <v>143</v>
      </c>
      <c r="M31" s="24">
        <f>Baker_Scores_Men_Var!K77</f>
        <v>208</v>
      </c>
      <c r="N31" s="24">
        <f>Baker_Scores_Men_Var!L77</f>
        <v>174</v>
      </c>
      <c r="O31" s="24">
        <f>Baker_Scores_Men_Var!M77</f>
        <v>181</v>
      </c>
      <c r="P31" s="50">
        <f>Baker_Scores_Men_Var!N77</f>
        <v>165</v>
      </c>
      <c r="Q31" s="24">
        <f>Baker_Scores_Men_Var!O77</f>
        <v>184</v>
      </c>
      <c r="R31" s="24">
        <f>Baker_Scores_Men_Var!P77</f>
        <v>186</v>
      </c>
      <c r="S31" s="50">
        <f>Baker_Scores_Men_Var!Q77</f>
        <v>161</v>
      </c>
      <c r="T31" s="50">
        <f>Baker_Scores_Men_Var!R77</f>
        <v>170</v>
      </c>
      <c r="U31" s="50">
        <f>Baker_Scores_Men_Var!S77</f>
        <v>159</v>
      </c>
      <c r="V31" s="30">
        <f>SUM(J31:U31)</f>
        <v>2101</v>
      </c>
      <c r="W31" s="30">
        <f>I31+V31</f>
        <v>6610</v>
      </c>
    </row>
    <row r="32" spans="1:143" s="1" customFormat="1" ht="13.9" customHeight="1">
      <c r="A32" s="13">
        <f t="array" ref="A32">RANK(W32,$W$12:$W$35)</f>
        <v>21</v>
      </c>
      <c r="B32" s="57" t="s">
        <v>685</v>
      </c>
      <c r="C32" s="57"/>
      <c r="D32" s="24">
        <f>Individual_Scores_Men_Var!G101</f>
        <v>790</v>
      </c>
      <c r="E32" s="50">
        <f>Individual_Scores_Men_Var!H101</f>
        <v>899</v>
      </c>
      <c r="F32" s="50">
        <f>Individual_Scores_Men_Var!I101</f>
        <v>837</v>
      </c>
      <c r="G32" s="50">
        <f>Individual_Scores_Men_Var!J101</f>
        <v>898</v>
      </c>
      <c r="H32" s="50">
        <f>Individual_Scores_Men_Var!K101</f>
        <v>844</v>
      </c>
      <c r="I32" s="30">
        <f>SUM(D32:H32)</f>
        <v>4268</v>
      </c>
      <c r="J32" s="50">
        <f>Baker_Scores_Men_Var!H90</f>
        <v>183</v>
      </c>
      <c r="K32" s="50">
        <f>Baker_Scores_Men_Var!I90</f>
        <v>204</v>
      </c>
      <c r="L32" s="50">
        <f>Baker_Scores_Men_Var!J90</f>
        <v>172</v>
      </c>
      <c r="M32" s="50">
        <f>Baker_Scores_Men_Var!K90</f>
        <v>158</v>
      </c>
      <c r="N32" s="50">
        <f>Baker_Scores_Men_Var!L90</f>
        <v>189</v>
      </c>
      <c r="O32" s="50">
        <f>Baker_Scores_Men_Var!M90</f>
        <v>216</v>
      </c>
      <c r="P32" s="50">
        <f>Baker_Scores_Men_Var!N90</f>
        <v>206</v>
      </c>
      <c r="Q32" s="50">
        <f>Baker_Scores_Men_Var!O90</f>
        <v>175</v>
      </c>
      <c r="R32" s="50">
        <f>Baker_Scores_Men_Var!P90</f>
        <v>160</v>
      </c>
      <c r="S32" s="50">
        <f>Baker_Scores_Men_Var!Q90</f>
        <v>163</v>
      </c>
      <c r="T32" s="50">
        <f>Baker_Scores_Men_Var!R90</f>
        <v>186</v>
      </c>
      <c r="U32" s="50">
        <f>Baker_Scores_Men_Var!S90</f>
        <v>191</v>
      </c>
      <c r="V32" s="30">
        <f>SUM(J32:U32)</f>
        <v>2203</v>
      </c>
      <c r="W32" s="30">
        <f>I32+V32</f>
        <v>6471</v>
      </c>
    </row>
    <row r="33" spans="1:23" s="1" customFormat="1" ht="13.9" customHeight="1">
      <c r="A33" s="13">
        <f t="array" ref="A33">RANK(W33,$W$12:$W$35)</f>
        <v>22</v>
      </c>
      <c r="B33" s="57" t="s">
        <v>682</v>
      </c>
      <c r="C33" s="57"/>
      <c r="D33" s="24">
        <f>Individual_Scores_Men_Var!G62</f>
        <v>871</v>
      </c>
      <c r="E33" s="24">
        <f>Individual_Scores_Men_Var!H62</f>
        <v>903</v>
      </c>
      <c r="F33" s="24">
        <f>Individual_Scores_Men_Var!I62</f>
        <v>946</v>
      </c>
      <c r="G33" s="24">
        <f>Individual_Scores_Men_Var!J62</f>
        <v>869</v>
      </c>
      <c r="H33" s="24">
        <f>Individual_Scores_Men_Var!K62</f>
        <v>865</v>
      </c>
      <c r="I33" s="19">
        <f>SUM(D33:H33)</f>
        <v>4454</v>
      </c>
      <c r="J33" s="24">
        <f>Baker_Scores_Men_Var!H51</f>
        <v>139</v>
      </c>
      <c r="K33" s="24">
        <f>Baker_Scores_Men_Var!I51</f>
        <v>178</v>
      </c>
      <c r="L33" s="24">
        <f>Baker_Scores_Men_Var!J51</f>
        <v>167</v>
      </c>
      <c r="M33" s="24">
        <f>Baker_Scores_Men_Var!K51</f>
        <v>180</v>
      </c>
      <c r="N33" s="24">
        <f>Baker_Scores_Men_Var!L51</f>
        <v>154</v>
      </c>
      <c r="O33" s="24">
        <f>Baker_Scores_Men_Var!M51</f>
        <v>134</v>
      </c>
      <c r="P33" s="50">
        <f>Baker_Scores_Men_Var!N51</f>
        <v>201</v>
      </c>
      <c r="Q33" s="24">
        <f>Baker_Scores_Men_Var!O51</f>
        <v>138</v>
      </c>
      <c r="R33" s="24">
        <f>Baker_Scores_Men_Var!P51</f>
        <v>171</v>
      </c>
      <c r="S33" s="50">
        <f>Baker_Scores_Men_Var!Q51</f>
        <v>202</v>
      </c>
      <c r="T33" s="50">
        <f>Baker_Scores_Men_Var!R51</f>
        <v>186</v>
      </c>
      <c r="U33" s="50">
        <f>Baker_Scores_Men_Var!S51</f>
        <v>166</v>
      </c>
      <c r="V33" s="30">
        <f>SUM(J33:U33)</f>
        <v>2016</v>
      </c>
      <c r="W33" s="30">
        <f>I33+V33</f>
        <v>6470</v>
      </c>
    </row>
    <row r="34" spans="1:23" s="1" customFormat="1" ht="13.9" customHeight="1">
      <c r="A34" s="13">
        <f t="array" ref="A34">RANK(W34,$W$12:$W$35)</f>
        <v>23</v>
      </c>
      <c r="B34" s="57" t="s">
        <v>688</v>
      </c>
      <c r="C34" s="21"/>
      <c r="D34" s="24">
        <f>Individual_Scores_Men_Var!G140</f>
        <v>869</v>
      </c>
      <c r="E34" s="24">
        <f>Individual_Scores_Men_Var!H140</f>
        <v>846</v>
      </c>
      <c r="F34" s="24">
        <f>Individual_Scores_Men_Var!I140</f>
        <v>853</v>
      </c>
      <c r="G34" s="24">
        <f>Individual_Scores_Men_Var!J140</f>
        <v>885</v>
      </c>
      <c r="H34" s="24">
        <f>Individual_Scores_Men_Var!K140</f>
        <v>904</v>
      </c>
      <c r="I34" s="19">
        <f>SUM(D34:H34)</f>
        <v>4357</v>
      </c>
      <c r="J34" s="24">
        <f>Baker_Scores_Men_Var!H129</f>
        <v>127</v>
      </c>
      <c r="K34" s="24">
        <f>Baker_Scores_Men_Var!I129</f>
        <v>130</v>
      </c>
      <c r="L34" s="24">
        <f>Baker_Scores_Men_Var!J129</f>
        <v>154</v>
      </c>
      <c r="M34" s="24">
        <f>Baker_Scores_Men_Var!K129</f>
        <v>199</v>
      </c>
      <c r="N34" s="24">
        <f>Baker_Scores_Men_Var!L129</f>
        <v>158</v>
      </c>
      <c r="O34" s="24">
        <f>Baker_Scores_Men_Var!M129</f>
        <v>156</v>
      </c>
      <c r="P34" s="24">
        <f>Baker_Scores_Men_Var!N129</f>
        <v>193</v>
      </c>
      <c r="Q34" s="24">
        <f>Baker_Scores_Men_Var!O129</f>
        <v>129</v>
      </c>
      <c r="R34" s="24">
        <f>Baker_Scores_Men_Var!P129</f>
        <v>111</v>
      </c>
      <c r="S34" s="24">
        <f>Baker_Scores_Men_Var!Q129</f>
        <v>151</v>
      </c>
      <c r="T34" s="24">
        <f>Baker_Scores_Men_Var!R129</f>
        <v>211</v>
      </c>
      <c r="U34" s="24">
        <f>Baker_Scores_Men_Var!S129</f>
        <v>166</v>
      </c>
      <c r="V34" s="19">
        <f>SUM(J34:U34)</f>
        <v>1885</v>
      </c>
      <c r="W34" s="19">
        <f>I34+V34</f>
        <v>6242</v>
      </c>
    </row>
    <row r="35" spans="1:23" s="1" customFormat="1" ht="13.9" customHeight="1"/>
    <row r="36" spans="1:23" s="1" customFormat="1" ht="13.9" customHeight="1">
      <c r="B36" s="33" t="s">
        <v>738</v>
      </c>
      <c r="D36" s="69">
        <f t="shared" ref="D36:W36" si="0">SUM(D12:D34)</f>
        <v>21840</v>
      </c>
      <c r="E36" s="69">
        <f t="shared" si="0"/>
        <v>22539</v>
      </c>
      <c r="F36" s="69">
        <f t="shared" si="0"/>
        <v>23078</v>
      </c>
      <c r="G36" s="69">
        <f t="shared" si="0"/>
        <v>22935</v>
      </c>
      <c r="H36" s="69">
        <f t="shared" si="0"/>
        <v>21980</v>
      </c>
      <c r="I36" s="70">
        <f t="shared" si="0"/>
        <v>112372</v>
      </c>
      <c r="J36" s="69">
        <f t="shared" si="0"/>
        <v>4244</v>
      </c>
      <c r="K36" s="69">
        <f t="shared" si="0"/>
        <v>4682</v>
      </c>
      <c r="L36" s="69">
        <f t="shared" si="0"/>
        <v>4196</v>
      </c>
      <c r="M36" s="69">
        <f t="shared" si="0"/>
        <v>4375</v>
      </c>
      <c r="N36" s="69">
        <f t="shared" si="0"/>
        <v>4361</v>
      </c>
      <c r="O36" s="69">
        <f t="shared" si="0"/>
        <v>4519</v>
      </c>
      <c r="P36" s="69">
        <f t="shared" si="0"/>
        <v>4390</v>
      </c>
      <c r="Q36" s="69">
        <f t="shared" si="0"/>
        <v>4537</v>
      </c>
      <c r="R36" s="69">
        <f t="shared" si="0"/>
        <v>4310</v>
      </c>
      <c r="S36" s="69">
        <f t="shared" si="0"/>
        <v>4228</v>
      </c>
      <c r="T36" s="69">
        <f t="shared" si="0"/>
        <v>4447</v>
      </c>
      <c r="U36" s="69">
        <f t="shared" si="0"/>
        <v>4201</v>
      </c>
      <c r="V36" s="70">
        <f t="shared" si="0"/>
        <v>52490</v>
      </c>
      <c r="W36" s="70">
        <f t="shared" si="0"/>
        <v>164862</v>
      </c>
    </row>
    <row r="37" spans="1:23" s="1" customFormat="1" ht="13.9" customHeight="1">
      <c r="B37" s="33" t="s">
        <v>739</v>
      </c>
      <c r="D37" s="69">
        <f t="shared" ref="D37:V37" si="1">(D36/23)</f>
        <v>949.56521739130437</v>
      </c>
      <c r="E37" s="69">
        <f t="shared" si="1"/>
        <v>979.95652173913038</v>
      </c>
      <c r="F37" s="69">
        <f t="shared" si="1"/>
        <v>1003.3913043478261</v>
      </c>
      <c r="G37" s="69">
        <f t="shared" si="1"/>
        <v>997.17391304347825</v>
      </c>
      <c r="H37" s="69">
        <f t="shared" si="1"/>
        <v>955.6521739130435</v>
      </c>
      <c r="I37" s="70">
        <f t="shared" si="1"/>
        <v>4885.739130434783</v>
      </c>
      <c r="J37" s="69">
        <f t="shared" si="1"/>
        <v>184.52173913043478</v>
      </c>
      <c r="K37" s="69">
        <f t="shared" si="1"/>
        <v>203.56521739130434</v>
      </c>
      <c r="L37" s="69">
        <f t="shared" si="1"/>
        <v>182.43478260869566</v>
      </c>
      <c r="M37" s="69">
        <f t="shared" si="1"/>
        <v>190.21739130434781</v>
      </c>
      <c r="N37" s="69">
        <f t="shared" si="1"/>
        <v>189.60869565217391</v>
      </c>
      <c r="O37" s="69">
        <f t="shared" si="1"/>
        <v>196.47826086956522</v>
      </c>
      <c r="P37" s="69">
        <f t="shared" si="1"/>
        <v>190.86956521739131</v>
      </c>
      <c r="Q37" s="69">
        <f t="shared" si="1"/>
        <v>197.2608695652174</v>
      </c>
      <c r="R37" s="69">
        <f t="shared" si="1"/>
        <v>187.39130434782609</v>
      </c>
      <c r="S37" s="69">
        <f t="shared" si="1"/>
        <v>183.82608695652175</v>
      </c>
      <c r="T37" s="69">
        <f t="shared" si="1"/>
        <v>193.34782608695653</v>
      </c>
      <c r="U37" s="69">
        <f t="shared" si="1"/>
        <v>182.65217391304347</v>
      </c>
      <c r="V37" s="70">
        <f t="shared" si="1"/>
        <v>2282.1739130434785</v>
      </c>
    </row>
    <row r="38" spans="1:23" s="1" customFormat="1" ht="13.9" customHeight="1">
      <c r="B38" s="33" t="s">
        <v>740</v>
      </c>
      <c r="D38" s="69">
        <f t="shared" ref="D38:I38" si="2">IF(D45 = 0, 0,D36/D45)</f>
        <v>189.91304347826087</v>
      </c>
      <c r="E38" s="69">
        <f t="shared" si="2"/>
        <v>195.99130434782609</v>
      </c>
      <c r="F38" s="69">
        <f t="shared" si="2"/>
        <v>200.67826086956521</v>
      </c>
      <c r="G38" s="69">
        <f t="shared" si="2"/>
        <v>199.43478260869566</v>
      </c>
      <c r="H38" s="69">
        <f t="shared" si="2"/>
        <v>191.13043478260869</v>
      </c>
      <c r="I38" s="70">
        <f t="shared" si="2"/>
        <v>195.42956521739131</v>
      </c>
    </row>
    <row r="39" spans="1:23" s="1" customFormat="1" ht="13.9" customHeight="1"/>
    <row r="40" spans="1:23" s="1" customFormat="1" ht="13.9" customHeight="1"/>
    <row r="41" spans="1:23" s="1" customFormat="1" ht="13.9" customHeight="1"/>
    <row r="42" spans="1:23" s="1" customFormat="1" ht="13.9" customHeight="1"/>
    <row r="43" spans="1:23" s="1" customFormat="1" ht="13.9" customHeight="1"/>
    <row r="44" spans="1:23" s="1" customFormat="1" ht="13.9" customHeight="1"/>
    <row r="45" spans="1:23" s="1" customFormat="1" ht="13.9" customHeight="1">
      <c r="D45" s="2">
        <f>COUNTIF(Individual_Scores_Men_Var!G12:G22, "&gt;0")+COUNTIF(Individual_Scores_Men_Var!G25:G35, "&gt;0")+COUNTIF(Individual_Scores_Men_Var!G38:G48, "&gt;0")+COUNTIF(Individual_Scores_Men_Var!G51:G61, "&gt;0")+COUNTIF(Individual_Scores_Men_Var!G64:G74, "&gt;0")+COUNTIF(Individual_Scores_Men_Var!G77:G87, "&gt;0")+COUNTIF(Individual_Scores_Men_Var!G90:G100, "&gt;0")+COUNTIF(Individual_Scores_Men_Var!G103:G113, "&gt;0")+COUNTIF(Individual_Scores_Men_Var!G116:G126, "&gt;0")+COUNTIF(Individual_Scores_Men_Var!G129:G139, "&gt;0")+COUNTIF(Individual_Scores_Men_Var!G142:G152, "&gt;0")+COUNTIF(Individual_Scores_Men_Var!G155:G165, "&gt;0")+COUNTIF(Individual_Scores_Men_Var!G168:G178, "&gt;0")+COUNTIF(Individual_Scores_Men_Var!G181:G191, "&gt;0")+COUNTIF(Individual_Scores_Men_Var!G194:G204, "&gt;0")+COUNTIF(Individual_Scores_Men_Var!G207:G217, "&gt;0")+COUNTIF(Individual_Scores_Men_Var!G220:G230, "&gt;0")+COUNTIF(Individual_Scores_Men_Var!G233:G243, "&gt;0")+COUNTIF(Individual_Scores_Men_Var!G246:G256, "&gt;0")+COUNTIF(Individual_Scores_Men_Var!G259:G269, "&gt;0")+COUNTIF(Individual_Scores_Men_Var!G272:G282, "&gt;0")+COUNTIF(Individual_Scores_Men_Var!G285:G295, "&gt;0")+COUNTIF(Individual_Scores_Men_Var!G298:G308, "&gt;0")</f>
        <v>115</v>
      </c>
      <c r="E45" s="2">
        <f>COUNTIF(Individual_Scores_Men_Var!H12:H22, "&gt;0")+COUNTIF(Individual_Scores_Men_Var!H25:H35, "&gt;0")+COUNTIF(Individual_Scores_Men_Var!H38:H48, "&gt;0")+COUNTIF(Individual_Scores_Men_Var!H51:H61, "&gt;0")+COUNTIF(Individual_Scores_Men_Var!H64:H74, "&gt;0")+COUNTIF(Individual_Scores_Men_Var!H77:H87, "&gt;0")+COUNTIF(Individual_Scores_Men_Var!H90:H100, "&gt;0")+COUNTIF(Individual_Scores_Men_Var!H103:H113, "&gt;0")+COUNTIF(Individual_Scores_Men_Var!H116:H126, "&gt;0")+COUNTIF(Individual_Scores_Men_Var!H129:H139, "&gt;0")+COUNTIF(Individual_Scores_Men_Var!H142:H152, "&gt;0")+COUNTIF(Individual_Scores_Men_Var!H155:H165, "&gt;0")+COUNTIF(Individual_Scores_Men_Var!H168:H178, "&gt;0")+COUNTIF(Individual_Scores_Men_Var!H181:H191, "&gt;0")+COUNTIF(Individual_Scores_Men_Var!H194:H204, "&gt;0")+COUNTIF(Individual_Scores_Men_Var!H207:H217, "&gt;0")+COUNTIF(Individual_Scores_Men_Var!H220:H230, "&gt;0")+COUNTIF(Individual_Scores_Men_Var!H233:H243, "&gt;0")+COUNTIF(Individual_Scores_Men_Var!H246:H256, "&gt;0")+COUNTIF(Individual_Scores_Men_Var!H259:H269, "&gt;0")+COUNTIF(Individual_Scores_Men_Var!H272:H282, "&gt;0")+COUNTIF(Individual_Scores_Men_Var!H285:H295, "&gt;0")+COUNTIF(Individual_Scores_Men_Var!H298:H308, "&gt;0")</f>
        <v>115</v>
      </c>
      <c r="F45" s="2">
        <f>COUNTIF(Individual_Scores_Men_Var!I12:I22, "&gt;0")+COUNTIF(Individual_Scores_Men_Var!I25:I35, "&gt;0")+COUNTIF(Individual_Scores_Men_Var!I38:I48, "&gt;0")+COUNTIF(Individual_Scores_Men_Var!I51:I61, "&gt;0")+COUNTIF(Individual_Scores_Men_Var!I64:I74, "&gt;0")+COUNTIF(Individual_Scores_Men_Var!I77:I87, "&gt;0")+COUNTIF(Individual_Scores_Men_Var!I90:I100, "&gt;0")+COUNTIF(Individual_Scores_Men_Var!I103:I113, "&gt;0")+COUNTIF(Individual_Scores_Men_Var!I116:I126, "&gt;0")+COUNTIF(Individual_Scores_Men_Var!I129:I139, "&gt;0")+COUNTIF(Individual_Scores_Men_Var!I142:I152, "&gt;0")+COUNTIF(Individual_Scores_Men_Var!I155:I165, "&gt;0")+COUNTIF(Individual_Scores_Men_Var!I168:I178, "&gt;0")+COUNTIF(Individual_Scores_Men_Var!I181:I191, "&gt;0")+COUNTIF(Individual_Scores_Men_Var!I194:I204, "&gt;0")+COUNTIF(Individual_Scores_Men_Var!I207:I217, "&gt;0")+COUNTIF(Individual_Scores_Men_Var!I220:I230, "&gt;0")+COUNTIF(Individual_Scores_Men_Var!I233:I243, "&gt;0")+COUNTIF(Individual_Scores_Men_Var!I246:I256, "&gt;0")+COUNTIF(Individual_Scores_Men_Var!I259:I269, "&gt;0")+COUNTIF(Individual_Scores_Men_Var!I272:I282, "&gt;0")+COUNTIF(Individual_Scores_Men_Var!I285:I295, "&gt;0")+COUNTIF(Individual_Scores_Men_Var!I298:I308, "&gt;0")</f>
        <v>115</v>
      </c>
      <c r="G45" s="2">
        <f>COUNTIF(Individual_Scores_Men_Var!J12:J22, "&gt;0")+COUNTIF(Individual_Scores_Men_Var!J25:J35, "&gt;0")+COUNTIF(Individual_Scores_Men_Var!J38:J48, "&gt;0")+COUNTIF(Individual_Scores_Men_Var!J51:J61, "&gt;0")+COUNTIF(Individual_Scores_Men_Var!J64:J74, "&gt;0")+COUNTIF(Individual_Scores_Men_Var!J77:J87, "&gt;0")+COUNTIF(Individual_Scores_Men_Var!J90:J100, "&gt;0")+COUNTIF(Individual_Scores_Men_Var!J103:J113, "&gt;0")+COUNTIF(Individual_Scores_Men_Var!J116:J126, "&gt;0")+COUNTIF(Individual_Scores_Men_Var!J129:J139, "&gt;0")+COUNTIF(Individual_Scores_Men_Var!J142:J152, "&gt;0")+COUNTIF(Individual_Scores_Men_Var!J155:J165, "&gt;0")+COUNTIF(Individual_Scores_Men_Var!J168:J178, "&gt;0")+COUNTIF(Individual_Scores_Men_Var!J181:J191, "&gt;0")+COUNTIF(Individual_Scores_Men_Var!J194:J204, "&gt;0")+COUNTIF(Individual_Scores_Men_Var!J207:J217, "&gt;0")+COUNTIF(Individual_Scores_Men_Var!J220:J230, "&gt;0")+COUNTIF(Individual_Scores_Men_Var!J233:J243, "&gt;0")+COUNTIF(Individual_Scores_Men_Var!J246:J256, "&gt;0")+COUNTIF(Individual_Scores_Men_Var!J259:J269, "&gt;0")+COUNTIF(Individual_Scores_Men_Var!J272:J282, "&gt;0")+COUNTIF(Individual_Scores_Men_Var!J285:J295, "&gt;0")+COUNTIF(Individual_Scores_Men_Var!J298:J308, "&gt;0")</f>
        <v>115</v>
      </c>
      <c r="H45" s="2">
        <f>COUNTIF(Individual_Scores_Men_Var!K12:K22, "&gt;0")+COUNTIF(Individual_Scores_Men_Var!K25:K35, "&gt;0")+COUNTIF(Individual_Scores_Men_Var!K38:K48, "&gt;0")+COUNTIF(Individual_Scores_Men_Var!K51:K61, "&gt;0")+COUNTIF(Individual_Scores_Men_Var!K64:K74, "&gt;0")+COUNTIF(Individual_Scores_Men_Var!K77:K87, "&gt;0")+COUNTIF(Individual_Scores_Men_Var!K90:K100, "&gt;0")+COUNTIF(Individual_Scores_Men_Var!K103:K113, "&gt;0")+COUNTIF(Individual_Scores_Men_Var!K116:K126, "&gt;0")+COUNTIF(Individual_Scores_Men_Var!K129:K139, "&gt;0")+COUNTIF(Individual_Scores_Men_Var!K142:K152, "&gt;0")+COUNTIF(Individual_Scores_Men_Var!K155:K165, "&gt;0")+COUNTIF(Individual_Scores_Men_Var!K168:K178, "&gt;0")+COUNTIF(Individual_Scores_Men_Var!K181:K191, "&gt;0")+COUNTIF(Individual_Scores_Men_Var!K194:K204, "&gt;0")+COUNTIF(Individual_Scores_Men_Var!K207:K217, "&gt;0")+COUNTIF(Individual_Scores_Men_Var!K220:K230, "&gt;0")+COUNTIF(Individual_Scores_Men_Var!K233:K243, "&gt;0")+COUNTIF(Individual_Scores_Men_Var!K246:K256, "&gt;0")+COUNTIF(Individual_Scores_Men_Var!K259:K269, "&gt;0")+COUNTIF(Individual_Scores_Men_Var!K272:K282, "&gt;0")+COUNTIF(Individual_Scores_Men_Var!K285:K295, "&gt;0")+COUNTIF(Individual_Scores_Men_Var!K298:K308, "&gt;0")</f>
        <v>115</v>
      </c>
      <c r="I45" s="2">
        <f>SUM(D45:H45)</f>
        <v>575</v>
      </c>
    </row>
    <row r="46" spans="1:23" s="1" customFormat="1" ht="13.9" customHeight="1">
      <c r="A46" s="30"/>
      <c r="B46" s="30" t="s">
        <v>741</v>
      </c>
      <c r="C46" s="30"/>
      <c r="D46" s="30"/>
    </row>
    <row r="47" spans="1:23" s="1" customFormat="1" ht="13.9" customHeight="1">
      <c r="A47" s="30"/>
      <c r="B47" s="30" t="s">
        <v>1</v>
      </c>
      <c r="C47" s="30"/>
      <c r="D47" s="30"/>
    </row>
    <row r="48" spans="1:23" s="1" customFormat="1" ht="13.9" customHeight="1">
      <c r="A48" s="30"/>
      <c r="B48" s="30" t="s">
        <v>742</v>
      </c>
      <c r="C48" s="30"/>
      <c r="D48" s="30"/>
    </row>
    <row r="49" spans="1:4" s="1" customFormat="1" ht="13.9" customHeight="1">
      <c r="A49" s="30"/>
      <c r="B49" s="30"/>
      <c r="C49" s="30"/>
      <c r="D49" s="30" t="s">
        <v>736</v>
      </c>
    </row>
    <row r="50" spans="1:4" s="1" customFormat="1" ht="13.9" customHeight="1">
      <c r="A50" s="71" t="s">
        <v>737</v>
      </c>
      <c r="B50" s="71" t="s">
        <v>674</v>
      </c>
      <c r="C50" s="71"/>
      <c r="D50" s="71" t="s">
        <v>677</v>
      </c>
    </row>
    <row r="51" spans="1:4" s="1" customFormat="1" ht="13.9" customHeight="1">
      <c r="A51" s="13">
        <f t="shared" ref="A51:B73" si="3">A12</f>
        <v>1</v>
      </c>
      <c r="B51" s="13" t="str">
        <f t="shared" si="3"/>
        <v>Webber International University V</v>
      </c>
      <c r="D51" s="13">
        <f t="shared" ref="D51:D73" si="4">W12</f>
        <v>7880</v>
      </c>
    </row>
    <row r="52" spans="1:4" s="1" customFormat="1" ht="13.9" customHeight="1">
      <c r="A52" s="13">
        <f t="shared" si="3"/>
        <v>2</v>
      </c>
      <c r="B52" s="13" t="str">
        <f t="shared" si="3"/>
        <v>Pikeville ,University Of V</v>
      </c>
      <c r="D52" s="13">
        <f t="shared" si="4"/>
        <v>7865</v>
      </c>
    </row>
    <row r="53" spans="1:4" s="1" customFormat="1" ht="13.9" customHeight="1">
      <c r="A53" s="13">
        <f t="shared" si="3"/>
        <v>3</v>
      </c>
      <c r="B53" s="13" t="str">
        <f t="shared" si="3"/>
        <v>Savannah College Of Art And Design-Savannah V</v>
      </c>
      <c r="D53" s="13">
        <f t="shared" si="4"/>
        <v>7856</v>
      </c>
    </row>
    <row r="54" spans="1:4" s="1" customFormat="1" ht="13.9" customHeight="1">
      <c r="A54" s="13">
        <f t="shared" si="3"/>
        <v>4</v>
      </c>
      <c r="B54" s="13" t="str">
        <f t="shared" si="3"/>
        <v>Tennessee Southern, University Of V</v>
      </c>
      <c r="D54" s="13">
        <f t="shared" si="4"/>
        <v>7849</v>
      </c>
    </row>
    <row r="55" spans="1:4" s="1" customFormat="1" ht="13.9" customHeight="1">
      <c r="A55" s="13">
        <f t="shared" si="3"/>
        <v>5</v>
      </c>
      <c r="B55" s="13" t="str">
        <f t="shared" si="3"/>
        <v>Tennessee Wesleyan College V</v>
      </c>
      <c r="D55" s="13">
        <f t="shared" si="4"/>
        <v>7782</v>
      </c>
    </row>
    <row r="56" spans="1:4" s="1" customFormat="1" ht="13.9" customHeight="1">
      <c r="A56" s="13">
        <f t="shared" si="3"/>
        <v>6</v>
      </c>
      <c r="B56" s="13" t="str">
        <f t="shared" si="3"/>
        <v>University of the Cumberlands V</v>
      </c>
      <c r="D56" s="13">
        <f t="shared" si="4"/>
        <v>7756</v>
      </c>
    </row>
    <row r="57" spans="1:4" s="1" customFormat="1" ht="13.9" customHeight="1">
      <c r="A57" s="13">
        <f t="shared" si="3"/>
        <v>7</v>
      </c>
      <c r="B57" s="13" t="str">
        <f t="shared" si="3"/>
        <v>St. Francis (IL) ,University Of V</v>
      </c>
      <c r="D57" s="13">
        <f t="shared" si="4"/>
        <v>7567</v>
      </c>
    </row>
    <row r="58" spans="1:4" s="1" customFormat="1" ht="13.9" customHeight="1">
      <c r="A58" s="13">
        <f t="shared" si="3"/>
        <v>8</v>
      </c>
      <c r="B58" s="13" t="str">
        <f t="shared" si="3"/>
        <v>Southeastern Illinois College V</v>
      </c>
      <c r="D58" s="13">
        <f t="shared" si="4"/>
        <v>7433</v>
      </c>
    </row>
    <row r="59" spans="1:4" s="1" customFormat="1" ht="13.9" customHeight="1">
      <c r="A59" s="13">
        <f t="shared" si="3"/>
        <v>9</v>
      </c>
      <c r="B59" s="13" t="str">
        <f t="shared" si="3"/>
        <v>Thomas More University V</v>
      </c>
      <c r="D59" s="13">
        <f t="shared" si="4"/>
        <v>7342</v>
      </c>
    </row>
    <row r="60" spans="1:4" s="1" customFormat="1" ht="13.9" customHeight="1">
      <c r="A60" s="13">
        <f t="shared" si="3"/>
        <v>10</v>
      </c>
      <c r="B60" s="13" t="str">
        <f t="shared" si="3"/>
        <v>Campbellsville University V</v>
      </c>
      <c r="D60" s="13">
        <f t="shared" si="4"/>
        <v>7209</v>
      </c>
    </row>
    <row r="61" spans="1:4" s="1" customFormat="1" ht="13.9" customHeight="1">
      <c r="A61" s="13">
        <f t="shared" si="3"/>
        <v>11</v>
      </c>
      <c r="B61" s="13" t="str">
        <f t="shared" si="3"/>
        <v>Emmanuel College V</v>
      </c>
      <c r="D61" s="13">
        <f t="shared" si="4"/>
        <v>7179</v>
      </c>
    </row>
    <row r="62" spans="1:4" s="1" customFormat="1" ht="13.9" customHeight="1">
      <c r="A62" s="13">
        <f t="shared" si="3"/>
        <v>12</v>
      </c>
      <c r="B62" s="13" t="str">
        <f t="shared" si="3"/>
        <v>Shawnee State University V</v>
      </c>
      <c r="D62" s="13">
        <f t="shared" si="4"/>
        <v>7172</v>
      </c>
    </row>
    <row r="63" spans="1:4" s="1" customFormat="1" ht="13.9" customHeight="1">
      <c r="A63" s="13">
        <f t="shared" si="3"/>
        <v>13</v>
      </c>
      <c r="B63" s="13" t="str">
        <f t="shared" si="3"/>
        <v>Midway University V</v>
      </c>
      <c r="D63" s="13">
        <f t="shared" si="4"/>
        <v>7151</v>
      </c>
    </row>
    <row r="64" spans="1:4" s="1" customFormat="1" ht="13.9" customHeight="1">
      <c r="A64" s="13">
        <f t="shared" si="3"/>
        <v>14</v>
      </c>
      <c r="B64" s="13" t="str">
        <f t="shared" si="3"/>
        <v>Savannah College Of Art And Design-Atlanta V</v>
      </c>
      <c r="D64" s="13">
        <f t="shared" si="4"/>
        <v>7008</v>
      </c>
    </row>
    <row r="65" spans="1:4" s="1" customFormat="1" ht="13.9" customHeight="1">
      <c r="A65" s="13">
        <f t="shared" si="3"/>
        <v>15</v>
      </c>
      <c r="B65" s="13" t="str">
        <f t="shared" si="3"/>
        <v>Vincennes University V</v>
      </c>
      <c r="D65" s="13">
        <f t="shared" si="4"/>
        <v>6998</v>
      </c>
    </row>
    <row r="66" spans="1:4" s="1" customFormat="1" ht="13.9" customHeight="1">
      <c r="A66" s="13">
        <f t="shared" si="3"/>
        <v>16</v>
      </c>
      <c r="B66" s="13" t="str">
        <f t="shared" si="3"/>
        <v>Bethel University (TN) V</v>
      </c>
      <c r="D66" s="13">
        <f t="shared" si="4"/>
        <v>6929</v>
      </c>
    </row>
    <row r="67" spans="1:4" s="1" customFormat="1" ht="13.9" customHeight="1">
      <c r="A67" s="13">
        <f t="shared" si="3"/>
        <v>17</v>
      </c>
      <c r="B67" s="13" t="str">
        <f t="shared" si="3"/>
        <v>Milligan College V</v>
      </c>
      <c r="D67" s="13">
        <f t="shared" si="4"/>
        <v>6716</v>
      </c>
    </row>
    <row r="68" spans="1:4" s="1" customFormat="1" ht="13.9" customHeight="1">
      <c r="A68" s="13">
        <f t="shared" si="3"/>
        <v>18</v>
      </c>
      <c r="B68" s="13" t="str">
        <f t="shared" si="3"/>
        <v>Union College V</v>
      </c>
      <c r="D68" s="13">
        <f t="shared" si="4"/>
        <v>6697</v>
      </c>
    </row>
    <row r="69" spans="1:4" s="1" customFormat="1" ht="13.9" customHeight="1">
      <c r="A69" s="13">
        <f t="shared" si="3"/>
        <v>19</v>
      </c>
      <c r="B69" s="13" t="str">
        <f t="shared" si="3"/>
        <v>Blue Mountain College V</v>
      </c>
      <c r="D69" s="13">
        <f t="shared" si="4"/>
        <v>6680</v>
      </c>
    </row>
    <row r="70" spans="1:4" s="1" customFormat="1" ht="13.9" customHeight="1">
      <c r="A70" s="13">
        <f t="shared" si="3"/>
        <v>20</v>
      </c>
      <c r="B70" s="13" t="str">
        <f t="shared" si="3"/>
        <v>Life University V</v>
      </c>
      <c r="D70" s="13">
        <f t="shared" si="4"/>
        <v>6610</v>
      </c>
    </row>
    <row r="71" spans="1:4" s="1" customFormat="1" ht="13.9" customHeight="1">
      <c r="A71" s="13">
        <f t="shared" si="3"/>
        <v>21</v>
      </c>
      <c r="B71" s="13" t="str">
        <f t="shared" si="3"/>
        <v>Lindsey Wilson College V</v>
      </c>
      <c r="D71" s="13">
        <f t="shared" si="4"/>
        <v>6471</v>
      </c>
    </row>
    <row r="72" spans="1:4" s="1" customFormat="1" ht="13.9" customHeight="1">
      <c r="A72" s="13">
        <f t="shared" si="3"/>
        <v>22</v>
      </c>
      <c r="B72" s="13" t="str">
        <f t="shared" si="3"/>
        <v>Cumberland University V</v>
      </c>
      <c r="D72" s="13">
        <f t="shared" si="4"/>
        <v>6470</v>
      </c>
    </row>
    <row r="73" spans="1:4" s="1" customFormat="1" ht="13.9" customHeight="1">
      <c r="A73" s="13">
        <f t="shared" si="3"/>
        <v>23</v>
      </c>
      <c r="B73" s="13" t="str">
        <f t="shared" si="3"/>
        <v>Morehead State University V</v>
      </c>
      <c r="D73" s="13">
        <f t="shared" si="4"/>
        <v>6242</v>
      </c>
    </row>
    <row r="74" spans="1:4" s="1" customFormat="1" ht="13.9" customHeight="1"/>
    <row r="75" spans="1:4" s="1" customFormat="1" ht="13.9" customHeight="1"/>
    <row r="76" spans="1:4" s="1" customFormat="1" ht="13.9" customHeight="1"/>
    <row r="77" spans="1:4" s="1" customFormat="1" ht="13.9" customHeight="1"/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VE54S76ElkYzM3pCZGbk+nhbJ7SXEuYwfpvFlI4KWRwDTlzSECrQgO2bZVApWLiA579srnyAaRuLPXj0ODNzag==" saltValue="WwaHoegXoY/rt+5y8Wjs0Q==" spinCount="100000" sheet="1" objects="1" scenarios="1"/>
  <sortState xmlns:xlrd2="http://schemas.microsoft.com/office/spreadsheetml/2017/richdata2" ref="A12:W34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Qual_Team_Standings_Men_JV">
    <tabColor theme="7" tint="0.39997558519241921"/>
    <pageSetUpPr fitToPage="1"/>
  </sheetPr>
  <dimension ref="A1:EM4000"/>
  <sheetViews>
    <sheetView tabSelected="1" zoomScaleNormal="100" workbookViewId="0">
      <pane xSplit="2" ySplit="11" topLeftCell="C12" activePane="bottomRight" state="frozen"/>
      <selection pane="topRight" activeCell="C1" sqref="C1"/>
      <selection pane="bottomLeft" activeCell="A10" sqref="A10"/>
      <selection pane="bottomRight" activeCell="A2" sqref="A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6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5" customHeight="1">
      <c r="A1" s="92" t="s">
        <v>730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AZ1" s="13" t="s">
        <v>743</v>
      </c>
    </row>
    <row r="2" spans="1:143" s="72" customFormat="1" ht="15" customHeight="1">
      <c r="AZ2" s="13" t="s">
        <v>744</v>
      </c>
    </row>
    <row r="3" spans="1:143" s="72" customFormat="1" ht="15" customHeight="1">
      <c r="B3" s="8" t="s">
        <v>1</v>
      </c>
      <c r="C3" s="9"/>
      <c r="D3" s="8" t="s">
        <v>12</v>
      </c>
      <c r="F3" s="9"/>
      <c r="G3" s="9"/>
      <c r="I3" s="73"/>
      <c r="J3" s="73"/>
      <c r="K3" s="74"/>
      <c r="L3" s="74"/>
      <c r="AZ3" s="13" t="s">
        <v>745</v>
      </c>
    </row>
    <row r="4" spans="1:143" s="72" customFormat="1" ht="15" customHeight="1">
      <c r="B4" s="8" t="s">
        <v>2</v>
      </c>
      <c r="C4" s="8" t="s">
        <v>3</v>
      </c>
      <c r="D4" s="8" t="s">
        <v>15</v>
      </c>
      <c r="I4" s="73"/>
      <c r="J4" s="73"/>
      <c r="K4" s="74"/>
      <c r="L4" s="74"/>
      <c r="BB4" s="90" t="s">
        <v>9</v>
      </c>
    </row>
    <row r="5" spans="1:143" s="72" customFormat="1" ht="15" customHeight="1">
      <c r="C5" s="8"/>
      <c r="F5" s="9"/>
      <c r="G5" s="9"/>
      <c r="I5" s="73"/>
      <c r="J5" s="73"/>
      <c r="K5" s="74"/>
      <c r="L5" s="74"/>
    </row>
    <row r="6" spans="1:143" s="72" customFormat="1" ht="15" customHeight="1">
      <c r="C6" s="9"/>
      <c r="D6" s="9"/>
      <c r="F6" s="9"/>
      <c r="G6" s="9"/>
      <c r="I6" s="75"/>
      <c r="J6" s="73"/>
      <c r="K6" s="74"/>
      <c r="L6" s="74"/>
    </row>
    <row r="7" spans="1:143" s="72" customFormat="1" ht="15" customHeight="1">
      <c r="B7" s="76"/>
      <c r="C7" s="76"/>
      <c r="D7" s="76"/>
      <c r="H7" s="74"/>
      <c r="I7" s="74"/>
      <c r="J7" s="74"/>
      <c r="K7" s="74"/>
      <c r="L7" s="74"/>
    </row>
    <row r="8" spans="1:143" s="72" customFormat="1" ht="15" customHeight="1">
      <c r="B8" s="8" t="s">
        <v>18</v>
      </c>
      <c r="C8" s="16"/>
      <c r="D8" s="77"/>
      <c r="E8" s="14" t="s">
        <v>734</v>
      </c>
    </row>
    <row r="9" spans="1:143" s="72" customFormat="1" ht="15" customHeight="1">
      <c r="B9" s="8"/>
      <c r="C9" s="16"/>
      <c r="D9" s="76"/>
      <c r="E9" s="78"/>
      <c r="F9" s="79"/>
      <c r="G9" s="79"/>
      <c r="H9" s="80"/>
      <c r="I9" s="79"/>
      <c r="J9" s="79"/>
      <c r="K9" s="79"/>
      <c r="M9" s="73"/>
      <c r="N9" s="73"/>
      <c r="O9" s="81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</row>
    <row r="10" spans="1:143" s="82" customFormat="1" ht="15" customHeight="1">
      <c r="A10" s="67"/>
      <c r="B10" s="62"/>
      <c r="C10" s="62"/>
      <c r="D10" s="19" t="s">
        <v>674</v>
      </c>
      <c r="E10" s="19" t="s">
        <v>674</v>
      </c>
      <c r="F10" s="19" t="s">
        <v>674</v>
      </c>
      <c r="G10" s="19" t="s">
        <v>674</v>
      </c>
      <c r="H10" s="19" t="s">
        <v>674</v>
      </c>
      <c r="I10" s="19" t="s">
        <v>674</v>
      </c>
      <c r="J10" s="19" t="s">
        <v>735</v>
      </c>
      <c r="K10" s="19" t="s">
        <v>735</v>
      </c>
      <c r="L10" s="19" t="s">
        <v>735</v>
      </c>
      <c r="M10" s="19" t="s">
        <v>735</v>
      </c>
      <c r="N10" s="19" t="s">
        <v>735</v>
      </c>
      <c r="O10" s="19" t="s">
        <v>735</v>
      </c>
      <c r="P10" s="19" t="s">
        <v>735</v>
      </c>
      <c r="Q10" s="19" t="s">
        <v>735</v>
      </c>
      <c r="R10" s="19" t="s">
        <v>735</v>
      </c>
      <c r="S10" s="19" t="s">
        <v>735</v>
      </c>
      <c r="T10" s="19" t="s">
        <v>735</v>
      </c>
      <c r="U10" s="19" t="s">
        <v>735</v>
      </c>
      <c r="V10" s="19" t="s">
        <v>735</v>
      </c>
      <c r="W10" s="19" t="s">
        <v>736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83"/>
      <c r="BG10" s="83"/>
      <c r="BH10" s="83"/>
      <c r="BI10" s="83"/>
      <c r="BJ10" s="83"/>
      <c r="BK10" s="83"/>
      <c r="BL10" s="83"/>
      <c r="BM10" s="83"/>
      <c r="BN10" s="83"/>
      <c r="BO10" s="83"/>
      <c r="BP10" s="83"/>
      <c r="BQ10" s="83"/>
      <c r="BR10" s="83"/>
      <c r="BS10" s="83"/>
      <c r="BT10" s="83"/>
      <c r="BU10" s="83"/>
      <c r="BV10" s="83"/>
      <c r="BW10" s="83"/>
      <c r="BX10" s="83"/>
      <c r="BY10" s="83"/>
      <c r="BZ10" s="83"/>
      <c r="CA10" s="83"/>
      <c r="CB10" s="83"/>
      <c r="CC10" s="83"/>
      <c r="CD10" s="83"/>
      <c r="CE10" s="83"/>
      <c r="CF10" s="83"/>
      <c r="CG10" s="83"/>
      <c r="CH10" s="83"/>
      <c r="CI10" s="83"/>
      <c r="CJ10" s="83"/>
      <c r="CK10" s="83"/>
      <c r="CL10" s="83"/>
      <c r="CM10" s="83"/>
      <c r="CN10" s="83"/>
      <c r="CO10" s="83"/>
      <c r="CP10" s="83"/>
      <c r="CQ10" s="83"/>
      <c r="CR10" s="83"/>
      <c r="CS10" s="83"/>
      <c r="CT10" s="83"/>
      <c r="CU10" s="83"/>
      <c r="CV10" s="83"/>
      <c r="CW10" s="83"/>
      <c r="CX10" s="83"/>
      <c r="CY10" s="83"/>
      <c r="CZ10" s="83"/>
      <c r="DA10" s="83"/>
      <c r="DB10" s="83"/>
      <c r="DC10" s="83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</row>
    <row r="11" spans="1:143" s="82" customFormat="1" ht="15" customHeight="1">
      <c r="A11" s="19" t="s">
        <v>737</v>
      </c>
      <c r="B11" s="19" t="s">
        <v>674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677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677</v>
      </c>
      <c r="W11" s="19" t="s">
        <v>677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83"/>
      <c r="BG11" s="83"/>
      <c r="BH11" s="83"/>
      <c r="BI11" s="83"/>
      <c r="BJ11" s="83"/>
      <c r="BK11" s="83"/>
      <c r="BL11" s="83"/>
      <c r="BM11" s="83"/>
      <c r="BN11" s="83"/>
      <c r="BO11" s="83"/>
      <c r="BP11" s="83"/>
      <c r="BQ11" s="83"/>
      <c r="BR11" s="83"/>
      <c r="BS11" s="83"/>
      <c r="BT11" s="83"/>
      <c r="BU11" s="83"/>
      <c r="BV11" s="83"/>
      <c r="BW11" s="83"/>
      <c r="BX11" s="83"/>
      <c r="BY11" s="83"/>
      <c r="BZ11" s="83"/>
      <c r="CA11" s="83"/>
      <c r="CB11" s="83"/>
      <c r="CC11" s="83"/>
      <c r="CD11" s="83"/>
      <c r="CE11" s="83"/>
      <c r="CF11" s="83"/>
      <c r="CG11" s="83"/>
      <c r="CH11" s="83"/>
      <c r="CI11" s="83"/>
      <c r="CJ11" s="83"/>
      <c r="CK11" s="83"/>
      <c r="CL11" s="83"/>
      <c r="CM11" s="83"/>
      <c r="CN11" s="83"/>
      <c r="CO11" s="83"/>
      <c r="CP11" s="83"/>
      <c r="CQ11" s="83"/>
      <c r="CR11" s="83"/>
      <c r="CS11" s="83"/>
      <c r="CT11" s="83"/>
      <c r="CU11" s="83"/>
      <c r="CV11" s="83"/>
      <c r="CW11" s="83"/>
      <c r="CX11" s="83"/>
      <c r="CY11" s="83"/>
      <c r="CZ11" s="83"/>
      <c r="DA11" s="83"/>
      <c r="DB11" s="83"/>
      <c r="DC11" s="83"/>
      <c r="DD11" s="83"/>
      <c r="DE11" s="83"/>
      <c r="DF11" s="83"/>
      <c r="DG11" s="83"/>
      <c r="DH11" s="83"/>
      <c r="DI11" s="83"/>
      <c r="DJ11" s="83"/>
      <c r="DK11" s="83"/>
      <c r="DL11" s="83"/>
      <c r="DM11" s="83"/>
      <c r="DN11" s="83"/>
      <c r="DO11" s="83"/>
      <c r="DP11" s="83"/>
      <c r="DQ11" s="83"/>
      <c r="DR11" s="83"/>
      <c r="DS11" s="83"/>
      <c r="DT11" s="83"/>
      <c r="DU11" s="83"/>
      <c r="DV11" s="83"/>
      <c r="DW11" s="83"/>
      <c r="DX11" s="83"/>
      <c r="DY11" s="83"/>
      <c r="DZ11" s="83"/>
      <c r="EA11" s="83"/>
      <c r="EB11" s="83"/>
      <c r="EC11" s="83"/>
      <c r="ED11" s="83"/>
      <c r="EE11" s="83"/>
      <c r="EF11" s="83"/>
      <c r="EG11" s="83"/>
      <c r="EH11" s="83"/>
      <c r="EI11" s="83"/>
      <c r="EJ11" s="83"/>
      <c r="EK11" s="83"/>
      <c r="EL11" s="83"/>
      <c r="EM11" s="83"/>
    </row>
    <row r="12" spans="1:143" s="1" customFormat="1" ht="13.9" customHeight="1">
      <c r="A12" s="13">
        <f t="array" ref="A12">RANK(W12,$W$12:$W$25)</f>
        <v>1</v>
      </c>
      <c r="B12" s="57" t="s">
        <v>713</v>
      </c>
      <c r="C12" s="21"/>
      <c r="D12" s="24">
        <f>Individual_Scores_Men_JV!G127</f>
        <v>1086</v>
      </c>
      <c r="E12" s="24">
        <f>Individual_Scores_Men_JV!H127</f>
        <v>1081</v>
      </c>
      <c r="F12" s="24">
        <f>Individual_Scores_Men_JV!I127</f>
        <v>917</v>
      </c>
      <c r="G12" s="24">
        <f>Individual_Scores_Men_JV!J127</f>
        <v>1045</v>
      </c>
      <c r="H12" s="24">
        <f>Individual_Scores_Men_JV!K127</f>
        <v>956</v>
      </c>
      <c r="I12" s="19">
        <f>SUM(D12:H12)</f>
        <v>5085</v>
      </c>
      <c r="J12" s="24">
        <f>Baker_Scores_Men_JV!H116</f>
        <v>205</v>
      </c>
      <c r="K12" s="24">
        <f>Baker_Scores_Men_JV!I116</f>
        <v>190</v>
      </c>
      <c r="L12" s="24">
        <f>Baker_Scores_Men_JV!J116</f>
        <v>187</v>
      </c>
      <c r="M12" s="24">
        <f>Baker_Scores_Men_JV!K116</f>
        <v>202</v>
      </c>
      <c r="N12" s="24">
        <f>Baker_Scores_Men_JV!L116</f>
        <v>215</v>
      </c>
      <c r="O12" s="24">
        <f>Baker_Scores_Men_JV!M116</f>
        <v>201</v>
      </c>
      <c r="P12" s="24">
        <f>Baker_Scores_Men_JV!N116</f>
        <v>211</v>
      </c>
      <c r="Q12" s="24">
        <f>Baker_Scores_Men_JV!O116</f>
        <v>234</v>
      </c>
      <c r="R12" s="24">
        <f>Baker_Scores_Men_JV!P116</f>
        <v>180</v>
      </c>
      <c r="S12" s="24">
        <f>Baker_Scores_Men_JV!Q116</f>
        <v>202</v>
      </c>
      <c r="T12" s="24">
        <f>Baker_Scores_Men_JV!R116</f>
        <v>192</v>
      </c>
      <c r="U12" s="24">
        <f>Baker_Scores_Men_JV!S116</f>
        <v>200</v>
      </c>
      <c r="V12" s="19">
        <f>SUM(J12:U12)</f>
        <v>2419</v>
      </c>
      <c r="W12" s="19">
        <f>I12+V12</f>
        <v>7504</v>
      </c>
    </row>
    <row r="13" spans="1:143" s="1" customFormat="1" ht="13.9" customHeight="1">
      <c r="A13" s="13">
        <f t="array" ref="A13">RANK(W13,$W$12:$W$25)</f>
        <v>2</v>
      </c>
      <c r="B13" s="57" t="s">
        <v>711</v>
      </c>
      <c r="C13" s="57"/>
      <c r="D13" s="24">
        <f>Individual_Scores_Men_JV!G101</f>
        <v>982</v>
      </c>
      <c r="E13" s="50">
        <f>Individual_Scores_Men_JV!H101</f>
        <v>1125</v>
      </c>
      <c r="F13" s="50">
        <f>Individual_Scores_Men_JV!I101</f>
        <v>959</v>
      </c>
      <c r="G13" s="50">
        <f>Individual_Scores_Men_JV!J101</f>
        <v>850</v>
      </c>
      <c r="H13" s="50">
        <f>Individual_Scores_Men_JV!K101</f>
        <v>977</v>
      </c>
      <c r="I13" s="30">
        <f>SUM(D13:H13)</f>
        <v>4893</v>
      </c>
      <c r="J13" s="50">
        <f>Baker_Scores_Men_JV!H90</f>
        <v>221</v>
      </c>
      <c r="K13" s="50">
        <f>Baker_Scores_Men_JV!I90</f>
        <v>235</v>
      </c>
      <c r="L13" s="50">
        <f>Baker_Scores_Men_JV!J90</f>
        <v>172</v>
      </c>
      <c r="M13" s="50">
        <f>Baker_Scores_Men_JV!K90</f>
        <v>236</v>
      </c>
      <c r="N13" s="50">
        <f>Baker_Scores_Men_JV!L90</f>
        <v>140</v>
      </c>
      <c r="O13" s="50">
        <f>Baker_Scores_Men_JV!M90</f>
        <v>172</v>
      </c>
      <c r="P13" s="50">
        <f>Baker_Scores_Men_JV!N90</f>
        <v>171</v>
      </c>
      <c r="Q13" s="50">
        <f>Baker_Scores_Men_JV!O90</f>
        <v>175</v>
      </c>
      <c r="R13" s="50">
        <f>Baker_Scores_Men_JV!P90</f>
        <v>228</v>
      </c>
      <c r="S13" s="50">
        <f>Baker_Scores_Men_JV!Q90</f>
        <v>169</v>
      </c>
      <c r="T13" s="50">
        <f>Baker_Scores_Men_JV!R90</f>
        <v>189</v>
      </c>
      <c r="U13" s="50">
        <f>Baker_Scores_Men_JV!S90</f>
        <v>202</v>
      </c>
      <c r="V13" s="30">
        <f>SUM(J13:U13)</f>
        <v>2310</v>
      </c>
      <c r="W13" s="30">
        <f>I13+V13</f>
        <v>7203</v>
      </c>
    </row>
    <row r="14" spans="1:143" s="1" customFormat="1" ht="13.9" customHeight="1">
      <c r="A14" s="13">
        <f t="array" ref="A14">RANK(W14,$W$12:$W$25)</f>
        <v>3</v>
      </c>
      <c r="B14" s="57" t="s">
        <v>714</v>
      </c>
      <c r="C14" s="21"/>
      <c r="D14" s="24">
        <f>Individual_Scores_Men_JV!G140</f>
        <v>1042</v>
      </c>
      <c r="E14" s="24">
        <f>Individual_Scores_Men_JV!H140</f>
        <v>994</v>
      </c>
      <c r="F14" s="24">
        <f>Individual_Scores_Men_JV!I140</f>
        <v>1034</v>
      </c>
      <c r="G14" s="24">
        <f>Individual_Scores_Men_JV!J140</f>
        <v>849</v>
      </c>
      <c r="H14" s="24">
        <f>Individual_Scores_Men_JV!K140</f>
        <v>950</v>
      </c>
      <c r="I14" s="19">
        <f>SUM(D14:H14)</f>
        <v>4869</v>
      </c>
      <c r="J14" s="24">
        <f>Baker_Scores_Men_JV!H129</f>
        <v>154</v>
      </c>
      <c r="K14" s="24">
        <f>Baker_Scores_Men_JV!I129</f>
        <v>235</v>
      </c>
      <c r="L14" s="24">
        <f>Baker_Scores_Men_JV!J129</f>
        <v>183</v>
      </c>
      <c r="M14" s="24">
        <f>Baker_Scores_Men_JV!K129</f>
        <v>165</v>
      </c>
      <c r="N14" s="24">
        <f>Baker_Scores_Men_JV!L129</f>
        <v>191</v>
      </c>
      <c r="O14" s="24">
        <f>Baker_Scores_Men_JV!M129</f>
        <v>200</v>
      </c>
      <c r="P14" s="24">
        <f>Baker_Scores_Men_JV!N129</f>
        <v>203</v>
      </c>
      <c r="Q14" s="24">
        <f>Baker_Scores_Men_JV!O129</f>
        <v>182</v>
      </c>
      <c r="R14" s="24">
        <f>Baker_Scores_Men_JV!P129</f>
        <v>186</v>
      </c>
      <c r="S14" s="24">
        <f>Baker_Scores_Men_JV!Q129</f>
        <v>218</v>
      </c>
      <c r="T14" s="24">
        <f>Baker_Scores_Men_JV!R129</f>
        <v>159</v>
      </c>
      <c r="U14" s="24">
        <f>Baker_Scores_Men_JV!S129</f>
        <v>164</v>
      </c>
      <c r="V14" s="19">
        <f>SUM(J14:U14)</f>
        <v>2240</v>
      </c>
      <c r="W14" s="19">
        <f>I14+V14</f>
        <v>7109</v>
      </c>
    </row>
    <row r="15" spans="1:143" s="1" customFormat="1" ht="13.9" customHeight="1">
      <c r="A15" s="13">
        <f t="array" ref="A15">RANK(W15,$W$12:$W$25)</f>
        <v>4</v>
      </c>
      <c r="B15" s="21" t="s">
        <v>712</v>
      </c>
      <c r="C15" s="21"/>
      <c r="D15" s="24">
        <f>Individual_Scores_Men_JV!G114</f>
        <v>801</v>
      </c>
      <c r="E15" s="24">
        <f>Individual_Scores_Men_JV!H114</f>
        <v>845</v>
      </c>
      <c r="F15" s="24">
        <f>Individual_Scores_Men_JV!I114</f>
        <v>897</v>
      </c>
      <c r="G15" s="24">
        <f>Individual_Scores_Men_JV!J114</f>
        <v>968</v>
      </c>
      <c r="H15" s="24">
        <f>Individual_Scores_Men_JV!K114</f>
        <v>909</v>
      </c>
      <c r="I15" s="19">
        <f>SUM(D15:H15)</f>
        <v>4420</v>
      </c>
      <c r="J15" s="24">
        <f>Baker_Scores_Men_JV!H103</f>
        <v>195</v>
      </c>
      <c r="K15" s="24">
        <f>Baker_Scores_Men_JV!I103</f>
        <v>156</v>
      </c>
      <c r="L15" s="24">
        <f>Baker_Scores_Men_JV!J103</f>
        <v>234</v>
      </c>
      <c r="M15" s="24">
        <f>Baker_Scores_Men_JV!K103</f>
        <v>192</v>
      </c>
      <c r="N15" s="24">
        <f>Baker_Scores_Men_JV!L103</f>
        <v>171</v>
      </c>
      <c r="O15" s="24">
        <f>Baker_Scores_Men_JV!M103</f>
        <v>226</v>
      </c>
      <c r="P15" s="24">
        <f>Baker_Scores_Men_JV!N103</f>
        <v>164</v>
      </c>
      <c r="Q15" s="24">
        <f>Baker_Scores_Men_JV!O103</f>
        <v>193</v>
      </c>
      <c r="R15" s="24">
        <f>Baker_Scores_Men_JV!P103</f>
        <v>153</v>
      </c>
      <c r="S15" s="24">
        <f>Baker_Scores_Men_JV!Q103</f>
        <v>179</v>
      </c>
      <c r="T15" s="24">
        <f>Baker_Scores_Men_JV!R103</f>
        <v>202</v>
      </c>
      <c r="U15" s="24">
        <f>Baker_Scores_Men_JV!S103</f>
        <v>203</v>
      </c>
      <c r="V15" s="19">
        <f>SUM(J15:U15)</f>
        <v>2268</v>
      </c>
      <c r="W15" s="19">
        <f>I15+V15</f>
        <v>6688</v>
      </c>
    </row>
    <row r="16" spans="1:143" s="1" customFormat="1" ht="13.9" customHeight="1">
      <c r="A16" s="13">
        <f t="array" ref="A16">RANK(W16,$W$12:$W$25)</f>
        <v>5</v>
      </c>
      <c r="B16" s="57" t="s">
        <v>710</v>
      </c>
      <c r="C16" s="57"/>
      <c r="D16" s="24">
        <f>Individual_Scores_Men_JV!G88</f>
        <v>893</v>
      </c>
      <c r="E16" s="24">
        <f>Individual_Scores_Men_JV!H88</f>
        <v>830</v>
      </c>
      <c r="F16" s="24">
        <f>Individual_Scores_Men_JV!I88</f>
        <v>799</v>
      </c>
      <c r="G16" s="24">
        <f>Individual_Scores_Men_JV!J88</f>
        <v>810</v>
      </c>
      <c r="H16" s="24">
        <f>Individual_Scores_Men_JV!K88</f>
        <v>904</v>
      </c>
      <c r="I16" s="19">
        <f>SUM(D16:H16)</f>
        <v>4236</v>
      </c>
      <c r="J16" s="24">
        <f>Baker_Scores_Men_JV!H77</f>
        <v>157</v>
      </c>
      <c r="K16" s="24">
        <f>Baker_Scores_Men_JV!I77</f>
        <v>159</v>
      </c>
      <c r="L16" s="24">
        <f>Baker_Scores_Men_JV!J77</f>
        <v>173</v>
      </c>
      <c r="M16" s="24">
        <f>Baker_Scores_Men_JV!K77</f>
        <v>202</v>
      </c>
      <c r="N16" s="24">
        <f>Baker_Scores_Men_JV!L77</f>
        <v>174</v>
      </c>
      <c r="O16" s="24">
        <f>Baker_Scores_Men_JV!M77</f>
        <v>177</v>
      </c>
      <c r="P16" s="50">
        <f>Baker_Scores_Men_JV!N77</f>
        <v>180</v>
      </c>
      <c r="Q16" s="24">
        <f>Baker_Scores_Men_JV!O77</f>
        <v>139</v>
      </c>
      <c r="R16" s="24">
        <f>Baker_Scores_Men_JV!P77</f>
        <v>183</v>
      </c>
      <c r="S16" s="50">
        <f>Baker_Scores_Men_JV!Q77</f>
        <v>200</v>
      </c>
      <c r="T16" s="50">
        <f>Baker_Scores_Men_JV!R77</f>
        <v>237</v>
      </c>
      <c r="U16" s="50">
        <f>Baker_Scores_Men_JV!S77</f>
        <v>161</v>
      </c>
      <c r="V16" s="30">
        <f>SUM(J16:U16)</f>
        <v>2142</v>
      </c>
      <c r="W16" s="30">
        <f>I16+V16</f>
        <v>6378</v>
      </c>
    </row>
    <row r="17" spans="1:143" s="1" customFormat="1" ht="13.9" customHeight="1">
      <c r="A17" s="13">
        <f t="array" ref="A17">RANK(W17,$W$12:$W$25)</f>
        <v>6</v>
      </c>
      <c r="B17" s="57" t="s">
        <v>708</v>
      </c>
      <c r="C17" s="57"/>
      <c r="D17" s="24">
        <f>Individual_Scores_Men_JV!G62</f>
        <v>877</v>
      </c>
      <c r="E17" s="24">
        <f>Individual_Scores_Men_JV!H62</f>
        <v>891</v>
      </c>
      <c r="F17" s="24">
        <f>Individual_Scores_Men_JV!I62</f>
        <v>843</v>
      </c>
      <c r="G17" s="24">
        <f>Individual_Scores_Men_JV!J62</f>
        <v>939</v>
      </c>
      <c r="H17" s="24">
        <f>Individual_Scores_Men_JV!K62</f>
        <v>812</v>
      </c>
      <c r="I17" s="19">
        <f>SUM(D17:H17)</f>
        <v>4362</v>
      </c>
      <c r="J17" s="24">
        <f>Baker_Scores_Men_JV!H51</f>
        <v>155</v>
      </c>
      <c r="K17" s="24">
        <f>Baker_Scores_Men_JV!I51</f>
        <v>211</v>
      </c>
      <c r="L17" s="24">
        <f>Baker_Scores_Men_JV!J51</f>
        <v>137</v>
      </c>
      <c r="M17" s="24">
        <f>Baker_Scores_Men_JV!K51</f>
        <v>137</v>
      </c>
      <c r="N17" s="24">
        <f>Baker_Scores_Men_JV!L51</f>
        <v>135</v>
      </c>
      <c r="O17" s="24">
        <f>Baker_Scores_Men_JV!M51</f>
        <v>146</v>
      </c>
      <c r="P17" s="50">
        <f>Baker_Scores_Men_JV!N51</f>
        <v>149</v>
      </c>
      <c r="Q17" s="24">
        <f>Baker_Scores_Men_JV!O51</f>
        <v>148</v>
      </c>
      <c r="R17" s="24">
        <f>Baker_Scores_Men_JV!P51</f>
        <v>168</v>
      </c>
      <c r="S17" s="50">
        <f>Baker_Scores_Men_JV!Q51</f>
        <v>181</v>
      </c>
      <c r="T17" s="50">
        <f>Baker_Scores_Men_JV!R51</f>
        <v>167</v>
      </c>
      <c r="U17" s="50">
        <f>Baker_Scores_Men_JV!S51</f>
        <v>197</v>
      </c>
      <c r="V17" s="30">
        <f>SUM(J17:U17)</f>
        <v>1931</v>
      </c>
      <c r="W17" s="30">
        <f>I17+V17</f>
        <v>6293</v>
      </c>
    </row>
    <row r="18" spans="1:143" s="1" customFormat="1" ht="13.9" customHeight="1">
      <c r="A18" s="13">
        <f t="array" ref="A18">RANK(W18,$W$12:$W$25)</f>
        <v>7</v>
      </c>
      <c r="B18" s="1" t="s">
        <v>715</v>
      </c>
      <c r="C18" s="68"/>
      <c r="D18" s="50">
        <f>Individual_Scores_Men_JV!G153</f>
        <v>837</v>
      </c>
      <c r="E18" s="50">
        <f>Individual_Scores_Men_JV!H153</f>
        <v>844</v>
      </c>
      <c r="F18" s="50">
        <f>Individual_Scores_Men_JV!I153</f>
        <v>776</v>
      </c>
      <c r="G18" s="50">
        <f>Individual_Scores_Men_JV!J153</f>
        <v>793</v>
      </c>
      <c r="H18" s="50">
        <f>Individual_Scores_Men_JV!K153</f>
        <v>844</v>
      </c>
      <c r="I18" s="30">
        <f>SUM(D18:H18)</f>
        <v>4094</v>
      </c>
      <c r="J18" s="50">
        <f>Baker_Scores_Men_JV!H142</f>
        <v>177</v>
      </c>
      <c r="K18" s="50">
        <f>Baker_Scores_Men_JV!I142</f>
        <v>122</v>
      </c>
      <c r="L18" s="50">
        <f>Baker_Scores_Men_JV!J142</f>
        <v>162</v>
      </c>
      <c r="M18" s="50">
        <f>Baker_Scores_Men_JV!K142</f>
        <v>166</v>
      </c>
      <c r="N18" s="50">
        <f>Baker_Scores_Men_JV!L142</f>
        <v>193</v>
      </c>
      <c r="O18" s="50">
        <f>Baker_Scores_Men_JV!M142</f>
        <v>195</v>
      </c>
      <c r="P18" s="50">
        <f>Baker_Scores_Men_JV!N142</f>
        <v>183</v>
      </c>
      <c r="Q18" s="50">
        <f>Baker_Scores_Men_JV!O142</f>
        <v>184</v>
      </c>
      <c r="R18" s="50">
        <f>Baker_Scores_Men_JV!P142</f>
        <v>158</v>
      </c>
      <c r="S18" s="50">
        <f>Baker_Scores_Men_JV!Q142</f>
        <v>210</v>
      </c>
      <c r="T18" s="50">
        <f>Baker_Scores_Men_JV!R142</f>
        <v>181</v>
      </c>
      <c r="U18" s="50">
        <f>Baker_Scores_Men_JV!S142</f>
        <v>177</v>
      </c>
      <c r="V18" s="30">
        <f>SUM(J18:U18)</f>
        <v>2108</v>
      </c>
      <c r="W18" s="30">
        <f>I18+V18</f>
        <v>6202</v>
      </c>
    </row>
    <row r="19" spans="1:143" s="1" customFormat="1" ht="13.9" customHeight="1">
      <c r="A19" s="13">
        <f t="array" ref="A19">RANK(W19,$W$12:$W$25)</f>
        <v>8</v>
      </c>
      <c r="B19" s="1" t="s">
        <v>716</v>
      </c>
      <c r="C19" s="13"/>
      <c r="D19" s="50">
        <f>Individual_Scores_Men_JV!G166</f>
        <v>895</v>
      </c>
      <c r="E19" s="50">
        <f>Individual_Scores_Men_JV!H166</f>
        <v>836</v>
      </c>
      <c r="F19" s="50">
        <f>Individual_Scores_Men_JV!I166</f>
        <v>836</v>
      </c>
      <c r="G19" s="50">
        <f>Individual_Scores_Men_JV!J166</f>
        <v>844</v>
      </c>
      <c r="H19" s="50">
        <f>Individual_Scores_Men_JV!K166</f>
        <v>754</v>
      </c>
      <c r="I19" s="30">
        <f>SUM(D19:H19)</f>
        <v>4165</v>
      </c>
      <c r="J19" s="50">
        <f>Baker_Scores_Men_JV!H155</f>
        <v>184</v>
      </c>
      <c r="K19" s="50">
        <f>Baker_Scores_Men_JV!I155</f>
        <v>137</v>
      </c>
      <c r="L19" s="50">
        <f>Baker_Scores_Men_JV!J155</f>
        <v>193</v>
      </c>
      <c r="M19" s="50">
        <f>Baker_Scores_Men_JV!K155</f>
        <v>159</v>
      </c>
      <c r="N19" s="50">
        <f>Baker_Scores_Men_JV!L155</f>
        <v>142</v>
      </c>
      <c r="O19" s="50">
        <f>Baker_Scores_Men_JV!M155</f>
        <v>137</v>
      </c>
      <c r="P19" s="50">
        <f>Baker_Scores_Men_JV!N155</f>
        <v>175</v>
      </c>
      <c r="Q19" s="50">
        <f>Baker_Scores_Men_JV!O155</f>
        <v>205</v>
      </c>
      <c r="R19" s="50">
        <f>Baker_Scores_Men_JV!P155</f>
        <v>125</v>
      </c>
      <c r="S19" s="50">
        <f>Baker_Scores_Men_JV!Q155</f>
        <v>168</v>
      </c>
      <c r="T19" s="50">
        <f>Baker_Scores_Men_JV!R155</f>
        <v>195</v>
      </c>
      <c r="U19" s="50">
        <f>Baker_Scores_Men_JV!S155</f>
        <v>205</v>
      </c>
      <c r="V19" s="30">
        <f>SUM(J19:U19)</f>
        <v>2025</v>
      </c>
      <c r="W19" s="30">
        <f>I19+V19</f>
        <v>6190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RANK(W20,$W$12:$W$25)</f>
        <v>9</v>
      </c>
      <c r="B20" s="1" t="s">
        <v>717</v>
      </c>
      <c r="C20" s="13"/>
      <c r="D20" s="50">
        <f>Individual_Scores_Men_JV!G179</f>
        <v>723</v>
      </c>
      <c r="E20" s="50">
        <f>Individual_Scores_Men_JV!H179</f>
        <v>809</v>
      </c>
      <c r="F20" s="50">
        <f>Individual_Scores_Men_JV!I179</f>
        <v>823</v>
      </c>
      <c r="G20" s="50">
        <f>Individual_Scores_Men_JV!J179</f>
        <v>770</v>
      </c>
      <c r="H20" s="50">
        <f>Individual_Scores_Men_JV!K179</f>
        <v>740</v>
      </c>
      <c r="I20" s="30">
        <f>SUM(D20:H20)</f>
        <v>3865</v>
      </c>
      <c r="J20" s="50">
        <f>Baker_Scores_Men_JV!H168</f>
        <v>181</v>
      </c>
      <c r="K20" s="50">
        <f>Baker_Scores_Men_JV!I168</f>
        <v>133</v>
      </c>
      <c r="L20" s="50">
        <f>Baker_Scores_Men_JV!J168</f>
        <v>122</v>
      </c>
      <c r="M20" s="50">
        <f>Baker_Scores_Men_JV!K168</f>
        <v>145</v>
      </c>
      <c r="N20" s="50">
        <f>Baker_Scores_Men_JV!L168</f>
        <v>127</v>
      </c>
      <c r="O20" s="50">
        <f>Baker_Scores_Men_JV!M168</f>
        <v>171</v>
      </c>
      <c r="P20" s="50">
        <f>Baker_Scores_Men_JV!N168</f>
        <v>148</v>
      </c>
      <c r="Q20" s="50">
        <f>Baker_Scores_Men_JV!O168</f>
        <v>173</v>
      </c>
      <c r="R20" s="50">
        <f>Baker_Scores_Men_JV!P168</f>
        <v>209</v>
      </c>
      <c r="S20" s="50">
        <f>Baker_Scores_Men_JV!Q168</f>
        <v>179</v>
      </c>
      <c r="T20" s="50">
        <f>Baker_Scores_Men_JV!R168</f>
        <v>167</v>
      </c>
      <c r="U20" s="50">
        <f>Baker_Scores_Men_JV!S168</f>
        <v>159</v>
      </c>
      <c r="V20" s="30">
        <f>SUM(J20:U20)</f>
        <v>1914</v>
      </c>
      <c r="W20" s="30">
        <f>I20+V20</f>
        <v>5779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RANK(W21,$W$12:$W$25)</f>
        <v>10</v>
      </c>
      <c r="B21" s="57" t="s">
        <v>707</v>
      </c>
      <c r="C21" s="57"/>
      <c r="D21" s="24">
        <f>Individual_Scores_Men_JV!G49</f>
        <v>827</v>
      </c>
      <c r="E21" s="24">
        <f>Individual_Scores_Men_JV!H49</f>
        <v>764</v>
      </c>
      <c r="F21" s="24">
        <f>Individual_Scores_Men_JV!I49</f>
        <v>787</v>
      </c>
      <c r="G21" s="24">
        <f>Individual_Scores_Men_JV!J49</f>
        <v>735</v>
      </c>
      <c r="H21" s="24">
        <f>Individual_Scores_Men_JV!K49</f>
        <v>720</v>
      </c>
      <c r="I21" s="19">
        <f>SUM(D21:H21)</f>
        <v>3833</v>
      </c>
      <c r="J21" s="24">
        <f>Baker_Scores_Men_JV!H38</f>
        <v>188</v>
      </c>
      <c r="K21" s="24">
        <f>Baker_Scores_Men_JV!I38</f>
        <v>124</v>
      </c>
      <c r="L21" s="24">
        <f>Baker_Scores_Men_JV!J38</f>
        <v>167</v>
      </c>
      <c r="M21" s="24">
        <f>Baker_Scores_Men_JV!K38</f>
        <v>146</v>
      </c>
      <c r="N21" s="24">
        <f>Baker_Scores_Men_JV!L38</f>
        <v>157</v>
      </c>
      <c r="O21" s="24">
        <f>Baker_Scores_Men_JV!M38</f>
        <v>169</v>
      </c>
      <c r="P21" s="50">
        <f>Baker_Scores_Men_JV!N38</f>
        <v>129</v>
      </c>
      <c r="Q21" s="24">
        <f>Baker_Scores_Men_JV!O38</f>
        <v>154</v>
      </c>
      <c r="R21" s="24">
        <f>Baker_Scores_Men_JV!P38</f>
        <v>149</v>
      </c>
      <c r="S21" s="50">
        <f>Baker_Scores_Men_JV!Q38</f>
        <v>142</v>
      </c>
      <c r="T21" s="50">
        <f>Baker_Scores_Men_JV!R38</f>
        <v>134</v>
      </c>
      <c r="U21" s="50">
        <f>Baker_Scores_Men_JV!S38</f>
        <v>163</v>
      </c>
      <c r="V21" s="30">
        <f>SUM(J21:U21)</f>
        <v>1822</v>
      </c>
      <c r="W21" s="30">
        <f>I21+V21</f>
        <v>5655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RANK(W22,$W$12:$W$25)</f>
        <v>11</v>
      </c>
      <c r="B22" s="1" t="s">
        <v>709</v>
      </c>
      <c r="D22" s="24">
        <f>Individual_Scores_Men_JV!G75</f>
        <v>635</v>
      </c>
      <c r="E22" s="24">
        <f>Individual_Scores_Men_JV!H75</f>
        <v>653</v>
      </c>
      <c r="F22" s="24">
        <f>Individual_Scores_Men_JV!I75</f>
        <v>853</v>
      </c>
      <c r="G22" s="24">
        <f>Individual_Scores_Men_JV!J75</f>
        <v>741</v>
      </c>
      <c r="H22" s="24">
        <f>Individual_Scores_Men_JV!K75</f>
        <v>693</v>
      </c>
      <c r="I22" s="19">
        <f>SUM(D22:H22)</f>
        <v>3575</v>
      </c>
      <c r="J22" s="24">
        <f>Baker_Scores_Men_JV!H64</f>
        <v>134</v>
      </c>
      <c r="K22" s="24">
        <f>Baker_Scores_Men_JV!I64</f>
        <v>107</v>
      </c>
      <c r="L22" s="24">
        <f>Baker_Scores_Men_JV!J64</f>
        <v>135</v>
      </c>
      <c r="M22" s="24">
        <f>Baker_Scores_Men_JV!K64</f>
        <v>137</v>
      </c>
      <c r="N22" s="24">
        <f>Baker_Scores_Men_JV!L64</f>
        <v>104</v>
      </c>
      <c r="O22" s="24">
        <f>Baker_Scores_Men_JV!M64</f>
        <v>127</v>
      </c>
      <c r="P22" s="50">
        <f>Baker_Scores_Men_JV!N64</f>
        <v>120</v>
      </c>
      <c r="Q22" s="24">
        <f>Baker_Scores_Men_JV!O64</f>
        <v>120</v>
      </c>
      <c r="R22" s="24">
        <f>Baker_Scores_Men_JV!P64</f>
        <v>154</v>
      </c>
      <c r="S22" s="50">
        <f>Baker_Scores_Men_JV!Q64</f>
        <v>119</v>
      </c>
      <c r="T22" s="50">
        <f>Baker_Scores_Men_JV!R64</f>
        <v>140</v>
      </c>
      <c r="U22" s="50">
        <f>Baker_Scores_Men_JV!S64</f>
        <v>87</v>
      </c>
      <c r="V22" s="30">
        <f>SUM(J22:U22)</f>
        <v>1484</v>
      </c>
      <c r="W22" s="30">
        <f>I22+V22</f>
        <v>5059</v>
      </c>
    </row>
    <row r="23" spans="1:143" s="1" customFormat="1" ht="13.9" customHeight="1">
      <c r="A23" s="13">
        <f t="array" ref="A23">RANK(W23,$W$12:$W$25)</f>
        <v>12</v>
      </c>
      <c r="B23" s="57" t="s">
        <v>705</v>
      </c>
      <c r="C23" s="57"/>
      <c r="D23" s="24">
        <f>Individual_Scores_Men_JV!G23</f>
        <v>0</v>
      </c>
      <c r="E23" s="24">
        <f>Individual_Scores_Men_JV!H23</f>
        <v>0</v>
      </c>
      <c r="F23" s="24">
        <f>Individual_Scores_Men_JV!I23</f>
        <v>0</v>
      </c>
      <c r="G23" s="24">
        <f>Individual_Scores_Men_JV!J23</f>
        <v>0</v>
      </c>
      <c r="H23" s="24">
        <f>Individual_Scores_Men_JV!K23</f>
        <v>0</v>
      </c>
      <c r="I23" s="19">
        <f>SUM(D23:H23)</f>
        <v>0</v>
      </c>
      <c r="J23" s="24">
        <f>Baker_Scores_Men_JV!H12</f>
        <v>0</v>
      </c>
      <c r="K23" s="24">
        <f>Baker_Scores_Men_JV!I12</f>
        <v>0</v>
      </c>
      <c r="L23" s="24">
        <f>Baker_Scores_Men_JV!J12</f>
        <v>0</v>
      </c>
      <c r="M23" s="24">
        <f>Baker_Scores_Men_JV!K12</f>
        <v>0</v>
      </c>
      <c r="N23" s="24">
        <f>Baker_Scores_Men_JV!L12</f>
        <v>0</v>
      </c>
      <c r="O23" s="24">
        <f>Baker_Scores_Men_JV!M12</f>
        <v>0</v>
      </c>
      <c r="P23" s="50">
        <f>Baker_Scores_Men_JV!N12</f>
        <v>0</v>
      </c>
      <c r="Q23" s="24">
        <f>Baker_Scores_Men_JV!O12</f>
        <v>0</v>
      </c>
      <c r="R23" s="24">
        <f>Baker_Scores_Men_JV!P12</f>
        <v>0</v>
      </c>
      <c r="S23" s="50">
        <f>Baker_Scores_Men_JV!Q12</f>
        <v>0</v>
      </c>
      <c r="T23" s="50">
        <f>Baker_Scores_Men_JV!R12</f>
        <v>0</v>
      </c>
      <c r="U23" s="50">
        <f>Baker_Scores_Men_JV!S12</f>
        <v>0</v>
      </c>
      <c r="V23" s="30">
        <f>SUM(J23:U23)</f>
        <v>0</v>
      </c>
      <c r="W23" s="30">
        <f>I23+V23</f>
        <v>0</v>
      </c>
    </row>
    <row r="24" spans="1:143" s="1" customFormat="1" ht="13.9" customHeight="1">
      <c r="A24" s="13">
        <f t="array" ref="A24">RANK(W24,$W$12:$W$25)</f>
        <v>12</v>
      </c>
      <c r="B24" s="57" t="s">
        <v>706</v>
      </c>
      <c r="C24" s="57"/>
      <c r="D24" s="24">
        <f>Individual_Scores_Men_JV!G36</f>
        <v>0</v>
      </c>
      <c r="E24" s="24">
        <f>Individual_Scores_Men_JV!H36</f>
        <v>0</v>
      </c>
      <c r="F24" s="24">
        <f>Individual_Scores_Men_JV!I36</f>
        <v>0</v>
      </c>
      <c r="G24" s="24">
        <f>Individual_Scores_Men_JV!J36</f>
        <v>0</v>
      </c>
      <c r="H24" s="24">
        <f>Individual_Scores_Men_JV!K36</f>
        <v>0</v>
      </c>
      <c r="I24" s="19">
        <f>SUM(D24:H24)</f>
        <v>0</v>
      </c>
      <c r="J24" s="24">
        <f>Baker_Scores_Men_JV!H25</f>
        <v>0</v>
      </c>
      <c r="K24" s="24">
        <f>Baker_Scores_Men_JV!I25</f>
        <v>0</v>
      </c>
      <c r="L24" s="24">
        <f>Baker_Scores_Men_JV!J25</f>
        <v>0</v>
      </c>
      <c r="M24" s="24">
        <f>Baker_Scores_Men_JV!K25</f>
        <v>0</v>
      </c>
      <c r="N24" s="24">
        <f>Baker_Scores_Men_JV!L25</f>
        <v>0</v>
      </c>
      <c r="O24" s="24">
        <f>Baker_Scores_Men_JV!M25</f>
        <v>0</v>
      </c>
      <c r="P24" s="50">
        <f>Baker_Scores_Men_JV!N25</f>
        <v>0</v>
      </c>
      <c r="Q24" s="24">
        <f>Baker_Scores_Men_JV!O25</f>
        <v>0</v>
      </c>
      <c r="R24" s="24">
        <f>Baker_Scores_Men_JV!P25</f>
        <v>0</v>
      </c>
      <c r="S24" s="50">
        <f>Baker_Scores_Men_JV!Q25</f>
        <v>0</v>
      </c>
      <c r="T24" s="50">
        <f>Baker_Scores_Men_JV!R25</f>
        <v>0</v>
      </c>
      <c r="U24" s="50">
        <f>Baker_Scores_Men_JV!S25</f>
        <v>0</v>
      </c>
      <c r="V24" s="30">
        <f>SUM(J24:U24)</f>
        <v>0</v>
      </c>
      <c r="W24" s="30">
        <f>I24+V24</f>
        <v>0</v>
      </c>
    </row>
    <row r="25" spans="1:143" s="1" customFormat="1" ht="13.9" customHeight="1"/>
    <row r="26" spans="1:143" s="1" customFormat="1" ht="13.9" customHeight="1">
      <c r="B26" s="33" t="s">
        <v>738</v>
      </c>
      <c r="D26" s="69">
        <f t="shared" ref="D26:W26" si="0">SUM(D12:D24)</f>
        <v>9598</v>
      </c>
      <c r="E26" s="69">
        <f t="shared" si="0"/>
        <v>9672</v>
      </c>
      <c r="F26" s="69">
        <f t="shared" si="0"/>
        <v>9524</v>
      </c>
      <c r="G26" s="69">
        <f t="shared" si="0"/>
        <v>9344</v>
      </c>
      <c r="H26" s="69">
        <f t="shared" si="0"/>
        <v>9259</v>
      </c>
      <c r="I26" s="70">
        <f t="shared" si="0"/>
        <v>47397</v>
      </c>
      <c r="J26" s="69">
        <f t="shared" si="0"/>
        <v>1951</v>
      </c>
      <c r="K26" s="69">
        <f t="shared" si="0"/>
        <v>1809</v>
      </c>
      <c r="L26" s="69">
        <f t="shared" si="0"/>
        <v>1865</v>
      </c>
      <c r="M26" s="69">
        <f t="shared" si="0"/>
        <v>1887</v>
      </c>
      <c r="N26" s="69">
        <f t="shared" si="0"/>
        <v>1749</v>
      </c>
      <c r="O26" s="69">
        <f t="shared" si="0"/>
        <v>1921</v>
      </c>
      <c r="P26" s="69">
        <f t="shared" si="0"/>
        <v>1833</v>
      </c>
      <c r="Q26" s="69">
        <f t="shared" si="0"/>
        <v>1907</v>
      </c>
      <c r="R26" s="69">
        <f t="shared" si="0"/>
        <v>1893</v>
      </c>
      <c r="S26" s="69">
        <f t="shared" si="0"/>
        <v>1967</v>
      </c>
      <c r="T26" s="69">
        <f t="shared" si="0"/>
        <v>1963</v>
      </c>
      <c r="U26" s="69">
        <f t="shared" si="0"/>
        <v>1918</v>
      </c>
      <c r="V26" s="70">
        <f t="shared" si="0"/>
        <v>22663</v>
      </c>
      <c r="W26" s="70">
        <f t="shared" si="0"/>
        <v>70060</v>
      </c>
    </row>
    <row r="27" spans="1:143" s="1" customFormat="1" ht="13.9" customHeight="1">
      <c r="B27" s="33" t="s">
        <v>739</v>
      </c>
      <c r="D27" s="69">
        <f t="shared" ref="D27:V27" si="1">(D26/13)</f>
        <v>738.30769230769226</v>
      </c>
      <c r="E27" s="69">
        <f t="shared" si="1"/>
        <v>744</v>
      </c>
      <c r="F27" s="69">
        <f t="shared" si="1"/>
        <v>732.61538461538464</v>
      </c>
      <c r="G27" s="69">
        <f t="shared" si="1"/>
        <v>718.76923076923072</v>
      </c>
      <c r="H27" s="69">
        <f t="shared" si="1"/>
        <v>712.23076923076928</v>
      </c>
      <c r="I27" s="70">
        <f t="shared" si="1"/>
        <v>3645.9230769230771</v>
      </c>
      <c r="J27" s="69">
        <f t="shared" si="1"/>
        <v>150.07692307692307</v>
      </c>
      <c r="K27" s="69">
        <f t="shared" si="1"/>
        <v>139.15384615384616</v>
      </c>
      <c r="L27" s="69">
        <f t="shared" si="1"/>
        <v>143.46153846153845</v>
      </c>
      <c r="M27" s="69">
        <f t="shared" si="1"/>
        <v>145.15384615384616</v>
      </c>
      <c r="N27" s="69">
        <f t="shared" si="1"/>
        <v>134.53846153846155</v>
      </c>
      <c r="O27" s="69">
        <f t="shared" si="1"/>
        <v>147.76923076923077</v>
      </c>
      <c r="P27" s="69">
        <f t="shared" si="1"/>
        <v>141</v>
      </c>
      <c r="Q27" s="69">
        <f t="shared" si="1"/>
        <v>146.69230769230768</v>
      </c>
      <c r="R27" s="69">
        <f t="shared" si="1"/>
        <v>145.61538461538461</v>
      </c>
      <c r="S27" s="69">
        <f t="shared" si="1"/>
        <v>151.30769230769232</v>
      </c>
      <c r="T27" s="69">
        <f t="shared" si="1"/>
        <v>151</v>
      </c>
      <c r="U27" s="69">
        <f t="shared" si="1"/>
        <v>147.53846153846155</v>
      </c>
      <c r="V27" s="70">
        <f t="shared" si="1"/>
        <v>1743.3076923076924</v>
      </c>
    </row>
    <row r="28" spans="1:143" s="1" customFormat="1" ht="13.9" customHeight="1">
      <c r="B28" s="33" t="s">
        <v>740</v>
      </c>
      <c r="D28" s="69">
        <f t="shared" ref="D28:I28" si="2">IF(D35 = 0, 0,D26/D35)</f>
        <v>177.74074074074073</v>
      </c>
      <c r="E28" s="69">
        <f t="shared" si="2"/>
        <v>179.11111111111111</v>
      </c>
      <c r="F28" s="69">
        <f t="shared" si="2"/>
        <v>176.37037037037038</v>
      </c>
      <c r="G28" s="69">
        <f t="shared" si="2"/>
        <v>176.30188679245282</v>
      </c>
      <c r="H28" s="69">
        <f t="shared" si="2"/>
        <v>174.69811320754718</v>
      </c>
      <c r="I28" s="70">
        <f t="shared" si="2"/>
        <v>176.8544776119403</v>
      </c>
    </row>
    <row r="29" spans="1:143" s="1" customFormat="1" ht="13.9" customHeight="1"/>
    <row r="30" spans="1:143" s="1" customFormat="1" ht="13.9" customHeight="1"/>
    <row r="31" spans="1:143" s="1" customFormat="1" ht="13.9" customHeight="1"/>
    <row r="32" spans="1:143" s="1" customFormat="1" ht="13.9" customHeight="1"/>
    <row r="33" spans="1:9" s="1" customFormat="1" ht="13.9" customHeight="1"/>
    <row r="34" spans="1:9" s="1" customFormat="1" ht="13.9" customHeight="1"/>
    <row r="35" spans="1:9" s="1" customFormat="1" ht="13.9" customHeight="1">
      <c r="D35" s="2">
        <f>COUNTIF(Individual_Scores_Men_JV!G12:G22, "&gt;0")+COUNTIF(Individual_Scores_Men_JV!G25:G35, "&gt;0")+COUNTIF(Individual_Scores_Men_JV!G38:G48, "&gt;0")+COUNTIF(Individual_Scores_Men_JV!G51:G61, "&gt;0")+COUNTIF(Individual_Scores_Men_JV!G64:G74, "&gt;0")+COUNTIF(Individual_Scores_Men_JV!G77:G87, "&gt;0")+COUNTIF(Individual_Scores_Men_JV!G90:G100, "&gt;0")+COUNTIF(Individual_Scores_Men_JV!G103:G113, "&gt;0")+COUNTIF(Individual_Scores_Men_JV!G116:G126, "&gt;0")+COUNTIF(Individual_Scores_Men_JV!G129:G139, "&gt;0")+COUNTIF(Individual_Scores_Men_JV!G142:G152, "&gt;0")+COUNTIF(Individual_Scores_Men_JV!G155:G165, "&gt;0")+COUNTIF(Individual_Scores_Men_JV!G168:G178, "&gt;0")</f>
        <v>54</v>
      </c>
      <c r="E35" s="2">
        <f>COUNTIF(Individual_Scores_Men_JV!H12:H22, "&gt;0")+COUNTIF(Individual_Scores_Men_JV!H25:H35, "&gt;0")+COUNTIF(Individual_Scores_Men_JV!H38:H48, "&gt;0")+COUNTIF(Individual_Scores_Men_JV!H51:H61, "&gt;0")+COUNTIF(Individual_Scores_Men_JV!H64:H74, "&gt;0")+COUNTIF(Individual_Scores_Men_JV!H77:H87, "&gt;0")+COUNTIF(Individual_Scores_Men_JV!H90:H100, "&gt;0")+COUNTIF(Individual_Scores_Men_JV!H103:H113, "&gt;0")+COUNTIF(Individual_Scores_Men_JV!H116:H126, "&gt;0")+COUNTIF(Individual_Scores_Men_JV!H129:H139, "&gt;0")+COUNTIF(Individual_Scores_Men_JV!H142:H152, "&gt;0")+COUNTIF(Individual_Scores_Men_JV!H155:H165, "&gt;0")+COUNTIF(Individual_Scores_Men_JV!H168:H178, "&gt;0")</f>
        <v>54</v>
      </c>
      <c r="F35" s="2">
        <f>COUNTIF(Individual_Scores_Men_JV!I12:I22, "&gt;0")+COUNTIF(Individual_Scores_Men_JV!I25:I35, "&gt;0")+COUNTIF(Individual_Scores_Men_JV!I38:I48, "&gt;0")+COUNTIF(Individual_Scores_Men_JV!I51:I61, "&gt;0")+COUNTIF(Individual_Scores_Men_JV!I64:I74, "&gt;0")+COUNTIF(Individual_Scores_Men_JV!I77:I87, "&gt;0")+COUNTIF(Individual_Scores_Men_JV!I90:I100, "&gt;0")+COUNTIF(Individual_Scores_Men_JV!I103:I113, "&gt;0")+COUNTIF(Individual_Scores_Men_JV!I116:I126, "&gt;0")+COUNTIF(Individual_Scores_Men_JV!I129:I139, "&gt;0")+COUNTIF(Individual_Scores_Men_JV!I142:I152, "&gt;0")+COUNTIF(Individual_Scores_Men_JV!I155:I165, "&gt;0")+COUNTIF(Individual_Scores_Men_JV!I168:I178, "&gt;0")</f>
        <v>54</v>
      </c>
      <c r="G35" s="2">
        <f>COUNTIF(Individual_Scores_Men_JV!J12:J22, "&gt;0")+COUNTIF(Individual_Scores_Men_JV!J25:J35, "&gt;0")+COUNTIF(Individual_Scores_Men_JV!J38:J48, "&gt;0")+COUNTIF(Individual_Scores_Men_JV!J51:J61, "&gt;0")+COUNTIF(Individual_Scores_Men_JV!J64:J74, "&gt;0")+COUNTIF(Individual_Scores_Men_JV!J77:J87, "&gt;0")+COUNTIF(Individual_Scores_Men_JV!J90:J100, "&gt;0")+COUNTIF(Individual_Scores_Men_JV!J103:J113, "&gt;0")+COUNTIF(Individual_Scores_Men_JV!J116:J126, "&gt;0")+COUNTIF(Individual_Scores_Men_JV!J129:J139, "&gt;0")+COUNTIF(Individual_Scores_Men_JV!J142:J152, "&gt;0")+COUNTIF(Individual_Scores_Men_JV!J155:J165, "&gt;0")+COUNTIF(Individual_Scores_Men_JV!J168:J178, "&gt;0")</f>
        <v>53</v>
      </c>
      <c r="H35" s="2">
        <f>COUNTIF(Individual_Scores_Men_JV!K12:K22, "&gt;0")+COUNTIF(Individual_Scores_Men_JV!K25:K35, "&gt;0")+COUNTIF(Individual_Scores_Men_JV!K38:K48, "&gt;0")+COUNTIF(Individual_Scores_Men_JV!K51:K61, "&gt;0")+COUNTIF(Individual_Scores_Men_JV!K64:K74, "&gt;0")+COUNTIF(Individual_Scores_Men_JV!K77:K87, "&gt;0")+COUNTIF(Individual_Scores_Men_JV!K90:K100, "&gt;0")+COUNTIF(Individual_Scores_Men_JV!K103:K113, "&gt;0")+COUNTIF(Individual_Scores_Men_JV!K116:K126, "&gt;0")+COUNTIF(Individual_Scores_Men_JV!K129:K139, "&gt;0")+COUNTIF(Individual_Scores_Men_JV!K142:K152, "&gt;0")+COUNTIF(Individual_Scores_Men_JV!K155:K165, "&gt;0")+COUNTIF(Individual_Scores_Men_JV!K168:K178, "&gt;0")</f>
        <v>53</v>
      </c>
      <c r="I35" s="2">
        <f>SUM(D35:H35)</f>
        <v>268</v>
      </c>
    </row>
    <row r="36" spans="1:9" s="1" customFormat="1" ht="13.9" customHeight="1">
      <c r="A36" s="30"/>
      <c r="B36" s="30" t="s">
        <v>741</v>
      </c>
      <c r="C36" s="30"/>
      <c r="D36" s="30"/>
    </row>
    <row r="37" spans="1:9" s="1" customFormat="1" ht="13.9" customHeight="1">
      <c r="A37" s="30"/>
      <c r="B37" s="30" t="s">
        <v>1</v>
      </c>
      <c r="C37" s="30"/>
      <c r="D37" s="30"/>
    </row>
    <row r="38" spans="1:9" s="1" customFormat="1" ht="13.9" customHeight="1">
      <c r="A38" s="30"/>
      <c r="B38" s="30" t="s">
        <v>746</v>
      </c>
      <c r="C38" s="30"/>
      <c r="D38" s="30"/>
    </row>
    <row r="39" spans="1:9" s="1" customFormat="1" ht="13.9" customHeight="1">
      <c r="A39" s="30"/>
      <c r="B39" s="30"/>
      <c r="C39" s="30"/>
      <c r="D39" s="30" t="s">
        <v>736</v>
      </c>
    </row>
    <row r="40" spans="1:9" s="1" customFormat="1" ht="13.9" customHeight="1">
      <c r="A40" s="71" t="s">
        <v>737</v>
      </c>
      <c r="B40" s="71" t="s">
        <v>674</v>
      </c>
      <c r="C40" s="71"/>
      <c r="D40" s="71" t="s">
        <v>677</v>
      </c>
    </row>
    <row r="41" spans="1:9" s="1" customFormat="1" ht="13.9" customHeight="1">
      <c r="A41" s="13">
        <f t="shared" ref="A41:B53" si="3">A12</f>
        <v>1</v>
      </c>
      <c r="B41" s="13" t="str">
        <f t="shared" si="3"/>
        <v>Tennessee Southern, University Of JV1</v>
      </c>
      <c r="D41" s="13">
        <f t="shared" ref="D41:D53" si="4">W12</f>
        <v>7504</v>
      </c>
    </row>
    <row r="42" spans="1:9" s="1" customFormat="1" ht="13.9" customHeight="1">
      <c r="A42" s="13">
        <f t="shared" si="3"/>
        <v>2</v>
      </c>
      <c r="B42" s="13" t="str">
        <f t="shared" si="3"/>
        <v>Pikeville ,University Of JV1</v>
      </c>
      <c r="D42" s="13">
        <f t="shared" si="4"/>
        <v>7203</v>
      </c>
    </row>
    <row r="43" spans="1:9" s="1" customFormat="1" ht="13.9" customHeight="1">
      <c r="A43" s="13">
        <f t="shared" si="3"/>
        <v>3</v>
      </c>
      <c r="B43" s="13" t="str">
        <f t="shared" si="3"/>
        <v>Tennessee Southern, University Of JV2</v>
      </c>
      <c r="D43" s="13">
        <f t="shared" si="4"/>
        <v>7109</v>
      </c>
    </row>
    <row r="44" spans="1:9" s="1" customFormat="1" ht="13.9" customHeight="1">
      <c r="A44" s="13">
        <f t="shared" si="3"/>
        <v>4</v>
      </c>
      <c r="B44" s="13" t="str">
        <f t="shared" si="3"/>
        <v>Pikeville ,University Of JV2</v>
      </c>
      <c r="D44" s="13">
        <f t="shared" si="4"/>
        <v>6688</v>
      </c>
    </row>
    <row r="45" spans="1:9" s="1" customFormat="1" ht="13.9" customHeight="1">
      <c r="A45" s="13">
        <f t="shared" si="3"/>
        <v>5</v>
      </c>
      <c r="B45" s="13" t="str">
        <f t="shared" si="3"/>
        <v>Midway University JV1</v>
      </c>
      <c r="D45" s="13">
        <f t="shared" si="4"/>
        <v>6378</v>
      </c>
    </row>
    <row r="46" spans="1:9" s="1" customFormat="1" ht="13.9" customHeight="1">
      <c r="A46" s="13">
        <f t="shared" si="3"/>
        <v>6</v>
      </c>
      <c r="B46" s="13" t="str">
        <f t="shared" si="3"/>
        <v>Cumberland University JV1</v>
      </c>
      <c r="D46" s="13">
        <f t="shared" si="4"/>
        <v>6293</v>
      </c>
    </row>
    <row r="47" spans="1:9" s="1" customFormat="1" ht="13.9" customHeight="1">
      <c r="A47" s="13">
        <f t="shared" si="3"/>
        <v>7</v>
      </c>
      <c r="B47" s="13" t="str">
        <f t="shared" si="3"/>
        <v>Thomas More University JV1</v>
      </c>
      <c r="D47" s="13">
        <f t="shared" si="4"/>
        <v>6202</v>
      </c>
    </row>
    <row r="48" spans="1:9" s="1" customFormat="1" ht="13.9" customHeight="1">
      <c r="A48" s="13">
        <f t="shared" si="3"/>
        <v>8</v>
      </c>
      <c r="B48" s="13" t="str">
        <f t="shared" si="3"/>
        <v>Thomas More University JV2</v>
      </c>
      <c r="D48" s="13">
        <f t="shared" si="4"/>
        <v>6190</v>
      </c>
    </row>
    <row r="49" spans="1:4" s="1" customFormat="1" ht="13.9" customHeight="1">
      <c r="A49" s="13">
        <f t="shared" si="3"/>
        <v>9</v>
      </c>
      <c r="B49" s="13" t="str">
        <f t="shared" si="3"/>
        <v>University of the Cumberlands JV1</v>
      </c>
      <c r="D49" s="13">
        <f t="shared" si="4"/>
        <v>5779</v>
      </c>
    </row>
    <row r="50" spans="1:4" s="1" customFormat="1" ht="13.9" customHeight="1">
      <c r="A50" s="13">
        <f t="shared" si="3"/>
        <v>10</v>
      </c>
      <c r="B50" s="13" t="str">
        <f t="shared" si="3"/>
        <v>Campbellsville University JV1</v>
      </c>
      <c r="D50" s="13">
        <f t="shared" si="4"/>
        <v>5655</v>
      </c>
    </row>
    <row r="51" spans="1:4" s="1" customFormat="1" ht="13.9" customHeight="1">
      <c r="A51" s="13">
        <f t="shared" si="3"/>
        <v>11</v>
      </c>
      <c r="B51" s="13" t="str">
        <f t="shared" si="3"/>
        <v>Emmanuel College JV1</v>
      </c>
      <c r="D51" s="13">
        <f t="shared" si="4"/>
        <v>5059</v>
      </c>
    </row>
    <row r="52" spans="1:4" s="1" customFormat="1" ht="13.9" customHeight="1">
      <c r="A52" s="13">
        <f t="shared" si="3"/>
        <v>12</v>
      </c>
      <c r="B52" s="13" t="str">
        <f t="shared" si="3"/>
        <v>Bethel University (TN) JV1</v>
      </c>
      <c r="D52" s="13">
        <f t="shared" si="4"/>
        <v>0</v>
      </c>
    </row>
    <row r="53" spans="1:4" s="1" customFormat="1" ht="13.9" customHeight="1">
      <c r="A53" s="13">
        <f t="shared" si="3"/>
        <v>12</v>
      </c>
      <c r="B53" s="13" t="str">
        <f t="shared" si="3"/>
        <v>Blue Mountain College JV1</v>
      </c>
      <c r="D53" s="13">
        <f t="shared" si="4"/>
        <v>0</v>
      </c>
    </row>
    <row r="54" spans="1:4" s="1" customFormat="1" ht="13.9" customHeight="1"/>
    <row r="55" spans="1:4" s="1" customFormat="1" ht="13.9" customHeight="1"/>
    <row r="56" spans="1:4" s="1" customFormat="1" ht="13.9" customHeight="1"/>
    <row r="57" spans="1:4" s="1" customFormat="1" ht="13.9" customHeight="1"/>
    <row r="58" spans="1:4" s="1" customFormat="1" ht="13.9" customHeight="1"/>
    <row r="59" spans="1:4" s="1" customFormat="1" ht="13.9" customHeight="1"/>
    <row r="60" spans="1:4" s="1" customFormat="1" ht="13.9" customHeight="1"/>
    <row r="61" spans="1:4" s="1" customFormat="1" ht="13.9" customHeight="1"/>
    <row r="62" spans="1:4" s="1" customFormat="1" ht="13.9" customHeight="1"/>
    <row r="63" spans="1:4" s="1" customFormat="1" ht="13.9" customHeight="1"/>
    <row r="64" spans="1: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UHNUQquGzZ2B6F/EfzJcBmEXg8dBy1cFG81Twqpi1ckNitq5dYRqHcZzeTtFh4UR91+lP5TMsj1ioadxVYwLmQ==" saltValue="hQurx7gsO9OKbHtWag+i3w==" spinCount="100000" sheet="1" objects="1" scenarios="1"/>
  <sortState xmlns:xlrd2="http://schemas.microsoft.com/office/spreadsheetml/2017/richdata2" ref="A12:W24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Indiv_Combined_Scores_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A2" sqref="A2"/>
    </sheetView>
  </sheetViews>
  <sheetFormatPr defaultColWidth="8.85546875" defaultRowHeight="15"/>
  <cols>
    <col min="1" max="1" width="5.7109375" style="13" customWidth="1"/>
    <col min="2" max="2" width="33.7109375" style="13" customWidth="1"/>
    <col min="3" max="3" width="18" style="13" customWidth="1"/>
    <col min="4" max="4" width="13.28515625" style="13" hidden="1" customWidth="1"/>
    <col min="5" max="5" width="37.7109375" style="13" customWidth="1"/>
    <col min="6" max="6" width="0.140625" style="13" customWidth="1"/>
    <col min="7" max="26" width="8.7109375" style="84" customWidth="1"/>
    <col min="27" max="37" width="8.7109375" style="46" customWidth="1"/>
    <col min="38" max="78" width="8.7109375" style="13" customWidth="1"/>
    <col min="79" max="79" width="8.85546875" style="13" customWidth="1"/>
    <col min="80" max="16384" width="8.85546875" style="13"/>
  </cols>
  <sheetData>
    <row r="1" spans="1:141" s="4" customFormat="1" ht="16.149999999999999" customHeight="1">
      <c r="A1" s="92" t="s">
        <v>747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85"/>
      <c r="T1" s="85"/>
      <c r="U1" s="12"/>
      <c r="V1" s="12"/>
      <c r="W1" s="12"/>
      <c r="X1" s="12"/>
      <c r="Y1" s="12"/>
      <c r="Z1" s="12"/>
      <c r="AA1" s="46">
        <v>36</v>
      </c>
      <c r="AB1" s="46"/>
      <c r="AC1" s="46"/>
      <c r="AD1" s="46"/>
      <c r="AE1" s="46"/>
      <c r="AF1" s="46"/>
      <c r="AG1" s="46"/>
      <c r="AH1" s="46"/>
      <c r="AI1" s="46"/>
      <c r="AJ1" s="46"/>
      <c r="AK1" s="46"/>
      <c r="EB1" s="13" t="s">
        <v>748</v>
      </c>
      <c r="EC1" s="13" t="s">
        <v>749</v>
      </c>
      <c r="ED1" s="13" t="s">
        <v>750</v>
      </c>
      <c r="EE1" s="13" t="s">
        <v>751</v>
      </c>
      <c r="EF1" s="13" t="s">
        <v>733</v>
      </c>
      <c r="EG1" s="13" t="s">
        <v>752</v>
      </c>
      <c r="EH1" s="13" t="s">
        <v>753</v>
      </c>
      <c r="EI1" s="13" t="s">
        <v>754</v>
      </c>
      <c r="EJ1" s="13" t="s">
        <v>755</v>
      </c>
      <c r="EK1" s="13" t="s">
        <v>756</v>
      </c>
    </row>
    <row r="2" spans="1:141" s="72" customFormat="1" ht="15.6" customHeight="1"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46" t="s">
        <v>757</v>
      </c>
      <c r="AB2" s="46"/>
      <c r="AC2" s="46"/>
      <c r="AD2" s="46"/>
      <c r="AE2" s="46"/>
      <c r="AF2" s="46"/>
      <c r="AG2" s="46"/>
      <c r="AH2" s="46"/>
      <c r="AI2" s="46"/>
      <c r="AJ2" s="46"/>
      <c r="AK2" s="46"/>
      <c r="EB2" s="13" t="s">
        <v>758</v>
      </c>
      <c r="EC2" s="13" t="s">
        <v>759</v>
      </c>
      <c r="ED2" s="13" t="s">
        <v>760</v>
      </c>
      <c r="EE2" s="13" t="s">
        <v>761</v>
      </c>
      <c r="EF2" s="13" t="s">
        <v>733</v>
      </c>
      <c r="EG2" s="13" t="s">
        <v>762</v>
      </c>
      <c r="EH2" s="13" t="s">
        <v>763</v>
      </c>
      <c r="EI2" s="13" t="s">
        <v>764</v>
      </c>
      <c r="EJ2" s="13" t="s">
        <v>765</v>
      </c>
      <c r="EK2" s="13" t="s">
        <v>756</v>
      </c>
    </row>
    <row r="3" spans="1:141" s="72" customFormat="1" ht="16.149999999999999" customHeight="1">
      <c r="B3" s="8" t="s">
        <v>1</v>
      </c>
      <c r="C3" s="9"/>
      <c r="D3" s="9"/>
      <c r="E3" s="8" t="s">
        <v>12</v>
      </c>
      <c r="F3" s="9"/>
      <c r="G3" s="85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46" t="s">
        <v>766</v>
      </c>
      <c r="AB3" s="46" t="s">
        <v>767</v>
      </c>
      <c r="AC3" s="46"/>
      <c r="AD3" s="46"/>
      <c r="AE3" s="46"/>
      <c r="AF3" s="46"/>
      <c r="AG3" s="46"/>
      <c r="AH3" s="46"/>
      <c r="AI3" s="46"/>
      <c r="AJ3" s="46"/>
      <c r="AK3" s="46"/>
      <c r="EB3" s="13" t="s">
        <v>768</v>
      </c>
      <c r="EC3" s="13" t="s">
        <v>769</v>
      </c>
      <c r="ED3" s="13" t="s">
        <v>770</v>
      </c>
      <c r="EE3" s="13" t="s">
        <v>771</v>
      </c>
      <c r="EF3" s="13" t="s">
        <v>733</v>
      </c>
      <c r="EG3" s="13" t="s">
        <v>772</v>
      </c>
      <c r="EH3" s="13" t="s">
        <v>773</v>
      </c>
      <c r="EI3" s="13" t="s">
        <v>774</v>
      </c>
      <c r="EJ3" s="13" t="s">
        <v>775</v>
      </c>
      <c r="EK3" s="13" t="s">
        <v>756</v>
      </c>
    </row>
    <row r="4" spans="1:141" s="72" customFormat="1" ht="16.149999999999999" customHeight="1">
      <c r="B4" s="8" t="s">
        <v>2</v>
      </c>
      <c r="C4" s="8" t="s">
        <v>3</v>
      </c>
      <c r="E4" s="8" t="s">
        <v>15</v>
      </c>
      <c r="F4" s="9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BB4" s="90" t="s">
        <v>9</v>
      </c>
      <c r="EB4" s="13" t="s">
        <v>776</v>
      </c>
      <c r="EC4" s="13" t="s">
        <v>777</v>
      </c>
      <c r="ED4" s="13" t="s">
        <v>778</v>
      </c>
      <c r="EE4" s="13" t="s">
        <v>779</v>
      </c>
      <c r="EF4" s="13" t="s">
        <v>733</v>
      </c>
      <c r="EG4" s="13" t="s">
        <v>780</v>
      </c>
      <c r="EH4" s="13" t="s">
        <v>781</v>
      </c>
      <c r="EI4" s="13" t="s">
        <v>782</v>
      </c>
      <c r="EJ4" s="13" t="s">
        <v>783</v>
      </c>
      <c r="EK4" s="13" t="s">
        <v>756</v>
      </c>
    </row>
    <row r="5" spans="1:141" s="72" customFormat="1" ht="16.149999999999999" customHeight="1">
      <c r="C5" s="9"/>
      <c r="F5" s="9"/>
      <c r="G5" s="85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EB5" s="13" t="s">
        <v>784</v>
      </c>
      <c r="EC5" s="13" t="s">
        <v>785</v>
      </c>
      <c r="ED5" s="13" t="s">
        <v>786</v>
      </c>
      <c r="EE5" s="13" t="s">
        <v>787</v>
      </c>
      <c r="EF5" s="13" t="s">
        <v>733</v>
      </c>
      <c r="EG5" s="13" t="s">
        <v>788</v>
      </c>
      <c r="EH5" s="13" t="s">
        <v>789</v>
      </c>
      <c r="EI5" s="13" t="s">
        <v>790</v>
      </c>
      <c r="EJ5" s="13" t="s">
        <v>791</v>
      </c>
      <c r="EK5" s="13" t="s">
        <v>756</v>
      </c>
    </row>
    <row r="6" spans="1:141" s="72" customFormat="1" ht="16.149999999999999" customHeight="1">
      <c r="C6" s="9"/>
      <c r="D6" s="9"/>
      <c r="E6" s="9"/>
      <c r="F6" s="9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EB6" s="13" t="s">
        <v>792</v>
      </c>
      <c r="EC6" s="13" t="s">
        <v>793</v>
      </c>
      <c r="ED6" s="13" t="s">
        <v>794</v>
      </c>
      <c r="EE6" s="13" t="s">
        <v>795</v>
      </c>
      <c r="EF6" s="13" t="s">
        <v>733</v>
      </c>
      <c r="EG6" s="13" t="s">
        <v>796</v>
      </c>
      <c r="EH6" s="13" t="s">
        <v>797</v>
      </c>
      <c r="EI6" s="13" t="s">
        <v>798</v>
      </c>
      <c r="EJ6" s="13" t="s">
        <v>799</v>
      </c>
      <c r="EK6" s="13" t="s">
        <v>756</v>
      </c>
    </row>
    <row r="7" spans="1:141" s="72" customFormat="1" ht="15.6" hidden="1" customHeight="1">
      <c r="B7" s="76"/>
      <c r="C7" s="76"/>
      <c r="D7" s="76"/>
      <c r="E7" s="76"/>
      <c r="F7" s="76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EB7" s="13" t="s">
        <v>800</v>
      </c>
      <c r="EC7" s="13" t="s">
        <v>801</v>
      </c>
      <c r="ED7" s="13" t="s">
        <v>802</v>
      </c>
      <c r="EE7" s="13" t="s">
        <v>803</v>
      </c>
      <c r="EF7" s="13" t="s">
        <v>733</v>
      </c>
      <c r="EG7" s="13" t="s">
        <v>804</v>
      </c>
      <c r="EH7" s="13" t="s">
        <v>805</v>
      </c>
      <c r="EI7" s="13" t="s">
        <v>806</v>
      </c>
      <c r="EJ7" s="13" t="s">
        <v>807</v>
      </c>
      <c r="EK7" s="13" t="s">
        <v>756</v>
      </c>
    </row>
    <row r="8" spans="1:141" s="72" customFormat="1" ht="16.149999999999999" customHeight="1">
      <c r="A8" s="75"/>
      <c r="B8" s="16" t="s">
        <v>18</v>
      </c>
      <c r="C8" s="75"/>
      <c r="D8" s="75"/>
      <c r="E8" s="77" t="s">
        <v>734</v>
      </c>
      <c r="F8" s="75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EB8" s="13" t="s">
        <v>808</v>
      </c>
      <c r="EC8" s="13" t="s">
        <v>809</v>
      </c>
      <c r="ED8" s="13" t="s">
        <v>810</v>
      </c>
      <c r="EE8" s="13" t="s">
        <v>811</v>
      </c>
      <c r="EF8" s="13" t="s">
        <v>733</v>
      </c>
      <c r="EG8" s="13" t="s">
        <v>800</v>
      </c>
      <c r="EH8" s="13" t="s">
        <v>812</v>
      </c>
      <c r="EI8" s="13" t="s">
        <v>801</v>
      </c>
      <c r="EJ8" s="13" t="s">
        <v>803</v>
      </c>
      <c r="EK8" s="13" t="s">
        <v>756</v>
      </c>
    </row>
    <row r="9" spans="1:141" s="72" customFormat="1" ht="16.149999999999999" customHeight="1">
      <c r="B9" s="16"/>
      <c r="C9" s="76"/>
      <c r="D9" s="16"/>
      <c r="E9" s="76"/>
      <c r="F9" s="76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EB9" s="13" t="s">
        <v>813</v>
      </c>
      <c r="EC9" s="13" t="s">
        <v>814</v>
      </c>
      <c r="ED9" s="13" t="s">
        <v>815</v>
      </c>
      <c r="EE9" s="13" t="s">
        <v>816</v>
      </c>
      <c r="EF9" s="13" t="s">
        <v>733</v>
      </c>
      <c r="EG9" s="13" t="s">
        <v>817</v>
      </c>
      <c r="EH9" s="13" t="s">
        <v>818</v>
      </c>
      <c r="EI9" s="13" t="s">
        <v>819</v>
      </c>
      <c r="EJ9" s="13" t="s">
        <v>820</v>
      </c>
      <c r="EK9" s="13" t="s">
        <v>756</v>
      </c>
    </row>
    <row r="10" spans="1:141" s="72" customFormat="1" ht="15.6" customHeight="1">
      <c r="B10" s="76"/>
      <c r="C10" s="76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EB10" s="13" t="s">
        <v>821</v>
      </c>
      <c r="EC10" s="13" t="s">
        <v>822</v>
      </c>
      <c r="ED10" s="13" t="s">
        <v>823</v>
      </c>
      <c r="EE10" s="13" t="s">
        <v>824</v>
      </c>
      <c r="EF10" s="13" t="s">
        <v>733</v>
      </c>
      <c r="EG10" s="13" t="s">
        <v>825</v>
      </c>
      <c r="EH10" s="13" t="s">
        <v>826</v>
      </c>
      <c r="EI10" s="13" t="s">
        <v>827</v>
      </c>
      <c r="EJ10" s="13" t="s">
        <v>828</v>
      </c>
      <c r="EK10" s="13" t="s">
        <v>756</v>
      </c>
    </row>
    <row r="11" spans="1:141" s="66" customFormat="1" ht="13.9" customHeight="1">
      <c r="A11" s="67"/>
      <c r="B11" s="67"/>
      <c r="C11" s="67"/>
      <c r="D11" s="62"/>
      <c r="E11" s="62"/>
      <c r="F11" s="62"/>
      <c r="G11" s="19" t="s">
        <v>671</v>
      </c>
      <c r="H11" s="19" t="s">
        <v>671</v>
      </c>
      <c r="I11" s="19" t="s">
        <v>671</v>
      </c>
      <c r="J11" s="19" t="s">
        <v>671</v>
      </c>
      <c r="K11" s="19" t="s">
        <v>671</v>
      </c>
      <c r="L11" s="19" t="s">
        <v>829</v>
      </c>
      <c r="M11" s="19" t="s">
        <v>671</v>
      </c>
      <c r="N11" s="19" t="s">
        <v>673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7"/>
      <c r="AB11" s="87"/>
      <c r="AC11" s="87"/>
      <c r="AD11" s="87"/>
      <c r="AE11" s="87"/>
      <c r="AF11" s="88"/>
      <c r="AG11" s="88"/>
      <c r="AH11" s="88"/>
      <c r="AI11" s="88"/>
      <c r="AJ11" s="88"/>
      <c r="AK11" s="88"/>
      <c r="EB11" s="13" t="s">
        <v>830</v>
      </c>
      <c r="EC11" s="13" t="s">
        <v>831</v>
      </c>
      <c r="ED11" s="13" t="s">
        <v>832</v>
      </c>
      <c r="EE11" s="13" t="s">
        <v>833</v>
      </c>
      <c r="EF11" s="13" t="s">
        <v>733</v>
      </c>
      <c r="EG11" s="13" t="s">
        <v>834</v>
      </c>
      <c r="EH11" s="13" t="s">
        <v>835</v>
      </c>
      <c r="EI11" s="13" t="s">
        <v>836</v>
      </c>
      <c r="EJ11" s="13" t="s">
        <v>837</v>
      </c>
      <c r="EK11" s="13" t="s">
        <v>756</v>
      </c>
    </row>
    <row r="12" spans="1:141" s="66" customFormat="1" ht="13.9" customHeight="1">
      <c r="A12" s="19" t="s">
        <v>737</v>
      </c>
      <c r="B12" s="19" t="s">
        <v>24</v>
      </c>
      <c r="C12" s="19" t="s">
        <v>23</v>
      </c>
      <c r="D12" s="67"/>
      <c r="E12" s="19" t="s">
        <v>674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677</v>
      </c>
      <c r="M12" s="19" t="s">
        <v>675</v>
      </c>
      <c r="N12" s="19" t="s">
        <v>678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7"/>
      <c r="AB12" s="87"/>
      <c r="AC12" s="87"/>
      <c r="AD12" s="87"/>
      <c r="AE12" s="87"/>
      <c r="AF12" s="88"/>
      <c r="AG12" s="88"/>
      <c r="AH12" s="88"/>
      <c r="AI12" s="88"/>
      <c r="AJ12" s="88"/>
      <c r="AK12" s="88"/>
      <c r="EB12" s="13" t="s">
        <v>838</v>
      </c>
      <c r="EC12" s="13" t="s">
        <v>839</v>
      </c>
      <c r="ED12" s="13" t="s">
        <v>840</v>
      </c>
      <c r="EE12" s="13" t="s">
        <v>841</v>
      </c>
      <c r="EF12" s="13" t="s">
        <v>733</v>
      </c>
      <c r="EG12" s="13" t="s">
        <v>842</v>
      </c>
      <c r="EH12" s="13" t="s">
        <v>843</v>
      </c>
      <c r="EI12" s="13" t="s">
        <v>844</v>
      </c>
      <c r="EJ12" s="13" t="s">
        <v>845</v>
      </c>
      <c r="EK12" s="13" t="s">
        <v>756</v>
      </c>
    </row>
    <row r="13" spans="1:141" s="1" customFormat="1" ht="13.9" customHeight="1">
      <c r="A13" s="24">
        <v>1</v>
      </c>
      <c r="B13" s="1" t="s">
        <v>632</v>
      </c>
      <c r="C13" s="22" t="s">
        <v>631</v>
      </c>
      <c r="E13" s="1" t="s">
        <v>1008</v>
      </c>
      <c r="F13" s="1" t="s">
        <v>230</v>
      </c>
      <c r="G13" s="50">
        <v>269</v>
      </c>
      <c r="H13" s="50">
        <v>248</v>
      </c>
      <c r="I13" s="50">
        <v>213</v>
      </c>
      <c r="J13" s="50">
        <v>222</v>
      </c>
      <c r="K13" s="50">
        <v>226</v>
      </c>
      <c r="L13" s="30">
        <f>SUM(G13:K13)</f>
        <v>1178</v>
      </c>
      <c r="M13" s="30">
        <f>COUNTIF(G13:K13, "&gt;0" )</f>
        <v>5</v>
      </c>
      <c r="N13" s="30">
        <f>IF(M13=0,0,L13/M13)</f>
        <v>235.6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45"/>
      <c r="AB13" s="45"/>
      <c r="AC13" s="45"/>
      <c r="AD13" s="45"/>
      <c r="AE13" s="45"/>
      <c r="AF13" s="46"/>
      <c r="AG13" s="46"/>
      <c r="AH13" s="46"/>
      <c r="AI13" s="46"/>
      <c r="AJ13" s="46"/>
      <c r="AK13" s="46"/>
      <c r="EB13" s="13" t="s">
        <v>846</v>
      </c>
      <c r="EC13" s="13" t="s">
        <v>847</v>
      </c>
      <c r="ED13" s="13" t="s">
        <v>848</v>
      </c>
      <c r="EE13" s="13" t="s">
        <v>849</v>
      </c>
      <c r="EF13" s="13" t="s">
        <v>733</v>
      </c>
      <c r="EG13" s="13" t="s">
        <v>850</v>
      </c>
      <c r="EH13" s="13" t="s">
        <v>851</v>
      </c>
      <c r="EI13" s="13" t="s">
        <v>852</v>
      </c>
      <c r="EJ13" s="13" t="s">
        <v>853</v>
      </c>
      <c r="EK13" s="13" t="s">
        <v>756</v>
      </c>
    </row>
    <row r="14" spans="1:141" s="1" customFormat="1" ht="13.9" customHeight="1">
      <c r="A14" s="24">
        <v>2</v>
      </c>
      <c r="B14" s="1" t="s">
        <v>258</v>
      </c>
      <c r="C14" s="22" t="s">
        <v>257</v>
      </c>
      <c r="E14" s="1" t="s">
        <v>996</v>
      </c>
      <c r="F14" s="1" t="s">
        <v>230</v>
      </c>
      <c r="G14" s="50">
        <v>226</v>
      </c>
      <c r="H14" s="50">
        <v>225</v>
      </c>
      <c r="I14" s="50">
        <v>246</v>
      </c>
      <c r="J14" s="50">
        <v>218</v>
      </c>
      <c r="K14" s="50">
        <v>241</v>
      </c>
      <c r="L14" s="30">
        <f>SUM(G14:K14)</f>
        <v>1156</v>
      </c>
      <c r="M14" s="30">
        <f>COUNTIF(G14:K14, "&gt;0" )</f>
        <v>5</v>
      </c>
      <c r="N14" s="30">
        <f>IF(M14=0,0,L14/M14)</f>
        <v>231.2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45"/>
      <c r="AB14" s="45"/>
      <c r="AC14" s="45"/>
      <c r="AD14" s="45"/>
      <c r="AE14" s="45"/>
      <c r="AF14" s="46"/>
      <c r="AG14" s="46"/>
      <c r="AH14" s="46"/>
      <c r="AI14" s="46"/>
      <c r="AJ14" s="46"/>
      <c r="AK14" s="46"/>
      <c r="EB14" s="13" t="s">
        <v>854</v>
      </c>
      <c r="EC14" s="13" t="s">
        <v>855</v>
      </c>
      <c r="ED14" s="13" t="s">
        <v>856</v>
      </c>
      <c r="EE14" s="13" t="s">
        <v>857</v>
      </c>
      <c r="EF14" s="13" t="s">
        <v>733</v>
      </c>
      <c r="EG14" s="13" t="s">
        <v>858</v>
      </c>
      <c r="EH14" s="13" t="s">
        <v>859</v>
      </c>
      <c r="EI14" s="13" t="s">
        <v>860</v>
      </c>
      <c r="EJ14" s="13" t="s">
        <v>861</v>
      </c>
      <c r="EK14" s="13" t="s">
        <v>756</v>
      </c>
    </row>
    <row r="15" spans="1:141" s="1" customFormat="1" ht="13.9" customHeight="1">
      <c r="A15" s="24">
        <v>3</v>
      </c>
      <c r="B15" s="1" t="s">
        <v>638</v>
      </c>
      <c r="C15" s="22" t="s">
        <v>637</v>
      </c>
      <c r="E15" s="1" t="s">
        <v>1008</v>
      </c>
      <c r="F15" s="1" t="s">
        <v>230</v>
      </c>
      <c r="G15" s="50">
        <v>245</v>
      </c>
      <c r="H15" s="50">
        <v>266</v>
      </c>
      <c r="I15" s="50">
        <v>216</v>
      </c>
      <c r="J15" s="50">
        <v>232</v>
      </c>
      <c r="K15" s="50">
        <v>197</v>
      </c>
      <c r="L15" s="30">
        <f>SUM(G15:K15)</f>
        <v>1156</v>
      </c>
      <c r="M15" s="30">
        <f>COUNTIF(G15:K15, "&gt;0" )</f>
        <v>5</v>
      </c>
      <c r="N15" s="30">
        <f>IF(M15=0,0,L15/M15)</f>
        <v>231.2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45"/>
      <c r="AB15" s="45"/>
      <c r="AC15" s="45"/>
      <c r="AD15" s="45"/>
      <c r="AE15" s="45"/>
      <c r="AF15" s="46"/>
      <c r="AG15" s="46"/>
      <c r="AH15" s="46"/>
      <c r="AI15" s="46"/>
      <c r="AJ15" s="46"/>
      <c r="AK15" s="46"/>
      <c r="EB15" s="13" t="s">
        <v>862</v>
      </c>
      <c r="EC15" s="13" t="s">
        <v>863</v>
      </c>
      <c r="ED15" s="13" t="s">
        <v>864</v>
      </c>
      <c r="EE15" s="13" t="s">
        <v>865</v>
      </c>
      <c r="EF15" s="13" t="s">
        <v>733</v>
      </c>
      <c r="EG15" s="13" t="s">
        <v>866</v>
      </c>
      <c r="EH15" s="13" t="s">
        <v>867</v>
      </c>
      <c r="EI15" s="13" t="s">
        <v>868</v>
      </c>
      <c r="EJ15" s="13" t="s">
        <v>869</v>
      </c>
      <c r="EK15" s="13" t="s">
        <v>756</v>
      </c>
    </row>
    <row r="16" spans="1:141" s="1" customFormat="1" ht="13.15" customHeight="1">
      <c r="A16" s="24">
        <v>4</v>
      </c>
      <c r="B16" s="1" t="s">
        <v>47</v>
      </c>
      <c r="C16" s="22" t="s">
        <v>46</v>
      </c>
      <c r="E16" s="1" t="s">
        <v>985</v>
      </c>
      <c r="F16" s="1" t="s">
        <v>230</v>
      </c>
      <c r="G16" s="50">
        <v>233</v>
      </c>
      <c r="H16" s="50">
        <v>248</v>
      </c>
      <c r="I16" s="50">
        <v>233</v>
      </c>
      <c r="J16" s="50">
        <v>220</v>
      </c>
      <c r="K16" s="50">
        <v>216</v>
      </c>
      <c r="L16" s="30">
        <f>SUM(G16:K16)</f>
        <v>1150</v>
      </c>
      <c r="M16" s="30">
        <f>COUNTIF(G16:K16, "&gt;0" )</f>
        <v>5</v>
      </c>
      <c r="N16" s="30">
        <f>IF(M16=0,0,L16/M16)</f>
        <v>230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45"/>
      <c r="AB16" s="45"/>
      <c r="AC16" s="45"/>
      <c r="AD16" s="45"/>
      <c r="AE16" s="45"/>
      <c r="AF16" s="46"/>
      <c r="AG16" s="46"/>
      <c r="AH16" s="46"/>
      <c r="AI16" s="46"/>
      <c r="AJ16" s="46"/>
      <c r="AK16" s="46"/>
      <c r="EB16" s="13" t="s">
        <v>870</v>
      </c>
      <c r="EC16" s="13" t="s">
        <v>871</v>
      </c>
      <c r="ED16" s="13" t="s">
        <v>872</v>
      </c>
      <c r="EE16" s="13" t="s">
        <v>873</v>
      </c>
      <c r="EF16" s="13" t="s">
        <v>733</v>
      </c>
      <c r="EG16" s="13" t="s">
        <v>874</v>
      </c>
      <c r="EH16" s="13" t="s">
        <v>875</v>
      </c>
      <c r="EI16" s="13" t="s">
        <v>876</v>
      </c>
      <c r="EJ16" s="13" t="s">
        <v>877</v>
      </c>
      <c r="EK16" s="13" t="s">
        <v>756</v>
      </c>
    </row>
    <row r="17" spans="1:141" s="1" customFormat="1" ht="13.9" customHeight="1">
      <c r="A17" s="24">
        <v>5</v>
      </c>
      <c r="B17" s="1" t="s">
        <v>507</v>
      </c>
      <c r="C17" s="22" t="s">
        <v>506</v>
      </c>
      <c r="E17" s="1" t="s">
        <v>1003</v>
      </c>
      <c r="F17" s="1" t="s">
        <v>230</v>
      </c>
      <c r="G17" s="50">
        <v>204</v>
      </c>
      <c r="H17" s="50">
        <v>223</v>
      </c>
      <c r="I17" s="50">
        <v>258</v>
      </c>
      <c r="J17" s="50">
        <v>247</v>
      </c>
      <c r="K17" s="50">
        <v>213</v>
      </c>
      <c r="L17" s="30">
        <f>SUM(G17:K17)</f>
        <v>1145</v>
      </c>
      <c r="M17" s="30">
        <f>COUNTIF(G17:K17, "&gt;0" )</f>
        <v>5</v>
      </c>
      <c r="N17" s="30">
        <f>IF(M17=0,0,L17/M17)</f>
        <v>229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45"/>
      <c r="AB17" s="45"/>
      <c r="AC17" s="45"/>
      <c r="AD17" s="45"/>
      <c r="AE17" s="45"/>
      <c r="AF17" s="46"/>
      <c r="AG17" s="46"/>
      <c r="AH17" s="46"/>
      <c r="AI17" s="46"/>
      <c r="AJ17" s="46"/>
      <c r="AK17" s="46"/>
      <c r="EB17" s="13" t="s">
        <v>878</v>
      </c>
      <c r="EC17" s="13" t="s">
        <v>879</v>
      </c>
      <c r="ED17" s="13" t="s">
        <v>880</v>
      </c>
      <c r="EE17" s="13" t="s">
        <v>881</v>
      </c>
      <c r="EF17" s="13" t="s">
        <v>733</v>
      </c>
      <c r="EG17" s="13" t="s">
        <v>882</v>
      </c>
      <c r="EH17" s="13" t="s">
        <v>883</v>
      </c>
      <c r="EI17" s="13" t="s">
        <v>884</v>
      </c>
      <c r="EJ17" s="13" t="s">
        <v>885</v>
      </c>
      <c r="EK17" s="13" t="s">
        <v>756</v>
      </c>
    </row>
    <row r="18" spans="1:141" s="1" customFormat="1" ht="13.9" customHeight="1">
      <c r="A18" s="24">
        <v>6</v>
      </c>
      <c r="B18" s="1" t="s">
        <v>492</v>
      </c>
      <c r="C18" s="22" t="s">
        <v>491</v>
      </c>
      <c r="E18" s="1" t="s">
        <v>1017</v>
      </c>
      <c r="F18" s="1" t="s">
        <v>230</v>
      </c>
      <c r="G18" s="50">
        <v>278</v>
      </c>
      <c r="H18" s="50">
        <v>244</v>
      </c>
      <c r="I18" s="50">
        <v>192</v>
      </c>
      <c r="J18" s="50">
        <v>219</v>
      </c>
      <c r="K18" s="50">
        <v>199</v>
      </c>
      <c r="L18" s="30">
        <f>SUM(G18:K18)</f>
        <v>1132</v>
      </c>
      <c r="M18" s="30">
        <f>COUNTIF(G18:K18, "&gt;0" )</f>
        <v>5</v>
      </c>
      <c r="N18" s="30">
        <f>IF(M18=0,0,L18/M18)</f>
        <v>226.4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45"/>
      <c r="AB18" s="45"/>
      <c r="AC18" s="45"/>
      <c r="AD18" s="45"/>
      <c r="AE18" s="45"/>
      <c r="AF18" s="46"/>
      <c r="AG18" s="46"/>
      <c r="AH18" s="46"/>
      <c r="AI18" s="46"/>
      <c r="AJ18" s="46"/>
      <c r="AK18" s="46"/>
      <c r="EB18" s="13" t="s">
        <v>886</v>
      </c>
      <c r="EC18" s="13" t="s">
        <v>887</v>
      </c>
      <c r="ED18" s="13" t="s">
        <v>888</v>
      </c>
      <c r="EE18" s="13" t="s">
        <v>889</v>
      </c>
      <c r="EF18" s="13" t="s">
        <v>733</v>
      </c>
      <c r="EG18" s="13" t="s">
        <v>890</v>
      </c>
      <c r="EH18" s="13" t="s">
        <v>891</v>
      </c>
      <c r="EI18" s="13" t="s">
        <v>892</v>
      </c>
      <c r="EJ18" s="13" t="s">
        <v>893</v>
      </c>
      <c r="EK18" s="13" t="s">
        <v>756</v>
      </c>
    </row>
    <row r="19" spans="1:141" s="1" customFormat="1" ht="13.9" customHeight="1">
      <c r="A19" s="24">
        <v>7</v>
      </c>
      <c r="B19" s="1" t="s">
        <v>435</v>
      </c>
      <c r="C19" s="22" t="s">
        <v>434</v>
      </c>
      <c r="E19" s="57" t="s">
        <v>1001</v>
      </c>
      <c r="F19" s="57" t="s">
        <v>230</v>
      </c>
      <c r="G19" s="24">
        <v>258</v>
      </c>
      <c r="H19" s="24">
        <v>196</v>
      </c>
      <c r="I19" s="24">
        <v>241</v>
      </c>
      <c r="J19" s="24">
        <v>248</v>
      </c>
      <c r="K19" s="24">
        <v>183</v>
      </c>
      <c r="L19" s="19">
        <f>SUM(G19:K19)</f>
        <v>1126</v>
      </c>
      <c r="M19" s="19">
        <f>COUNTIF(G19:K19, "&gt;0" )</f>
        <v>5</v>
      </c>
      <c r="N19" s="19">
        <f>IF(M19=0,0,L19/M19)</f>
        <v>225.2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45"/>
      <c r="AB19" s="45"/>
      <c r="AC19" s="45"/>
      <c r="AD19" s="45"/>
      <c r="AE19" s="45"/>
      <c r="AF19" s="46"/>
      <c r="AG19" s="46"/>
      <c r="AH19" s="46"/>
      <c r="AI19" s="46"/>
      <c r="AJ19" s="46"/>
      <c r="AK19" s="46"/>
      <c r="EB19" s="13" t="s">
        <v>894</v>
      </c>
      <c r="EC19" s="13" t="s">
        <v>895</v>
      </c>
      <c r="ED19" s="13" t="s">
        <v>896</v>
      </c>
      <c r="EE19" s="13" t="s">
        <v>897</v>
      </c>
      <c r="EF19" s="13" t="s">
        <v>733</v>
      </c>
      <c r="EG19" s="13" t="s">
        <v>898</v>
      </c>
      <c r="EH19" s="13" t="s">
        <v>899</v>
      </c>
      <c r="EI19" s="13" t="s">
        <v>900</v>
      </c>
      <c r="EJ19" s="13" t="s">
        <v>901</v>
      </c>
      <c r="EK19" s="13" t="s">
        <v>756</v>
      </c>
    </row>
    <row r="20" spans="1:141" s="1" customFormat="1" ht="13.9" customHeight="1">
      <c r="A20" s="24">
        <v>8</v>
      </c>
      <c r="B20" s="1" t="s">
        <v>499</v>
      </c>
      <c r="C20" s="22" t="s">
        <v>498</v>
      </c>
      <c r="E20" s="57" t="s">
        <v>1003</v>
      </c>
      <c r="F20" s="57" t="s">
        <v>230</v>
      </c>
      <c r="G20" s="24">
        <v>221</v>
      </c>
      <c r="H20" s="24">
        <v>232</v>
      </c>
      <c r="I20" s="24">
        <v>220</v>
      </c>
      <c r="J20" s="24">
        <v>226</v>
      </c>
      <c r="K20" s="24">
        <v>211</v>
      </c>
      <c r="L20" s="19">
        <f>SUM(G20:K20)</f>
        <v>1110</v>
      </c>
      <c r="M20" s="19">
        <f>COUNTIF(G20:K20, "&gt;0" )</f>
        <v>5</v>
      </c>
      <c r="N20" s="19">
        <f>IF(M20=0,0,L20/M20)</f>
        <v>222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45"/>
      <c r="AB20" s="45"/>
      <c r="AC20" s="45"/>
      <c r="AD20" s="45"/>
      <c r="AE20" s="45"/>
      <c r="AF20" s="46"/>
      <c r="AG20" s="46"/>
      <c r="AH20" s="46"/>
      <c r="AI20" s="46"/>
      <c r="AJ20" s="46"/>
      <c r="AK20" s="46"/>
      <c r="EB20" s="13" t="s">
        <v>902</v>
      </c>
      <c r="EC20" s="13" t="s">
        <v>903</v>
      </c>
      <c r="ED20" s="13" t="s">
        <v>904</v>
      </c>
      <c r="EE20" s="13" t="s">
        <v>905</v>
      </c>
      <c r="EF20" s="13" t="s">
        <v>733</v>
      </c>
      <c r="EG20" s="13" t="s">
        <v>906</v>
      </c>
      <c r="EH20" s="13" t="s">
        <v>907</v>
      </c>
      <c r="EI20" s="13" t="s">
        <v>908</v>
      </c>
      <c r="EJ20" s="13" t="s">
        <v>909</v>
      </c>
      <c r="EK20" s="13" t="s">
        <v>756</v>
      </c>
    </row>
    <row r="21" spans="1:141" s="1" customFormat="1" ht="13.9" customHeight="1">
      <c r="A21" s="24">
        <v>9</v>
      </c>
      <c r="B21" s="1" t="s">
        <v>574</v>
      </c>
      <c r="C21" s="22" t="s">
        <v>573</v>
      </c>
      <c r="E21" s="57" t="s">
        <v>1006</v>
      </c>
      <c r="F21" s="57" t="s">
        <v>230</v>
      </c>
      <c r="G21" s="24">
        <v>185</v>
      </c>
      <c r="H21" s="24">
        <v>209</v>
      </c>
      <c r="I21" s="24">
        <v>229</v>
      </c>
      <c r="J21" s="24">
        <v>235</v>
      </c>
      <c r="K21" s="24">
        <v>247</v>
      </c>
      <c r="L21" s="19">
        <f>SUM(G21:K21)</f>
        <v>1105</v>
      </c>
      <c r="M21" s="19">
        <f>COUNTIF(G21:K21, "&gt;0" )</f>
        <v>5</v>
      </c>
      <c r="N21" s="19">
        <f>IF(M21=0,0,L21/M21)</f>
        <v>221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45"/>
      <c r="AB21" s="45"/>
      <c r="AC21" s="45"/>
      <c r="AD21" s="45"/>
      <c r="AE21" s="45"/>
      <c r="AF21" s="46"/>
      <c r="AG21" s="46"/>
      <c r="AH21" s="46"/>
      <c r="AI21" s="46"/>
      <c r="AJ21" s="46"/>
      <c r="AK21" s="46"/>
      <c r="EB21" s="13" t="s">
        <v>910</v>
      </c>
      <c r="EC21" s="13" t="s">
        <v>911</v>
      </c>
      <c r="ED21" s="13" t="s">
        <v>912</v>
      </c>
      <c r="EE21" s="13" t="s">
        <v>913</v>
      </c>
      <c r="EF21" s="13" t="s">
        <v>733</v>
      </c>
      <c r="EG21" s="13" t="s">
        <v>886</v>
      </c>
      <c r="EH21" s="13" t="s">
        <v>914</v>
      </c>
      <c r="EI21" s="13" t="s">
        <v>887</v>
      </c>
      <c r="EJ21" s="13" t="s">
        <v>889</v>
      </c>
      <c r="EK21" s="13" t="s">
        <v>756</v>
      </c>
    </row>
    <row r="22" spans="1:141" s="1" customFormat="1" ht="13.9" customHeight="1">
      <c r="A22" s="24">
        <v>10</v>
      </c>
      <c r="B22" s="1" t="s">
        <v>236</v>
      </c>
      <c r="C22" s="22" t="s">
        <v>235</v>
      </c>
      <c r="E22" s="1" t="s">
        <v>994</v>
      </c>
      <c r="F22" s="1" t="s">
        <v>230</v>
      </c>
      <c r="G22" s="50">
        <v>255</v>
      </c>
      <c r="H22" s="50">
        <v>279</v>
      </c>
      <c r="I22" s="50">
        <v>192</v>
      </c>
      <c r="J22" s="50">
        <v>178</v>
      </c>
      <c r="K22" s="50">
        <v>201</v>
      </c>
      <c r="L22" s="30">
        <f>SUM(G22:K22)</f>
        <v>1105</v>
      </c>
      <c r="M22" s="30">
        <f>COUNTIF(G22:K22, "&gt;0" )</f>
        <v>5</v>
      </c>
      <c r="N22" s="30">
        <f>IF(M22=0,0,L22/M22)</f>
        <v>221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45"/>
      <c r="AB22" s="45"/>
      <c r="AC22" s="45"/>
      <c r="AD22" s="45"/>
      <c r="AE22" s="45"/>
      <c r="AF22" s="46"/>
      <c r="AG22" s="46"/>
      <c r="AH22" s="46"/>
      <c r="AI22" s="46"/>
      <c r="AJ22" s="46"/>
      <c r="AK22" s="46"/>
      <c r="EB22" s="13" t="s">
        <v>915</v>
      </c>
      <c r="EC22" s="13" t="s">
        <v>916</v>
      </c>
      <c r="ED22" s="13" t="s">
        <v>917</v>
      </c>
      <c r="EE22" s="13" t="s">
        <v>918</v>
      </c>
      <c r="EF22" s="13" t="s">
        <v>733</v>
      </c>
      <c r="EG22" s="13" t="s">
        <v>919</v>
      </c>
      <c r="EH22" s="13" t="s">
        <v>920</v>
      </c>
      <c r="EI22" s="13" t="s">
        <v>921</v>
      </c>
      <c r="EJ22" s="13" t="s">
        <v>922</v>
      </c>
      <c r="EK22" s="13" t="s">
        <v>756</v>
      </c>
    </row>
    <row r="23" spans="1:141" s="1" customFormat="1" ht="13.9" customHeight="1">
      <c r="A23" s="24">
        <v>11</v>
      </c>
      <c r="B23" s="1" t="s">
        <v>513</v>
      </c>
      <c r="C23" s="22" t="s">
        <v>512</v>
      </c>
      <c r="E23" s="1" t="s">
        <v>1003</v>
      </c>
      <c r="F23" s="1" t="s">
        <v>230</v>
      </c>
      <c r="G23" s="50">
        <v>186</v>
      </c>
      <c r="H23" s="50">
        <v>205</v>
      </c>
      <c r="I23" s="50">
        <v>199</v>
      </c>
      <c r="J23" s="50">
        <v>274</v>
      </c>
      <c r="K23" s="50">
        <v>236</v>
      </c>
      <c r="L23" s="30">
        <f>SUM(G23:K23)</f>
        <v>1100</v>
      </c>
      <c r="M23" s="30">
        <f>COUNTIF(G23:K23, "&gt;0" )</f>
        <v>5</v>
      </c>
      <c r="N23" s="30">
        <f>IF(M23=0,0,L23/M23)</f>
        <v>220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45"/>
      <c r="AB23" s="45"/>
      <c r="AC23" s="45"/>
      <c r="AD23" s="45"/>
      <c r="AE23" s="45"/>
      <c r="AF23" s="46"/>
      <c r="AG23" s="46"/>
      <c r="AH23" s="46"/>
      <c r="AI23" s="46"/>
      <c r="AJ23" s="46"/>
      <c r="AK23" s="46"/>
      <c r="EB23" s="13" t="s">
        <v>923</v>
      </c>
      <c r="EC23" s="13" t="s">
        <v>924</v>
      </c>
      <c r="ED23" s="13" t="s">
        <v>925</v>
      </c>
      <c r="EE23" s="13" t="s">
        <v>926</v>
      </c>
      <c r="EF23" s="13" t="s">
        <v>733</v>
      </c>
      <c r="EG23" s="13" t="s">
        <v>927</v>
      </c>
      <c r="EH23" s="13" t="s">
        <v>928</v>
      </c>
      <c r="EI23" s="13" t="s">
        <v>929</v>
      </c>
      <c r="EJ23" s="13" t="s">
        <v>930</v>
      </c>
      <c r="EK23" s="13" t="s">
        <v>756</v>
      </c>
    </row>
    <row r="24" spans="1:141" s="1" customFormat="1" ht="13.9" customHeight="1">
      <c r="A24" s="24">
        <v>12</v>
      </c>
      <c r="B24" s="1" t="s">
        <v>484</v>
      </c>
      <c r="C24" s="22" t="s">
        <v>483</v>
      </c>
      <c r="E24" s="57" t="s">
        <v>1002</v>
      </c>
      <c r="F24" s="57" t="s">
        <v>230</v>
      </c>
      <c r="G24" s="24">
        <v>237</v>
      </c>
      <c r="H24" s="24">
        <v>193</v>
      </c>
      <c r="I24" s="24">
        <v>235</v>
      </c>
      <c r="J24" s="24">
        <v>187</v>
      </c>
      <c r="K24" s="24">
        <v>243</v>
      </c>
      <c r="L24" s="19">
        <f>SUM(G24:K24)</f>
        <v>1095</v>
      </c>
      <c r="M24" s="19">
        <f>COUNTIF(G24:K24, "&gt;0" )</f>
        <v>5</v>
      </c>
      <c r="N24" s="19">
        <f>IF(M24=0,0,L24/M24)</f>
        <v>219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45"/>
      <c r="AB24" s="45"/>
      <c r="AC24" s="45"/>
      <c r="AD24" s="45"/>
      <c r="AE24" s="45"/>
      <c r="AF24" s="46"/>
      <c r="AG24" s="46"/>
      <c r="AH24" s="46"/>
      <c r="AI24" s="46"/>
      <c r="AJ24" s="46"/>
      <c r="AK24" s="46"/>
      <c r="EB24" s="13" t="s">
        <v>748</v>
      </c>
      <c r="EC24" s="13" t="s">
        <v>749</v>
      </c>
      <c r="ED24" s="13" t="s">
        <v>750</v>
      </c>
      <c r="EE24" s="13" t="s">
        <v>751</v>
      </c>
      <c r="EF24" s="13" t="s">
        <v>745</v>
      </c>
      <c r="EG24" s="13" t="s">
        <v>931</v>
      </c>
      <c r="EH24" s="13" t="s">
        <v>932</v>
      </c>
      <c r="EI24" s="13" t="s">
        <v>933</v>
      </c>
      <c r="EJ24" s="13" t="s">
        <v>934</v>
      </c>
      <c r="EK24" s="13" t="s">
        <v>756</v>
      </c>
    </row>
    <row r="25" spans="1:141" s="1" customFormat="1" ht="13.9" customHeight="1">
      <c r="A25" s="24">
        <v>13</v>
      </c>
      <c r="B25" s="1" t="s">
        <v>284</v>
      </c>
      <c r="C25" s="22" t="s">
        <v>283</v>
      </c>
      <c r="E25" s="57" t="s">
        <v>996</v>
      </c>
      <c r="F25" s="57" t="s">
        <v>230</v>
      </c>
      <c r="G25" s="24">
        <v>210</v>
      </c>
      <c r="H25" s="24">
        <v>225</v>
      </c>
      <c r="I25" s="24">
        <v>228</v>
      </c>
      <c r="J25" s="24">
        <v>217</v>
      </c>
      <c r="K25" s="24">
        <v>214</v>
      </c>
      <c r="L25" s="19">
        <f>SUM(G25:K25)</f>
        <v>1094</v>
      </c>
      <c r="M25" s="19">
        <f>COUNTIF(G25:K25, "&gt;0" )</f>
        <v>5</v>
      </c>
      <c r="N25" s="19">
        <f>IF(M25=0,0,L25/M25)</f>
        <v>218.8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45"/>
      <c r="AB25" s="45"/>
      <c r="AC25" s="45"/>
      <c r="AD25" s="45"/>
      <c r="AE25" s="45"/>
      <c r="AF25" s="46"/>
      <c r="AG25" s="46"/>
      <c r="AH25" s="46"/>
      <c r="AI25" s="46"/>
      <c r="AJ25" s="46"/>
      <c r="AK25" s="46"/>
      <c r="EB25" s="13" t="s">
        <v>758</v>
      </c>
      <c r="EC25" s="13" t="s">
        <v>759</v>
      </c>
      <c r="ED25" s="13" t="s">
        <v>760</v>
      </c>
      <c r="EE25" s="13" t="s">
        <v>761</v>
      </c>
      <c r="EF25" s="13" t="s">
        <v>745</v>
      </c>
      <c r="EG25" s="13" t="s">
        <v>935</v>
      </c>
      <c r="EH25" s="13" t="s">
        <v>936</v>
      </c>
      <c r="EI25" s="13" t="s">
        <v>937</v>
      </c>
      <c r="EJ25" s="13" t="s">
        <v>938</v>
      </c>
      <c r="EK25" s="13" t="s">
        <v>756</v>
      </c>
    </row>
    <row r="26" spans="1:141" s="1" customFormat="1" ht="13.9" customHeight="1">
      <c r="A26" s="24">
        <v>14</v>
      </c>
      <c r="B26" s="1" t="s">
        <v>528</v>
      </c>
      <c r="C26" s="22" t="s">
        <v>527</v>
      </c>
      <c r="E26" s="1" t="s">
        <v>1004</v>
      </c>
      <c r="F26" s="1" t="s">
        <v>230</v>
      </c>
      <c r="G26" s="50">
        <v>211</v>
      </c>
      <c r="H26" s="50">
        <v>247</v>
      </c>
      <c r="I26" s="50">
        <v>217</v>
      </c>
      <c r="J26" s="50">
        <v>206</v>
      </c>
      <c r="K26" s="50">
        <v>211</v>
      </c>
      <c r="L26" s="30">
        <f>SUM(G26:K26)</f>
        <v>1092</v>
      </c>
      <c r="M26" s="30">
        <f>COUNTIF(G26:K26, "&gt;0" )</f>
        <v>5</v>
      </c>
      <c r="N26" s="30">
        <f>IF(M26=0,0,L26/M26)</f>
        <v>218.4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45"/>
      <c r="AB26" s="45"/>
      <c r="AC26" s="45"/>
      <c r="AD26" s="45"/>
      <c r="AE26" s="45"/>
      <c r="AF26" s="46"/>
      <c r="AG26" s="46"/>
      <c r="AH26" s="46"/>
      <c r="AI26" s="46"/>
      <c r="AJ26" s="46"/>
      <c r="AK26" s="46"/>
      <c r="EB26" s="13" t="s">
        <v>768</v>
      </c>
      <c r="EC26" s="13" t="s">
        <v>769</v>
      </c>
      <c r="ED26" s="13" t="s">
        <v>770</v>
      </c>
      <c r="EE26" s="13" t="s">
        <v>771</v>
      </c>
      <c r="EF26" s="13" t="s">
        <v>745</v>
      </c>
      <c r="EG26" s="13" t="s">
        <v>939</v>
      </c>
      <c r="EH26" s="13" t="s">
        <v>940</v>
      </c>
      <c r="EI26" s="13" t="s">
        <v>941</v>
      </c>
      <c r="EJ26" s="13" t="s">
        <v>942</v>
      </c>
      <c r="EK26" s="13" t="s">
        <v>756</v>
      </c>
    </row>
    <row r="27" spans="1:141" s="1" customFormat="1" ht="13.9" customHeight="1">
      <c r="A27" s="24">
        <v>15</v>
      </c>
      <c r="B27" s="1" t="s">
        <v>526</v>
      </c>
      <c r="C27" s="22" t="s">
        <v>525</v>
      </c>
      <c r="E27" s="57" t="s">
        <v>1004</v>
      </c>
      <c r="F27" s="57" t="s">
        <v>230</v>
      </c>
      <c r="G27" s="24">
        <v>171</v>
      </c>
      <c r="H27" s="24">
        <v>226</v>
      </c>
      <c r="I27" s="24">
        <v>267</v>
      </c>
      <c r="J27" s="24">
        <v>223</v>
      </c>
      <c r="K27" s="24">
        <v>203</v>
      </c>
      <c r="L27" s="19">
        <f>SUM(G27:K27)</f>
        <v>1090</v>
      </c>
      <c r="M27" s="19">
        <f>COUNTIF(G27:K27, "&gt;0" )</f>
        <v>5</v>
      </c>
      <c r="N27" s="19">
        <f>IF(M27=0,0,L27/M27)</f>
        <v>218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45"/>
      <c r="AB27" s="45"/>
      <c r="AC27" s="45"/>
      <c r="AD27" s="45"/>
      <c r="AE27" s="45"/>
      <c r="AF27" s="46"/>
      <c r="AG27" s="46"/>
      <c r="AH27" s="46"/>
      <c r="AI27" s="46"/>
      <c r="AJ27" s="46"/>
      <c r="AK27" s="46"/>
      <c r="EB27" s="13" t="s">
        <v>776</v>
      </c>
      <c r="EC27" s="13" t="s">
        <v>777</v>
      </c>
      <c r="ED27" s="13" t="s">
        <v>778</v>
      </c>
      <c r="EE27" s="13" t="s">
        <v>779</v>
      </c>
      <c r="EF27" s="13" t="s">
        <v>745</v>
      </c>
      <c r="EG27" s="13" t="s">
        <v>943</v>
      </c>
      <c r="EH27" s="13" t="s">
        <v>944</v>
      </c>
      <c r="EI27" s="13" t="s">
        <v>945</v>
      </c>
      <c r="EJ27" s="13" t="s">
        <v>946</v>
      </c>
      <c r="EK27" s="13" t="s">
        <v>756</v>
      </c>
    </row>
    <row r="28" spans="1:141" s="1" customFormat="1" ht="13.9" customHeight="1">
      <c r="A28" s="24">
        <v>16</v>
      </c>
      <c r="B28" s="1" t="s">
        <v>66</v>
      </c>
      <c r="C28" s="22" t="s">
        <v>65</v>
      </c>
      <c r="E28" s="1" t="s">
        <v>987</v>
      </c>
      <c r="F28" s="1" t="s">
        <v>230</v>
      </c>
      <c r="G28" s="50">
        <v>214</v>
      </c>
      <c r="H28" s="50">
        <v>192</v>
      </c>
      <c r="I28" s="50">
        <v>245</v>
      </c>
      <c r="J28" s="50">
        <v>191</v>
      </c>
      <c r="K28" s="50">
        <v>245</v>
      </c>
      <c r="L28" s="30">
        <f>SUM(G28:K28)</f>
        <v>1087</v>
      </c>
      <c r="M28" s="30">
        <f>COUNTIF(G28:K28, "&gt;0" )</f>
        <v>5</v>
      </c>
      <c r="N28" s="30">
        <f>IF(M28=0,0,L28/M28)</f>
        <v>217.4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45"/>
      <c r="AB28" s="45"/>
      <c r="AC28" s="45"/>
      <c r="AD28" s="45"/>
      <c r="AE28" s="45"/>
      <c r="AF28" s="46"/>
      <c r="AG28" s="46"/>
      <c r="AH28" s="46"/>
      <c r="AI28" s="46"/>
      <c r="AJ28" s="46"/>
      <c r="AK28" s="46"/>
      <c r="EB28" s="13" t="s">
        <v>784</v>
      </c>
      <c r="EC28" s="13" t="s">
        <v>785</v>
      </c>
      <c r="ED28" s="13" t="s">
        <v>786</v>
      </c>
      <c r="EE28" s="13" t="s">
        <v>787</v>
      </c>
      <c r="EF28" s="13" t="s">
        <v>745</v>
      </c>
      <c r="EG28" s="13" t="s">
        <v>947</v>
      </c>
      <c r="EH28" s="13" t="s">
        <v>948</v>
      </c>
      <c r="EI28" s="13" t="s">
        <v>949</v>
      </c>
      <c r="EJ28" s="13" t="s">
        <v>950</v>
      </c>
      <c r="EK28" s="13" t="s">
        <v>756</v>
      </c>
    </row>
    <row r="29" spans="1:141" s="1" customFormat="1" ht="13.9" customHeight="1">
      <c r="A29" s="24">
        <v>17</v>
      </c>
      <c r="B29" s="1" t="s">
        <v>264</v>
      </c>
      <c r="C29" s="22" t="s">
        <v>263</v>
      </c>
      <c r="E29" s="1" t="s">
        <v>1014</v>
      </c>
      <c r="F29" s="1" t="s">
        <v>230</v>
      </c>
      <c r="G29" s="50">
        <v>215</v>
      </c>
      <c r="H29" s="50">
        <v>245</v>
      </c>
      <c r="I29" s="50">
        <v>229</v>
      </c>
      <c r="J29" s="50">
        <v>181</v>
      </c>
      <c r="K29" s="50">
        <v>215</v>
      </c>
      <c r="L29" s="30">
        <f>SUM(G29:K29)</f>
        <v>1085</v>
      </c>
      <c r="M29" s="30">
        <f>COUNTIF(G29:K29, "&gt;0" )</f>
        <v>5</v>
      </c>
      <c r="N29" s="30">
        <f>IF(M29=0,0,L29/M29)</f>
        <v>217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45"/>
      <c r="AB29" s="45"/>
      <c r="AC29" s="45"/>
      <c r="AD29" s="45"/>
      <c r="AE29" s="45"/>
      <c r="AF29" s="46"/>
      <c r="AG29" s="46"/>
      <c r="AH29" s="46"/>
      <c r="AI29" s="46"/>
      <c r="AJ29" s="46"/>
      <c r="AK29" s="46"/>
      <c r="EB29" s="13" t="s">
        <v>792</v>
      </c>
      <c r="EC29" s="13" t="s">
        <v>793</v>
      </c>
      <c r="ED29" s="13" t="s">
        <v>794</v>
      </c>
      <c r="EE29" s="13" t="s">
        <v>795</v>
      </c>
      <c r="EF29" s="13" t="s">
        <v>745</v>
      </c>
      <c r="EG29" s="13" t="s">
        <v>951</v>
      </c>
      <c r="EH29" s="13" t="s">
        <v>952</v>
      </c>
      <c r="EI29" s="13" t="s">
        <v>953</v>
      </c>
      <c r="EJ29" s="13" t="s">
        <v>954</v>
      </c>
      <c r="EK29" s="13" t="s">
        <v>756</v>
      </c>
    </row>
    <row r="30" spans="1:141" s="1" customFormat="1" ht="13.9" customHeight="1">
      <c r="A30" s="24">
        <v>18</v>
      </c>
      <c r="B30" s="1" t="s">
        <v>397</v>
      </c>
      <c r="C30" s="22" t="s">
        <v>396</v>
      </c>
      <c r="E30" s="1" t="s">
        <v>1001</v>
      </c>
      <c r="F30" s="1" t="s">
        <v>230</v>
      </c>
      <c r="G30" s="50">
        <v>259</v>
      </c>
      <c r="H30" s="50">
        <v>215</v>
      </c>
      <c r="I30" s="50">
        <v>228</v>
      </c>
      <c r="J30" s="50">
        <v>190</v>
      </c>
      <c r="K30" s="50">
        <v>191</v>
      </c>
      <c r="L30" s="30">
        <f>SUM(G30:K30)</f>
        <v>1083</v>
      </c>
      <c r="M30" s="30">
        <f>COUNTIF(G30:K30, "&gt;0" )</f>
        <v>5</v>
      </c>
      <c r="N30" s="30">
        <f>IF(M30=0,0,L30/M30)</f>
        <v>216.6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45"/>
      <c r="AB30" s="45"/>
      <c r="AC30" s="45"/>
      <c r="AD30" s="45"/>
      <c r="AE30" s="45"/>
      <c r="AF30" s="46"/>
      <c r="AG30" s="46"/>
      <c r="AH30" s="46"/>
      <c r="AI30" s="46"/>
      <c r="AJ30" s="46"/>
      <c r="AK30" s="46"/>
      <c r="EB30" s="13" t="s">
        <v>800</v>
      </c>
      <c r="EC30" s="13" t="s">
        <v>801</v>
      </c>
      <c r="ED30" s="13" t="s">
        <v>802</v>
      </c>
      <c r="EE30" s="13" t="s">
        <v>803</v>
      </c>
      <c r="EF30" s="13" t="s">
        <v>745</v>
      </c>
      <c r="EG30" s="13" t="s">
        <v>955</v>
      </c>
      <c r="EH30" s="13" t="s">
        <v>956</v>
      </c>
      <c r="EI30" s="13" t="s">
        <v>957</v>
      </c>
      <c r="EJ30" s="13" t="s">
        <v>958</v>
      </c>
      <c r="EK30" s="13" t="s">
        <v>756</v>
      </c>
    </row>
    <row r="31" spans="1:141" s="1" customFormat="1" ht="13.9" customHeight="1">
      <c r="A31" s="24">
        <v>19</v>
      </c>
      <c r="B31" s="1" t="s">
        <v>338</v>
      </c>
      <c r="C31" s="22" t="s">
        <v>337</v>
      </c>
      <c r="E31" s="57" t="s">
        <v>998</v>
      </c>
      <c r="F31" s="57" t="s">
        <v>230</v>
      </c>
      <c r="G31" s="24">
        <v>203</v>
      </c>
      <c r="H31" s="24">
        <v>206</v>
      </c>
      <c r="I31" s="24">
        <v>194</v>
      </c>
      <c r="J31" s="24">
        <v>257</v>
      </c>
      <c r="K31" s="24">
        <v>222</v>
      </c>
      <c r="L31" s="19">
        <f>SUM(G31:K31)</f>
        <v>1082</v>
      </c>
      <c r="M31" s="19">
        <f>COUNTIF(G31:K31, "&gt;0" )</f>
        <v>5</v>
      </c>
      <c r="N31" s="19">
        <f>IF(M31=0,0,L31/M31)</f>
        <v>216.4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45"/>
      <c r="AB31" s="45"/>
      <c r="AC31" s="45"/>
      <c r="AD31" s="45"/>
      <c r="AE31" s="45"/>
      <c r="AF31" s="46"/>
      <c r="AG31" s="46"/>
      <c r="AH31" s="46"/>
      <c r="AI31" s="46"/>
      <c r="AJ31" s="46"/>
      <c r="AK31" s="46"/>
      <c r="EB31" s="13" t="s">
        <v>808</v>
      </c>
      <c r="EC31" s="13" t="s">
        <v>809</v>
      </c>
      <c r="ED31" s="13" t="s">
        <v>810</v>
      </c>
      <c r="EE31" s="13" t="s">
        <v>811</v>
      </c>
      <c r="EF31" s="13" t="s">
        <v>745</v>
      </c>
      <c r="EG31" s="13" t="s">
        <v>959</v>
      </c>
      <c r="EH31" s="13" t="s">
        <v>960</v>
      </c>
      <c r="EI31" s="13" t="s">
        <v>961</v>
      </c>
      <c r="EJ31" s="13" t="s">
        <v>962</v>
      </c>
      <c r="EK31" s="13" t="s">
        <v>756</v>
      </c>
    </row>
    <row r="32" spans="1:141" s="1" customFormat="1" ht="13.9" customHeight="1">
      <c r="A32" s="24">
        <v>20</v>
      </c>
      <c r="B32" s="1" t="s">
        <v>594</v>
      </c>
      <c r="C32" s="22" t="s">
        <v>593</v>
      </c>
      <c r="E32" s="1" t="s">
        <v>1006</v>
      </c>
      <c r="F32" s="1" t="s">
        <v>230</v>
      </c>
      <c r="G32" s="50">
        <v>159</v>
      </c>
      <c r="H32" s="50">
        <v>234</v>
      </c>
      <c r="I32" s="50">
        <v>217</v>
      </c>
      <c r="J32" s="50">
        <v>224</v>
      </c>
      <c r="K32" s="50">
        <v>247</v>
      </c>
      <c r="L32" s="30">
        <f>SUM(G32:K32)</f>
        <v>1081</v>
      </c>
      <c r="M32" s="30">
        <f>COUNTIF(G32:K32, "&gt;0" )</f>
        <v>5</v>
      </c>
      <c r="N32" s="30">
        <f>IF(M32=0,0,L32/M32)</f>
        <v>216.2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45"/>
      <c r="AB32" s="45"/>
      <c r="AC32" s="45"/>
      <c r="AD32" s="45"/>
      <c r="AE32" s="45"/>
      <c r="AF32" s="46"/>
      <c r="AG32" s="46"/>
      <c r="AH32" s="46"/>
      <c r="AI32" s="46"/>
      <c r="AJ32" s="46"/>
      <c r="AK32" s="46"/>
      <c r="EB32" s="13" t="s">
        <v>813</v>
      </c>
      <c r="EC32" s="13" t="s">
        <v>814</v>
      </c>
      <c r="ED32" s="13" t="s">
        <v>815</v>
      </c>
      <c r="EE32" s="13" t="s">
        <v>816</v>
      </c>
      <c r="EF32" s="13" t="s">
        <v>745</v>
      </c>
      <c r="EG32" s="13" t="s">
        <v>963</v>
      </c>
      <c r="EH32" s="13" t="s">
        <v>964</v>
      </c>
      <c r="EI32" s="13" t="s">
        <v>965</v>
      </c>
      <c r="EJ32" s="13" t="s">
        <v>966</v>
      </c>
      <c r="EK32" s="13" t="s">
        <v>756</v>
      </c>
    </row>
    <row r="33" spans="1:141" s="1" customFormat="1" ht="13.9" customHeight="1">
      <c r="A33" s="24">
        <v>21</v>
      </c>
      <c r="B33" s="1" t="s">
        <v>296</v>
      </c>
      <c r="C33" s="22" t="s">
        <v>295</v>
      </c>
      <c r="E33" s="1" t="s">
        <v>996</v>
      </c>
      <c r="F33" s="1" t="s">
        <v>230</v>
      </c>
      <c r="G33" s="50">
        <v>174</v>
      </c>
      <c r="H33" s="50">
        <v>195</v>
      </c>
      <c r="I33" s="50">
        <v>201</v>
      </c>
      <c r="J33" s="50">
        <v>235</v>
      </c>
      <c r="K33" s="50">
        <v>268</v>
      </c>
      <c r="L33" s="30">
        <f>SUM(G33:K33)</f>
        <v>1073</v>
      </c>
      <c r="M33" s="30">
        <f>COUNTIF(G33:K33, "&gt;0" )</f>
        <v>5</v>
      </c>
      <c r="N33" s="30">
        <f>IF(M33=0,0,L33/M33)</f>
        <v>214.6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45"/>
      <c r="AB33" s="45"/>
      <c r="AC33" s="45"/>
      <c r="AD33" s="45"/>
      <c r="AE33" s="45"/>
      <c r="AF33" s="46"/>
      <c r="AG33" s="46"/>
      <c r="AH33" s="46"/>
      <c r="AI33" s="46"/>
      <c r="AJ33" s="46"/>
      <c r="AK33" s="46"/>
      <c r="EB33" s="13" t="s">
        <v>821</v>
      </c>
      <c r="EC33" s="13" t="s">
        <v>822</v>
      </c>
      <c r="ED33" s="13" t="s">
        <v>823</v>
      </c>
      <c r="EE33" s="13" t="s">
        <v>824</v>
      </c>
      <c r="EF33" s="13" t="s">
        <v>745</v>
      </c>
      <c r="EG33" s="13" t="s">
        <v>967</v>
      </c>
      <c r="EH33" s="13" t="s">
        <v>968</v>
      </c>
      <c r="EI33" s="13" t="s">
        <v>969</v>
      </c>
      <c r="EJ33" s="13" t="s">
        <v>970</v>
      </c>
      <c r="EK33" s="13" t="s">
        <v>756</v>
      </c>
    </row>
    <row r="34" spans="1:141" s="1" customFormat="1" ht="13.9" customHeight="1">
      <c r="A34" s="24">
        <v>22</v>
      </c>
      <c r="B34" s="1" t="s">
        <v>607</v>
      </c>
      <c r="C34" s="22" t="s">
        <v>606</v>
      </c>
      <c r="E34" s="1" t="s">
        <v>1007</v>
      </c>
      <c r="F34" s="1" t="s">
        <v>230</v>
      </c>
      <c r="G34" s="50">
        <v>214</v>
      </c>
      <c r="H34" s="50">
        <v>215</v>
      </c>
      <c r="I34" s="50">
        <v>234</v>
      </c>
      <c r="J34" s="50">
        <v>215</v>
      </c>
      <c r="K34" s="50">
        <v>192</v>
      </c>
      <c r="L34" s="30">
        <f>SUM(G34:K34)</f>
        <v>1070</v>
      </c>
      <c r="M34" s="30">
        <f>COUNTIF(G34:K34, "&gt;0" )</f>
        <v>5</v>
      </c>
      <c r="N34" s="30">
        <f>IF(M34=0,0,L34/M34)</f>
        <v>214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45"/>
      <c r="AB34" s="45"/>
      <c r="AC34" s="45"/>
      <c r="AD34" s="45"/>
      <c r="AE34" s="45"/>
      <c r="AF34" s="46"/>
      <c r="AG34" s="46"/>
      <c r="AH34" s="46"/>
      <c r="AI34" s="46"/>
      <c r="AJ34" s="46"/>
      <c r="AK34" s="46"/>
      <c r="EB34" s="13" t="s">
        <v>830</v>
      </c>
      <c r="EC34" s="13" t="s">
        <v>831</v>
      </c>
      <c r="ED34" s="13" t="s">
        <v>832</v>
      </c>
      <c r="EE34" s="13" t="s">
        <v>833</v>
      </c>
      <c r="EF34" s="13" t="s">
        <v>745</v>
      </c>
      <c r="EG34" s="13" t="s">
        <v>971</v>
      </c>
      <c r="EH34" s="13" t="s">
        <v>972</v>
      </c>
      <c r="EI34" s="13" t="s">
        <v>973</v>
      </c>
      <c r="EJ34" s="13" t="s">
        <v>974</v>
      </c>
      <c r="EK34" s="13" t="s">
        <v>756</v>
      </c>
    </row>
    <row r="35" spans="1:141" s="1" customFormat="1" ht="13.9" customHeight="1">
      <c r="A35" s="24">
        <v>23</v>
      </c>
      <c r="B35" s="1" t="s">
        <v>490</v>
      </c>
      <c r="C35" s="22" t="s">
        <v>489</v>
      </c>
      <c r="E35" s="1" t="s">
        <v>1018</v>
      </c>
      <c r="F35" s="1" t="s">
        <v>230</v>
      </c>
      <c r="G35" s="50">
        <v>227</v>
      </c>
      <c r="H35" s="50">
        <v>232</v>
      </c>
      <c r="I35" s="50">
        <v>212</v>
      </c>
      <c r="J35" s="50">
        <v>180</v>
      </c>
      <c r="K35" s="50">
        <v>219</v>
      </c>
      <c r="L35" s="30">
        <f>SUM(G35:K35)</f>
        <v>1070</v>
      </c>
      <c r="M35" s="30">
        <f>COUNTIF(G35:K35, "&gt;0" )</f>
        <v>5</v>
      </c>
      <c r="N35" s="30">
        <f>IF(M35=0,0,L35/M35)</f>
        <v>214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45"/>
      <c r="AB35" s="45"/>
      <c r="AC35" s="45"/>
      <c r="AD35" s="45"/>
      <c r="AE35" s="45"/>
      <c r="AF35" s="46"/>
      <c r="AG35" s="46"/>
      <c r="AH35" s="46"/>
      <c r="AI35" s="46"/>
      <c r="AJ35" s="46"/>
      <c r="AK35" s="46"/>
      <c r="EB35" s="13" t="s">
        <v>838</v>
      </c>
      <c r="EC35" s="13" t="s">
        <v>839</v>
      </c>
      <c r="ED35" s="13" t="s">
        <v>840</v>
      </c>
      <c r="EE35" s="13" t="s">
        <v>841</v>
      </c>
      <c r="EF35" s="13" t="s">
        <v>745</v>
      </c>
      <c r="EG35" s="13" t="s">
        <v>975</v>
      </c>
      <c r="EH35" s="13" t="s">
        <v>976</v>
      </c>
      <c r="EI35" s="13" t="s">
        <v>977</v>
      </c>
      <c r="EJ35" s="13" t="s">
        <v>978</v>
      </c>
      <c r="EK35" s="13" t="s">
        <v>756</v>
      </c>
    </row>
    <row r="36" spans="1:141" s="1" customFormat="1" ht="13.9" customHeight="1">
      <c r="A36" s="24">
        <v>24</v>
      </c>
      <c r="B36" s="1" t="s">
        <v>340</v>
      </c>
      <c r="C36" s="22" t="s">
        <v>339</v>
      </c>
      <c r="E36" s="1" t="s">
        <v>998</v>
      </c>
      <c r="F36" s="1" t="s">
        <v>230</v>
      </c>
      <c r="G36" s="50">
        <v>187</v>
      </c>
      <c r="H36" s="50">
        <v>246</v>
      </c>
      <c r="I36" s="50">
        <v>225</v>
      </c>
      <c r="J36" s="50">
        <v>225</v>
      </c>
      <c r="K36" s="50">
        <v>185</v>
      </c>
      <c r="L36" s="30">
        <f>SUM(G36:K36)</f>
        <v>1068</v>
      </c>
      <c r="M36" s="30">
        <f>COUNTIF(G36:K36, "&gt;0" )</f>
        <v>5</v>
      </c>
      <c r="N36" s="30">
        <f>IF(M36=0,0,L36/M36)</f>
        <v>213.6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45"/>
      <c r="AB36" s="45"/>
      <c r="AC36" s="45"/>
      <c r="AD36" s="45"/>
      <c r="AE36" s="45"/>
      <c r="AF36" s="46"/>
      <c r="AG36" s="46"/>
      <c r="AH36" s="46"/>
      <c r="AI36" s="46"/>
      <c r="AJ36" s="46"/>
      <c r="AK36" s="46"/>
      <c r="EB36" s="13" t="s">
        <v>846</v>
      </c>
      <c r="EC36" s="13" t="s">
        <v>847</v>
      </c>
      <c r="ED36" s="13" t="s">
        <v>848</v>
      </c>
      <c r="EE36" s="13" t="s">
        <v>849</v>
      </c>
      <c r="EF36" s="13" t="s">
        <v>745</v>
      </c>
      <c r="EG36" s="13" t="s">
        <v>979</v>
      </c>
      <c r="EH36" s="13" t="s">
        <v>980</v>
      </c>
      <c r="EI36" s="13" t="s">
        <v>981</v>
      </c>
      <c r="EJ36" s="13" t="s">
        <v>982</v>
      </c>
      <c r="EK36" s="13" t="s">
        <v>756</v>
      </c>
    </row>
    <row r="37" spans="1:141" s="1" customFormat="1" ht="13.9" customHeight="1">
      <c r="A37" s="24">
        <v>25</v>
      </c>
      <c r="B37" s="1" t="s">
        <v>77</v>
      </c>
      <c r="C37" s="22" t="s">
        <v>76</v>
      </c>
      <c r="E37" s="57" t="s">
        <v>988</v>
      </c>
      <c r="F37" s="57" t="s">
        <v>230</v>
      </c>
      <c r="G37" s="24">
        <v>227</v>
      </c>
      <c r="H37" s="24">
        <v>225</v>
      </c>
      <c r="I37" s="24">
        <v>207</v>
      </c>
      <c r="J37" s="24">
        <v>234</v>
      </c>
      <c r="K37" s="24">
        <v>168</v>
      </c>
      <c r="L37" s="19">
        <f>SUM(G37:K37)</f>
        <v>1061</v>
      </c>
      <c r="M37" s="19">
        <f>COUNTIF(G37:K37, "&gt;0" )</f>
        <v>5</v>
      </c>
      <c r="N37" s="19">
        <f>IF(M37=0,0,L37/M37)</f>
        <v>212.2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45"/>
      <c r="AB37" s="45"/>
      <c r="AC37" s="45"/>
      <c r="AD37" s="45"/>
      <c r="AE37" s="45"/>
      <c r="AF37" s="46"/>
      <c r="AG37" s="46"/>
      <c r="AH37" s="46"/>
      <c r="AI37" s="46"/>
      <c r="AJ37" s="46"/>
      <c r="AK37" s="46"/>
    </row>
    <row r="38" spans="1:141" s="1" customFormat="1" ht="13.9" customHeight="1">
      <c r="A38" s="24">
        <v>26</v>
      </c>
      <c r="B38" s="1" t="s">
        <v>394</v>
      </c>
      <c r="C38" s="22" t="s">
        <v>393</v>
      </c>
      <c r="E38" s="1" t="s">
        <v>1000</v>
      </c>
      <c r="F38" s="1" t="s">
        <v>230</v>
      </c>
      <c r="G38" s="50">
        <v>192</v>
      </c>
      <c r="H38" s="50">
        <v>259</v>
      </c>
      <c r="I38" s="50">
        <v>214</v>
      </c>
      <c r="J38" s="50">
        <v>192</v>
      </c>
      <c r="K38" s="50">
        <v>204</v>
      </c>
      <c r="L38" s="30">
        <f>SUM(G38:K38)</f>
        <v>1061</v>
      </c>
      <c r="M38" s="30">
        <f>COUNTIF(G38:K38, "&gt;0" )</f>
        <v>5</v>
      </c>
      <c r="N38" s="30">
        <f>IF(M38=0,0,L38/M38)</f>
        <v>212.2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45"/>
      <c r="AB38" s="45"/>
      <c r="AC38" s="45"/>
      <c r="AD38" s="45"/>
      <c r="AE38" s="45"/>
      <c r="AF38" s="46"/>
      <c r="AG38" s="46"/>
      <c r="AH38" s="46"/>
      <c r="AI38" s="46"/>
      <c r="AJ38" s="46"/>
      <c r="AK38" s="46"/>
    </row>
    <row r="39" spans="1:141" s="1" customFormat="1" ht="13.9" customHeight="1">
      <c r="A39" s="24">
        <v>27</v>
      </c>
      <c r="B39" s="1" t="s">
        <v>382</v>
      </c>
      <c r="C39" s="22" t="s">
        <v>381</v>
      </c>
      <c r="E39" s="1" t="s">
        <v>1000</v>
      </c>
      <c r="F39" s="1" t="s">
        <v>230</v>
      </c>
      <c r="G39" s="50">
        <v>184</v>
      </c>
      <c r="H39" s="50">
        <v>202</v>
      </c>
      <c r="I39" s="50">
        <v>235</v>
      </c>
      <c r="J39" s="50">
        <v>207</v>
      </c>
      <c r="K39" s="50">
        <v>231</v>
      </c>
      <c r="L39" s="30">
        <f>SUM(G39:K39)</f>
        <v>1059</v>
      </c>
      <c r="M39" s="30">
        <f>COUNTIF(G39:K39, "&gt;0" )</f>
        <v>5</v>
      </c>
      <c r="N39" s="30">
        <f>IF(M39=0,0,L39/M39)</f>
        <v>211.8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45"/>
      <c r="AB39" s="45"/>
      <c r="AC39" s="45"/>
      <c r="AD39" s="45"/>
      <c r="AE39" s="45"/>
      <c r="AF39" s="46"/>
      <c r="AG39" s="46"/>
      <c r="AH39" s="46"/>
      <c r="AI39" s="46"/>
      <c r="AJ39" s="46"/>
      <c r="AK39" s="46"/>
    </row>
    <row r="40" spans="1:141" s="1" customFormat="1" ht="13.9" customHeight="1">
      <c r="A40" s="24">
        <v>28</v>
      </c>
      <c r="B40" s="1" t="s">
        <v>472</v>
      </c>
      <c r="C40" s="22" t="s">
        <v>471</v>
      </c>
      <c r="E40" s="1" t="s">
        <v>1018</v>
      </c>
      <c r="F40" s="1" t="s">
        <v>230</v>
      </c>
      <c r="G40" s="50">
        <v>215</v>
      </c>
      <c r="H40" s="50">
        <v>214</v>
      </c>
      <c r="I40" s="50">
        <v>212</v>
      </c>
      <c r="J40" s="50">
        <v>205</v>
      </c>
      <c r="K40" s="50">
        <v>212</v>
      </c>
      <c r="L40" s="30">
        <f>SUM(G40:K40)</f>
        <v>1058</v>
      </c>
      <c r="M40" s="30">
        <f>COUNTIF(G40:K40, "&gt;0" )</f>
        <v>5</v>
      </c>
      <c r="N40" s="30">
        <f>IF(M40=0,0,L40/M40)</f>
        <v>211.6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45"/>
      <c r="AB40" s="45"/>
      <c r="AC40" s="45"/>
      <c r="AD40" s="45"/>
      <c r="AE40" s="45"/>
      <c r="AF40" s="46"/>
      <c r="AG40" s="46"/>
      <c r="AH40" s="46"/>
      <c r="AI40" s="46"/>
      <c r="AJ40" s="46"/>
      <c r="AK40" s="46"/>
    </row>
    <row r="41" spans="1:141" s="1" customFormat="1" ht="13.9" customHeight="1">
      <c r="A41" s="24">
        <v>29</v>
      </c>
      <c r="B41" s="1" t="s">
        <v>476</v>
      </c>
      <c r="C41" s="22" t="s">
        <v>475</v>
      </c>
      <c r="E41" s="1" t="s">
        <v>1002</v>
      </c>
      <c r="F41" s="1" t="s">
        <v>230</v>
      </c>
      <c r="G41" s="50">
        <v>182</v>
      </c>
      <c r="H41" s="50">
        <v>235</v>
      </c>
      <c r="I41" s="50">
        <v>258</v>
      </c>
      <c r="J41" s="50">
        <v>212</v>
      </c>
      <c r="K41" s="50">
        <v>171</v>
      </c>
      <c r="L41" s="30">
        <f>SUM(G41:K41)</f>
        <v>1058</v>
      </c>
      <c r="M41" s="30">
        <f>COUNTIF(G41:K41, "&gt;0" )</f>
        <v>5</v>
      </c>
      <c r="N41" s="30">
        <f>IF(M41=0,0,L41/M41)</f>
        <v>211.6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45"/>
      <c r="AB41" s="45"/>
      <c r="AC41" s="45"/>
      <c r="AD41" s="45"/>
      <c r="AE41" s="45"/>
      <c r="AF41" s="46"/>
      <c r="AG41" s="46"/>
      <c r="AH41" s="46"/>
      <c r="AI41" s="46"/>
      <c r="AJ41" s="46"/>
      <c r="AK41" s="46"/>
    </row>
    <row r="42" spans="1:141" s="1" customFormat="1" ht="13.9" customHeight="1">
      <c r="A42" s="24">
        <v>30</v>
      </c>
      <c r="B42" s="1" t="s">
        <v>262</v>
      </c>
      <c r="C42" s="22" t="s">
        <v>261</v>
      </c>
      <c r="E42" s="1" t="s">
        <v>996</v>
      </c>
      <c r="F42" s="1" t="s">
        <v>230</v>
      </c>
      <c r="G42" s="50">
        <v>185</v>
      </c>
      <c r="H42" s="50">
        <v>223</v>
      </c>
      <c r="I42" s="50">
        <v>255</v>
      </c>
      <c r="J42" s="50">
        <v>199</v>
      </c>
      <c r="K42" s="50">
        <v>190</v>
      </c>
      <c r="L42" s="30">
        <f>SUM(G42:K42)</f>
        <v>1052</v>
      </c>
      <c r="M42" s="30">
        <f>COUNTIF(G42:K42, "&gt;0" )</f>
        <v>5</v>
      </c>
      <c r="N42" s="30">
        <f>IF(M42=0,0,L42/M42)</f>
        <v>210.4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45"/>
      <c r="AB42" s="45"/>
      <c r="AC42" s="45"/>
      <c r="AD42" s="45"/>
      <c r="AE42" s="45"/>
      <c r="AF42" s="46"/>
      <c r="AG42" s="46"/>
      <c r="AH42" s="46"/>
      <c r="AI42" s="46"/>
      <c r="AJ42" s="46"/>
      <c r="AK42" s="46"/>
    </row>
    <row r="43" spans="1:141" s="1" customFormat="1" ht="13.9" customHeight="1">
      <c r="A43" s="24">
        <v>31</v>
      </c>
      <c r="B43" s="1" t="s">
        <v>307</v>
      </c>
      <c r="C43" s="22" t="s">
        <v>306</v>
      </c>
      <c r="E43" s="1" t="s">
        <v>997</v>
      </c>
      <c r="F43" s="1" t="s">
        <v>230</v>
      </c>
      <c r="G43" s="50">
        <v>166</v>
      </c>
      <c r="H43" s="50">
        <v>224</v>
      </c>
      <c r="I43" s="50">
        <v>227</v>
      </c>
      <c r="J43" s="50">
        <v>200</v>
      </c>
      <c r="K43" s="50">
        <v>235</v>
      </c>
      <c r="L43" s="30">
        <f>SUM(G43:K43)</f>
        <v>1052</v>
      </c>
      <c r="M43" s="30">
        <f>COUNTIF(G43:K43, "&gt;0" )</f>
        <v>5</v>
      </c>
      <c r="N43" s="30">
        <f>IF(M43=0,0,L43/M43)</f>
        <v>210.4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45"/>
      <c r="AB43" s="45"/>
      <c r="AC43" s="45"/>
      <c r="AD43" s="45"/>
      <c r="AE43" s="45"/>
      <c r="AF43" s="46"/>
      <c r="AG43" s="46"/>
      <c r="AH43" s="46"/>
      <c r="AI43" s="46"/>
      <c r="AJ43" s="46"/>
      <c r="AK43" s="46"/>
    </row>
    <row r="44" spans="1:141" s="1" customFormat="1" ht="13.9" customHeight="1">
      <c r="A44" s="24">
        <v>32</v>
      </c>
      <c r="B44" s="1" t="s">
        <v>79</v>
      </c>
      <c r="C44" s="22" t="s">
        <v>78</v>
      </c>
      <c r="E44" s="1" t="s">
        <v>988</v>
      </c>
      <c r="F44" s="1" t="s">
        <v>230</v>
      </c>
      <c r="G44" s="50">
        <v>230</v>
      </c>
      <c r="H44" s="50">
        <v>224</v>
      </c>
      <c r="I44" s="50">
        <v>185</v>
      </c>
      <c r="J44" s="50">
        <v>167</v>
      </c>
      <c r="K44" s="50">
        <v>245</v>
      </c>
      <c r="L44" s="30">
        <f>SUM(G44:K44)</f>
        <v>1051</v>
      </c>
      <c r="M44" s="30">
        <f>COUNTIF(G44:K44, "&gt;0" )</f>
        <v>5</v>
      </c>
      <c r="N44" s="30">
        <f>IF(M44=0,0,L44/M44)</f>
        <v>210.2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45"/>
      <c r="AB44" s="45"/>
      <c r="AC44" s="45"/>
      <c r="AD44" s="45"/>
      <c r="AE44" s="45"/>
      <c r="AF44" s="46"/>
      <c r="AG44" s="46"/>
      <c r="AH44" s="46"/>
      <c r="AI44" s="46"/>
      <c r="AJ44" s="46"/>
      <c r="AK44" s="46"/>
    </row>
    <row r="45" spans="1:141" s="1" customFormat="1" ht="13.9" customHeight="1">
      <c r="A45" s="24">
        <v>33</v>
      </c>
      <c r="B45" s="1" t="s">
        <v>198</v>
      </c>
      <c r="C45" s="22" t="s">
        <v>197</v>
      </c>
      <c r="E45" s="1" t="s">
        <v>993</v>
      </c>
      <c r="F45" s="1" t="s">
        <v>230</v>
      </c>
      <c r="G45" s="50">
        <v>225</v>
      </c>
      <c r="H45" s="50">
        <v>195</v>
      </c>
      <c r="I45" s="50">
        <v>178</v>
      </c>
      <c r="J45" s="50">
        <v>206</v>
      </c>
      <c r="K45" s="50">
        <v>247</v>
      </c>
      <c r="L45" s="30">
        <f>SUM(G45:K45)</f>
        <v>1051</v>
      </c>
      <c r="M45" s="30">
        <f>COUNTIF(G45:K45, "&gt;0" )</f>
        <v>5</v>
      </c>
      <c r="N45" s="30">
        <f>IF(M45=0,0,L45/M45)</f>
        <v>210.2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45"/>
      <c r="AB45" s="45"/>
      <c r="AC45" s="45"/>
      <c r="AD45" s="45"/>
      <c r="AE45" s="45"/>
      <c r="AF45" s="46"/>
      <c r="AG45" s="46"/>
      <c r="AH45" s="46"/>
      <c r="AI45" s="46"/>
      <c r="AJ45" s="46"/>
      <c r="AK45" s="46"/>
    </row>
    <row r="46" spans="1:141" s="1" customFormat="1" ht="13.9" customHeight="1">
      <c r="A46" s="24">
        <v>34</v>
      </c>
      <c r="B46" s="1" t="s">
        <v>365</v>
      </c>
      <c r="C46" s="22" t="s">
        <v>364</v>
      </c>
      <c r="E46" s="1" t="s">
        <v>999</v>
      </c>
      <c r="F46" s="1" t="s">
        <v>230</v>
      </c>
      <c r="G46" s="50">
        <v>227</v>
      </c>
      <c r="H46" s="50">
        <v>235</v>
      </c>
      <c r="I46" s="50">
        <v>219</v>
      </c>
      <c r="J46" s="50">
        <v>206</v>
      </c>
      <c r="K46" s="50">
        <v>164</v>
      </c>
      <c r="L46" s="30">
        <f>SUM(G46:K46)</f>
        <v>1051</v>
      </c>
      <c r="M46" s="30">
        <f>COUNTIF(G46:K46, "&gt;0" )</f>
        <v>5</v>
      </c>
      <c r="N46" s="30">
        <f>IF(M46=0,0,L46/M46)</f>
        <v>210.2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45"/>
      <c r="AB46" s="45"/>
      <c r="AC46" s="45"/>
      <c r="AD46" s="45"/>
      <c r="AE46" s="45"/>
      <c r="AF46" s="46"/>
      <c r="AG46" s="46"/>
      <c r="AH46" s="46"/>
      <c r="AI46" s="46"/>
      <c r="AJ46" s="46"/>
      <c r="AK46" s="46"/>
    </row>
    <row r="47" spans="1:141" s="1" customFormat="1" ht="13.9" customHeight="1">
      <c r="A47" s="24">
        <v>35</v>
      </c>
      <c r="B47" s="1" t="s">
        <v>482</v>
      </c>
      <c r="C47" s="22" t="s">
        <v>481</v>
      </c>
      <c r="E47" s="1" t="s">
        <v>1018</v>
      </c>
      <c r="F47" s="1" t="s">
        <v>230</v>
      </c>
      <c r="G47" s="50">
        <v>247</v>
      </c>
      <c r="H47" s="50">
        <v>227</v>
      </c>
      <c r="I47" s="50">
        <v>213</v>
      </c>
      <c r="J47" s="50">
        <v>164</v>
      </c>
      <c r="K47" s="50">
        <v>198</v>
      </c>
      <c r="L47" s="30">
        <f>SUM(G47:K47)</f>
        <v>1049</v>
      </c>
      <c r="M47" s="30">
        <f>COUNTIF(G47:K47, "&gt;0" )</f>
        <v>5</v>
      </c>
      <c r="N47" s="30">
        <f>IF(M47=0,0,L47/M47)</f>
        <v>209.8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45"/>
      <c r="AB47" s="45"/>
      <c r="AC47" s="45"/>
      <c r="AD47" s="45"/>
      <c r="AE47" s="45"/>
      <c r="AF47" s="46"/>
      <c r="AG47" s="46"/>
      <c r="AH47" s="46"/>
      <c r="AI47" s="46"/>
      <c r="AJ47" s="46"/>
      <c r="AK47" s="46"/>
    </row>
    <row r="48" spans="1:141" s="1" customFormat="1" ht="13.9" customHeight="1">
      <c r="A48" s="24">
        <v>36</v>
      </c>
      <c r="B48" s="1" t="s">
        <v>305</v>
      </c>
      <c r="C48" s="22" t="s">
        <v>304</v>
      </c>
      <c r="E48" s="1" t="s">
        <v>997</v>
      </c>
      <c r="F48" s="1" t="s">
        <v>230</v>
      </c>
      <c r="G48" s="50">
        <v>181</v>
      </c>
      <c r="H48" s="50">
        <v>180</v>
      </c>
      <c r="I48" s="50">
        <v>244</v>
      </c>
      <c r="J48" s="50">
        <v>237</v>
      </c>
      <c r="K48" s="50">
        <v>205</v>
      </c>
      <c r="L48" s="30">
        <f>SUM(G48:K48)</f>
        <v>1047</v>
      </c>
      <c r="M48" s="30">
        <f>COUNTIF(G48:K48, "&gt;0" )</f>
        <v>5</v>
      </c>
      <c r="N48" s="30">
        <f>IF(M48=0,0,L48/M48)</f>
        <v>209.4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45"/>
      <c r="AB48" s="45"/>
      <c r="AC48" s="45"/>
      <c r="AD48" s="45"/>
      <c r="AE48" s="45"/>
      <c r="AF48" s="46"/>
      <c r="AG48" s="46"/>
      <c r="AH48" s="46"/>
      <c r="AI48" s="46"/>
      <c r="AJ48" s="46"/>
      <c r="AK48" s="46"/>
    </row>
    <row r="49" spans="1:37" s="1" customFormat="1" ht="13.9" customHeight="1">
      <c r="A49" s="24">
        <v>37</v>
      </c>
      <c r="B49" s="1" t="s">
        <v>311</v>
      </c>
      <c r="C49" s="22" t="s">
        <v>310</v>
      </c>
      <c r="E49" s="1" t="s">
        <v>997</v>
      </c>
      <c r="F49" s="1" t="s">
        <v>230</v>
      </c>
      <c r="G49" s="50">
        <v>200</v>
      </c>
      <c r="H49" s="50">
        <v>206</v>
      </c>
      <c r="I49" s="50">
        <v>267</v>
      </c>
      <c r="J49" s="50">
        <v>186</v>
      </c>
      <c r="K49" s="50">
        <v>183</v>
      </c>
      <c r="L49" s="30">
        <f>SUM(G49:K49)</f>
        <v>1042</v>
      </c>
      <c r="M49" s="30">
        <f>COUNTIF(G49:K49, "&gt;0" )</f>
        <v>5</v>
      </c>
      <c r="N49" s="30">
        <f>IF(M49=0,0,L49/M49)</f>
        <v>208.4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45"/>
      <c r="AB49" s="45"/>
      <c r="AC49" s="45"/>
      <c r="AD49" s="45"/>
      <c r="AE49" s="45"/>
      <c r="AF49" s="46"/>
      <c r="AG49" s="46"/>
      <c r="AH49" s="46"/>
      <c r="AI49" s="46"/>
      <c r="AJ49" s="46"/>
      <c r="AK49" s="46"/>
    </row>
    <row r="50" spans="1:37" s="1" customFormat="1" ht="13.9" customHeight="1">
      <c r="A50" s="24">
        <v>38</v>
      </c>
      <c r="B50" s="1" t="s">
        <v>624</v>
      </c>
      <c r="C50" s="22" t="s">
        <v>623</v>
      </c>
      <c r="E50" s="1" t="s">
        <v>1008</v>
      </c>
      <c r="F50" s="1" t="s">
        <v>230</v>
      </c>
      <c r="G50" s="50">
        <v>194</v>
      </c>
      <c r="H50" s="50">
        <v>170</v>
      </c>
      <c r="I50" s="50">
        <v>230</v>
      </c>
      <c r="J50" s="50">
        <v>244</v>
      </c>
      <c r="K50" s="50">
        <v>201</v>
      </c>
      <c r="L50" s="30">
        <f>SUM(G50:K50)</f>
        <v>1039</v>
      </c>
      <c r="M50" s="30">
        <f>COUNTIF(G50:K50, "&gt;0" )</f>
        <v>5</v>
      </c>
      <c r="N50" s="30">
        <f>IF(M50=0,0,L50/M50)</f>
        <v>207.8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45"/>
      <c r="AB50" s="45"/>
      <c r="AC50" s="45"/>
      <c r="AD50" s="45"/>
      <c r="AE50" s="45"/>
      <c r="AF50" s="46"/>
      <c r="AG50" s="46"/>
      <c r="AH50" s="46"/>
      <c r="AI50" s="46"/>
      <c r="AJ50" s="46"/>
      <c r="AK50" s="46"/>
    </row>
    <row r="51" spans="1:37" s="1" customFormat="1" ht="13.9" customHeight="1">
      <c r="A51" s="24">
        <v>39</v>
      </c>
      <c r="B51" s="1" t="s">
        <v>576</v>
      </c>
      <c r="C51" s="22" t="s">
        <v>575</v>
      </c>
      <c r="E51" s="57" t="s">
        <v>1006</v>
      </c>
      <c r="F51" s="57" t="s">
        <v>230</v>
      </c>
      <c r="G51" s="24">
        <v>175</v>
      </c>
      <c r="H51" s="24">
        <v>181</v>
      </c>
      <c r="I51" s="24">
        <v>209</v>
      </c>
      <c r="J51" s="24">
        <v>243</v>
      </c>
      <c r="K51" s="24">
        <v>225</v>
      </c>
      <c r="L51" s="19">
        <f>SUM(G51:K51)</f>
        <v>1033</v>
      </c>
      <c r="M51" s="19">
        <f>COUNTIF(G51:K51, "&gt;0" )</f>
        <v>5</v>
      </c>
      <c r="N51" s="19">
        <f>IF(M51=0,0,L51/M51)</f>
        <v>206.6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45"/>
      <c r="AB51" s="45"/>
      <c r="AC51" s="45"/>
      <c r="AD51" s="45"/>
      <c r="AE51" s="45"/>
      <c r="AF51" s="46"/>
      <c r="AG51" s="46"/>
      <c r="AH51" s="46"/>
      <c r="AI51" s="46"/>
      <c r="AJ51" s="46"/>
      <c r="AK51" s="46"/>
    </row>
    <row r="52" spans="1:37" s="1" customFormat="1" ht="13.9" customHeight="1">
      <c r="A52" s="24">
        <v>40</v>
      </c>
      <c r="B52" s="1" t="s">
        <v>450</v>
      </c>
      <c r="C52" s="22" t="s">
        <v>449</v>
      </c>
      <c r="E52" s="1" t="s">
        <v>1017</v>
      </c>
      <c r="F52" s="1" t="s">
        <v>230</v>
      </c>
      <c r="G52" s="50">
        <v>226</v>
      </c>
      <c r="H52" s="50">
        <v>213</v>
      </c>
      <c r="I52" s="50">
        <v>193</v>
      </c>
      <c r="J52" s="50">
        <v>235</v>
      </c>
      <c r="K52" s="50">
        <v>162</v>
      </c>
      <c r="L52" s="30">
        <f>SUM(G52:K52)</f>
        <v>1029</v>
      </c>
      <c r="M52" s="30">
        <f>COUNTIF(G52:K52, "&gt;0" )</f>
        <v>5</v>
      </c>
      <c r="N52" s="30">
        <f>IF(M52=0,0,L52/M52)</f>
        <v>205.8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45"/>
      <c r="AB52" s="45"/>
      <c r="AC52" s="45"/>
      <c r="AD52" s="45"/>
      <c r="AE52" s="45"/>
      <c r="AF52" s="46"/>
      <c r="AG52" s="46"/>
      <c r="AH52" s="46"/>
      <c r="AI52" s="46"/>
      <c r="AJ52" s="46"/>
      <c r="AK52" s="46"/>
    </row>
    <row r="53" spans="1:37" s="1" customFormat="1" ht="13.9" customHeight="1">
      <c r="A53" s="24">
        <v>41</v>
      </c>
      <c r="B53" s="1" t="s">
        <v>522</v>
      </c>
      <c r="C53" s="22" t="s">
        <v>521</v>
      </c>
      <c r="E53" s="1" t="s">
        <v>1004</v>
      </c>
      <c r="F53" s="1" t="s">
        <v>230</v>
      </c>
      <c r="G53" s="50">
        <v>170</v>
      </c>
      <c r="H53" s="50">
        <v>256</v>
      </c>
      <c r="I53" s="50">
        <v>230</v>
      </c>
      <c r="J53" s="50">
        <v>182</v>
      </c>
      <c r="K53" s="50">
        <v>191</v>
      </c>
      <c r="L53" s="30">
        <f>SUM(G53:K53)</f>
        <v>1029</v>
      </c>
      <c r="M53" s="30">
        <f>COUNTIF(G53:K53, "&gt;0" )</f>
        <v>5</v>
      </c>
      <c r="N53" s="30">
        <f>IF(M53=0,0,L53/M53)</f>
        <v>205.8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45"/>
      <c r="AB53" s="45"/>
      <c r="AC53" s="45"/>
      <c r="AD53" s="45"/>
      <c r="AE53" s="45"/>
      <c r="AF53" s="46"/>
      <c r="AG53" s="46"/>
      <c r="AH53" s="46"/>
      <c r="AI53" s="46"/>
      <c r="AJ53" s="46"/>
      <c r="AK53" s="46"/>
    </row>
    <row r="54" spans="1:37" s="1" customFormat="1" ht="13.9" customHeight="1">
      <c r="A54" s="24">
        <v>42</v>
      </c>
      <c r="B54" s="1" t="s">
        <v>542</v>
      </c>
      <c r="C54" s="22" t="s">
        <v>541</v>
      </c>
      <c r="E54" s="1" t="s">
        <v>1004</v>
      </c>
      <c r="F54" s="1" t="s">
        <v>230</v>
      </c>
      <c r="G54" s="50">
        <v>190</v>
      </c>
      <c r="H54" s="50">
        <v>213</v>
      </c>
      <c r="I54" s="50">
        <v>208</v>
      </c>
      <c r="J54" s="50">
        <v>194</v>
      </c>
      <c r="K54" s="50">
        <v>222</v>
      </c>
      <c r="L54" s="30">
        <f>SUM(G54:K54)</f>
        <v>1027</v>
      </c>
      <c r="M54" s="30">
        <f>COUNTIF(G54:K54, "&gt;0" )</f>
        <v>5</v>
      </c>
      <c r="N54" s="30">
        <f>IF(M54=0,0,L54/M54)</f>
        <v>205.4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45"/>
      <c r="AB54" s="45"/>
      <c r="AC54" s="45"/>
      <c r="AD54" s="45"/>
      <c r="AE54" s="45"/>
      <c r="AF54" s="46"/>
      <c r="AG54" s="46"/>
      <c r="AH54" s="46"/>
      <c r="AI54" s="46"/>
      <c r="AJ54" s="46"/>
      <c r="AK54" s="46"/>
    </row>
    <row r="55" spans="1:37" s="1" customFormat="1" ht="13.9" customHeight="1">
      <c r="A55" s="24">
        <v>43</v>
      </c>
      <c r="B55" s="1" t="s">
        <v>137</v>
      </c>
      <c r="C55" s="22" t="s">
        <v>136</v>
      </c>
      <c r="E55" s="1" t="s">
        <v>1012</v>
      </c>
      <c r="F55" s="1" t="s">
        <v>230</v>
      </c>
      <c r="G55" s="50">
        <v>212</v>
      </c>
      <c r="H55" s="50">
        <v>181</v>
      </c>
      <c r="I55" s="50">
        <v>230</v>
      </c>
      <c r="J55" s="50">
        <v>221</v>
      </c>
      <c r="K55" s="50">
        <v>181</v>
      </c>
      <c r="L55" s="30">
        <f>SUM(G55:K55)</f>
        <v>1025</v>
      </c>
      <c r="M55" s="30">
        <f>COUNTIF(G55:K55, "&gt;0" )</f>
        <v>5</v>
      </c>
      <c r="N55" s="30">
        <f>IF(M55=0,0,L55/M55)</f>
        <v>205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45"/>
      <c r="AB55" s="45"/>
      <c r="AC55" s="45"/>
      <c r="AD55" s="45"/>
      <c r="AE55" s="45"/>
      <c r="AF55" s="46"/>
      <c r="AG55" s="46"/>
      <c r="AH55" s="46"/>
      <c r="AI55" s="46"/>
      <c r="AJ55" s="46"/>
      <c r="AK55" s="46"/>
    </row>
    <row r="56" spans="1:37" s="1" customFormat="1" ht="13.9" customHeight="1">
      <c r="A56" s="24">
        <v>44</v>
      </c>
      <c r="B56" s="1" t="s">
        <v>141</v>
      </c>
      <c r="C56" s="22" t="s">
        <v>140</v>
      </c>
      <c r="E56" s="1" t="s">
        <v>990</v>
      </c>
      <c r="F56" s="1" t="s">
        <v>230</v>
      </c>
      <c r="G56" s="50">
        <v>177</v>
      </c>
      <c r="H56" s="50">
        <v>231</v>
      </c>
      <c r="I56" s="50">
        <v>227</v>
      </c>
      <c r="J56" s="50">
        <v>190</v>
      </c>
      <c r="K56" s="50">
        <v>200</v>
      </c>
      <c r="L56" s="30">
        <f>SUM(G56:K56)</f>
        <v>1025</v>
      </c>
      <c r="M56" s="30">
        <f>COUNTIF(G56:K56, "&gt;0" )</f>
        <v>5</v>
      </c>
      <c r="N56" s="30">
        <f>IF(M56=0,0,L56/M56)</f>
        <v>205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45"/>
      <c r="AB56" s="45"/>
      <c r="AC56" s="45"/>
      <c r="AD56" s="45"/>
      <c r="AE56" s="45"/>
      <c r="AF56" s="46"/>
      <c r="AG56" s="46"/>
      <c r="AH56" s="46"/>
      <c r="AI56" s="46"/>
      <c r="AJ56" s="46"/>
      <c r="AK56" s="46"/>
    </row>
    <row r="57" spans="1:37" s="1" customFormat="1" ht="13.9" customHeight="1">
      <c r="A57" s="24">
        <v>45</v>
      </c>
      <c r="B57" s="1" t="s">
        <v>386</v>
      </c>
      <c r="C57" s="22" t="s">
        <v>385</v>
      </c>
      <c r="E57" s="1" t="s">
        <v>1000</v>
      </c>
      <c r="F57" s="1" t="s">
        <v>230</v>
      </c>
      <c r="G57" s="50">
        <v>180</v>
      </c>
      <c r="H57" s="50">
        <v>198</v>
      </c>
      <c r="I57" s="50">
        <v>164</v>
      </c>
      <c r="J57" s="50">
        <v>276</v>
      </c>
      <c r="K57" s="50">
        <v>203</v>
      </c>
      <c r="L57" s="30">
        <f>SUM(G57:K57)</f>
        <v>1021</v>
      </c>
      <c r="M57" s="30">
        <f>COUNTIF(G57:K57, "&gt;0" )</f>
        <v>5</v>
      </c>
      <c r="N57" s="30">
        <f>IF(M57=0,0,L57/M57)</f>
        <v>204.2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45"/>
      <c r="AB57" s="45"/>
      <c r="AC57" s="45"/>
      <c r="AD57" s="45"/>
      <c r="AE57" s="45"/>
      <c r="AF57" s="46"/>
      <c r="AG57" s="46"/>
      <c r="AH57" s="46"/>
      <c r="AI57" s="46"/>
      <c r="AJ57" s="46"/>
      <c r="AK57" s="46"/>
    </row>
    <row r="58" spans="1:37" s="1" customFormat="1" ht="13.9" customHeight="1">
      <c r="A58" s="24">
        <v>46</v>
      </c>
      <c r="B58" s="1" t="s">
        <v>118</v>
      </c>
      <c r="C58" s="22" t="s">
        <v>117</v>
      </c>
      <c r="E58" s="57" t="s">
        <v>989</v>
      </c>
      <c r="F58" s="57" t="s">
        <v>230</v>
      </c>
      <c r="G58" s="24">
        <v>163</v>
      </c>
      <c r="H58" s="24">
        <v>192</v>
      </c>
      <c r="I58" s="24">
        <v>246</v>
      </c>
      <c r="J58" s="24">
        <v>217</v>
      </c>
      <c r="K58" s="24">
        <v>203</v>
      </c>
      <c r="L58" s="19">
        <f>SUM(G58:K58)</f>
        <v>1021</v>
      </c>
      <c r="M58" s="19">
        <f>COUNTIF(G58:K58, "&gt;0" )</f>
        <v>5</v>
      </c>
      <c r="N58" s="19">
        <f>IF(M58=0,0,L58/M58)</f>
        <v>204.2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45"/>
      <c r="AB58" s="45"/>
      <c r="AC58" s="45"/>
      <c r="AD58" s="45"/>
      <c r="AE58" s="45"/>
      <c r="AF58" s="46"/>
      <c r="AG58" s="46"/>
      <c r="AH58" s="46"/>
      <c r="AI58" s="46"/>
      <c r="AJ58" s="46"/>
      <c r="AK58" s="46"/>
    </row>
    <row r="59" spans="1:37" s="1" customFormat="1" ht="13.9" customHeight="1">
      <c r="A59" s="24">
        <v>47</v>
      </c>
      <c r="B59" s="1" t="s">
        <v>443</v>
      </c>
      <c r="C59" s="22" t="s">
        <v>442</v>
      </c>
      <c r="E59" s="1" t="s">
        <v>1001</v>
      </c>
      <c r="F59" s="1" t="s">
        <v>230</v>
      </c>
      <c r="G59" s="50">
        <v>223</v>
      </c>
      <c r="H59" s="50">
        <v>223</v>
      </c>
      <c r="I59" s="50">
        <v>204</v>
      </c>
      <c r="J59" s="50">
        <v>197</v>
      </c>
      <c r="K59" s="50">
        <v>174</v>
      </c>
      <c r="L59" s="30">
        <f>SUM(G59:K59)</f>
        <v>1021</v>
      </c>
      <c r="M59" s="30">
        <f>COUNTIF(G59:K59, "&gt;0" )</f>
        <v>5</v>
      </c>
      <c r="N59" s="30">
        <f>IF(M59=0,0,L59/M59)</f>
        <v>204.2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45"/>
      <c r="AB59" s="45"/>
      <c r="AC59" s="45"/>
      <c r="AD59" s="45"/>
      <c r="AE59" s="45"/>
      <c r="AF59" s="46"/>
      <c r="AG59" s="46"/>
      <c r="AH59" s="46"/>
      <c r="AI59" s="46"/>
      <c r="AJ59" s="46"/>
      <c r="AK59" s="46"/>
    </row>
    <row r="60" spans="1:37" s="1" customFormat="1" ht="13.9" customHeight="1">
      <c r="A60" s="24">
        <v>48</v>
      </c>
      <c r="B60" s="1" t="s">
        <v>194</v>
      </c>
      <c r="C60" s="22" t="s">
        <v>193</v>
      </c>
      <c r="E60" s="1" t="s">
        <v>993</v>
      </c>
      <c r="F60" s="1" t="s">
        <v>230</v>
      </c>
      <c r="G60" s="50">
        <v>230</v>
      </c>
      <c r="H60" s="50">
        <v>191</v>
      </c>
      <c r="I60" s="50">
        <v>192</v>
      </c>
      <c r="J60" s="50">
        <v>169</v>
      </c>
      <c r="K60" s="50">
        <v>236</v>
      </c>
      <c r="L60" s="30">
        <f>SUM(G60:K60)</f>
        <v>1018</v>
      </c>
      <c r="M60" s="30">
        <f>COUNTIF(G60:K60, "&gt;0" )</f>
        <v>5</v>
      </c>
      <c r="N60" s="30">
        <f>IF(M60=0,0,L60/M60)</f>
        <v>203.6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45"/>
      <c r="AB60" s="45"/>
      <c r="AC60" s="45"/>
      <c r="AD60" s="45"/>
      <c r="AE60" s="45"/>
      <c r="AF60" s="46"/>
      <c r="AG60" s="46"/>
      <c r="AH60" s="46"/>
      <c r="AI60" s="46"/>
      <c r="AJ60" s="46"/>
      <c r="AK60" s="46"/>
    </row>
    <row r="61" spans="1:37" s="1" customFormat="1" ht="13.9" customHeight="1">
      <c r="A61" s="24">
        <v>49</v>
      </c>
      <c r="B61" s="1" t="s">
        <v>551</v>
      </c>
      <c r="C61" s="22" t="s">
        <v>550</v>
      </c>
      <c r="E61" s="1" t="s">
        <v>1005</v>
      </c>
      <c r="F61" s="1" t="s">
        <v>230</v>
      </c>
      <c r="G61" s="50">
        <v>167</v>
      </c>
      <c r="H61" s="50">
        <v>235</v>
      </c>
      <c r="I61" s="50">
        <v>246</v>
      </c>
      <c r="J61" s="50">
        <v>193</v>
      </c>
      <c r="K61" s="50">
        <v>171</v>
      </c>
      <c r="L61" s="30">
        <f>SUM(G61:K61)</f>
        <v>1012</v>
      </c>
      <c r="M61" s="30">
        <f>COUNTIF(G61:K61, "&gt;0" )</f>
        <v>5</v>
      </c>
      <c r="N61" s="30">
        <f>IF(M61=0,0,L61/M61)</f>
        <v>202.4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45"/>
      <c r="AB61" s="45"/>
      <c r="AC61" s="45"/>
      <c r="AD61" s="45"/>
      <c r="AE61" s="45"/>
      <c r="AF61" s="46"/>
      <c r="AG61" s="46"/>
      <c r="AH61" s="46"/>
      <c r="AI61" s="46"/>
      <c r="AJ61" s="46"/>
      <c r="AK61" s="46"/>
    </row>
    <row r="62" spans="1:37" s="1" customFormat="1" ht="13.9" customHeight="1">
      <c r="A62" s="50">
        <v>50</v>
      </c>
      <c r="B62" s="1" t="s">
        <v>179</v>
      </c>
      <c r="C62" s="22" t="s">
        <v>178</v>
      </c>
      <c r="E62" s="1" t="s">
        <v>992</v>
      </c>
      <c r="F62" s="1" t="s">
        <v>230</v>
      </c>
      <c r="G62" s="50">
        <v>231</v>
      </c>
      <c r="H62" s="50">
        <v>185</v>
      </c>
      <c r="I62" s="50">
        <v>213</v>
      </c>
      <c r="J62" s="50">
        <v>202</v>
      </c>
      <c r="K62" s="50">
        <v>174</v>
      </c>
      <c r="L62" s="30">
        <f>SUM(G62:K62)</f>
        <v>1005</v>
      </c>
      <c r="M62" s="30">
        <f>COUNTIF(G62:K62, "&gt;0" )</f>
        <v>5</v>
      </c>
      <c r="N62" s="30">
        <f>IF(M62=0,0,L62/M62)</f>
        <v>201</v>
      </c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</row>
    <row r="63" spans="1:37" s="1" customFormat="1" ht="13.9" customHeight="1">
      <c r="A63" s="50">
        <v>51</v>
      </c>
      <c r="B63" s="1" t="s">
        <v>524</v>
      </c>
      <c r="C63" s="22" t="s">
        <v>523</v>
      </c>
      <c r="E63" s="1" t="s">
        <v>1020</v>
      </c>
      <c r="F63" s="1" t="s">
        <v>230</v>
      </c>
      <c r="G63" s="50">
        <v>228</v>
      </c>
      <c r="H63" s="50">
        <v>202</v>
      </c>
      <c r="I63" s="50">
        <v>211</v>
      </c>
      <c r="J63" s="50">
        <v>216</v>
      </c>
      <c r="K63" s="50">
        <v>146</v>
      </c>
      <c r="L63" s="30">
        <f>SUM(G63:K63)</f>
        <v>1003</v>
      </c>
      <c r="M63" s="30">
        <f>COUNTIF(G63:K63, "&gt;0" )</f>
        <v>5</v>
      </c>
      <c r="N63" s="30">
        <f>IF(M63=0,0,L63/M63)</f>
        <v>200.6</v>
      </c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</row>
    <row r="64" spans="1:37" s="1" customFormat="1" ht="13.9" customHeight="1">
      <c r="A64" s="50">
        <v>52</v>
      </c>
      <c r="B64" s="1" t="s">
        <v>206</v>
      </c>
      <c r="C64" s="22" t="s">
        <v>205</v>
      </c>
      <c r="E64" s="1" t="s">
        <v>993</v>
      </c>
      <c r="F64" s="1" t="s">
        <v>230</v>
      </c>
      <c r="G64" s="50">
        <v>218</v>
      </c>
      <c r="H64" s="50">
        <v>183</v>
      </c>
      <c r="I64" s="50">
        <v>235</v>
      </c>
      <c r="J64" s="50">
        <v>171</v>
      </c>
      <c r="K64" s="50">
        <v>191</v>
      </c>
      <c r="L64" s="30">
        <f>SUM(G64:K64)</f>
        <v>998</v>
      </c>
      <c r="M64" s="30">
        <f>COUNTIF(G64:K64, "&gt;0" )</f>
        <v>5</v>
      </c>
      <c r="N64" s="30">
        <f>IF(M64=0,0,L64/M64)</f>
        <v>199.6</v>
      </c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</row>
    <row r="65" spans="1:37" s="1" customFormat="1" ht="13.9" customHeight="1">
      <c r="A65" s="50">
        <v>53</v>
      </c>
      <c r="B65" s="1" t="s">
        <v>158</v>
      </c>
      <c r="C65" s="22" t="s">
        <v>157</v>
      </c>
      <c r="E65" s="1" t="s">
        <v>991</v>
      </c>
      <c r="F65" s="1" t="s">
        <v>230</v>
      </c>
      <c r="G65" s="50">
        <v>208</v>
      </c>
      <c r="H65" s="50">
        <v>177</v>
      </c>
      <c r="I65" s="50">
        <v>235</v>
      </c>
      <c r="J65" s="50">
        <v>201</v>
      </c>
      <c r="K65" s="50">
        <v>176</v>
      </c>
      <c r="L65" s="30">
        <f>SUM(G65:K65)</f>
        <v>997</v>
      </c>
      <c r="M65" s="30">
        <f>COUNTIF(G65:K65, "&gt;0" )</f>
        <v>5</v>
      </c>
      <c r="N65" s="30">
        <f>IF(M65=0,0,L65/M65)</f>
        <v>199.4</v>
      </c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</row>
    <row r="66" spans="1:37" s="1" customFormat="1" ht="13.9" customHeight="1">
      <c r="A66" s="50">
        <v>54</v>
      </c>
      <c r="B66" s="1" t="s">
        <v>355</v>
      </c>
      <c r="C66" s="22" t="s">
        <v>354</v>
      </c>
      <c r="E66" s="1" t="s">
        <v>999</v>
      </c>
      <c r="F66" s="1" t="s">
        <v>230</v>
      </c>
      <c r="G66" s="50">
        <v>200</v>
      </c>
      <c r="H66" s="50">
        <v>215</v>
      </c>
      <c r="I66" s="50">
        <v>164</v>
      </c>
      <c r="J66" s="50">
        <v>226</v>
      </c>
      <c r="K66" s="50">
        <v>192</v>
      </c>
      <c r="L66" s="30">
        <f>SUM(G66:K66)</f>
        <v>997</v>
      </c>
      <c r="M66" s="30">
        <f>COUNTIF(G66:K66, "&gt;0" )</f>
        <v>5</v>
      </c>
      <c r="N66" s="30">
        <f>IF(M66=0,0,L66/M66)</f>
        <v>199.4</v>
      </c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</row>
    <row r="67" spans="1:37" s="1" customFormat="1" ht="13.9" customHeight="1">
      <c r="A67" s="50">
        <v>55</v>
      </c>
      <c r="B67" s="1" t="s">
        <v>441</v>
      </c>
      <c r="C67" s="22" t="s">
        <v>440</v>
      </c>
      <c r="E67" s="1" t="s">
        <v>1001</v>
      </c>
      <c r="F67" s="1" t="s">
        <v>230</v>
      </c>
      <c r="G67" s="50">
        <v>168</v>
      </c>
      <c r="H67" s="50">
        <v>188</v>
      </c>
      <c r="I67" s="50">
        <v>245</v>
      </c>
      <c r="J67" s="50">
        <v>201</v>
      </c>
      <c r="K67" s="50">
        <v>191</v>
      </c>
      <c r="L67" s="30">
        <f>SUM(G67:K67)</f>
        <v>993</v>
      </c>
      <c r="M67" s="30">
        <f>COUNTIF(G67:K67, "&gt;0" )</f>
        <v>5</v>
      </c>
      <c r="N67" s="30">
        <f>IF(M67=0,0,L67/M67)</f>
        <v>198.6</v>
      </c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</row>
    <row r="68" spans="1:37" s="1" customFormat="1" ht="13.9" customHeight="1">
      <c r="A68" s="50">
        <v>56</v>
      </c>
      <c r="B68" s="1" t="s">
        <v>226</v>
      </c>
      <c r="C68" s="22" t="s">
        <v>225</v>
      </c>
      <c r="E68" s="57" t="s">
        <v>993</v>
      </c>
      <c r="F68" s="57" t="s">
        <v>230</v>
      </c>
      <c r="G68" s="24">
        <v>173</v>
      </c>
      <c r="H68" s="24">
        <v>220</v>
      </c>
      <c r="I68" s="24">
        <v>269</v>
      </c>
      <c r="J68" s="24">
        <v>172</v>
      </c>
      <c r="K68" s="24">
        <v>159</v>
      </c>
      <c r="L68" s="19">
        <f>SUM(G68:K68)</f>
        <v>993</v>
      </c>
      <c r="M68" s="19">
        <f>COUNTIF(G68:K68, "&gt;0" )</f>
        <v>5</v>
      </c>
      <c r="N68" s="19">
        <f>IF(M68=0,0,L68/M68)</f>
        <v>198.6</v>
      </c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</row>
    <row r="69" spans="1:37" s="1" customFormat="1" ht="13.9" customHeight="1">
      <c r="A69" s="50">
        <v>57</v>
      </c>
      <c r="B69" s="1" t="s">
        <v>460</v>
      </c>
      <c r="C69" s="22" t="s">
        <v>459</v>
      </c>
      <c r="E69" s="1" t="s">
        <v>1017</v>
      </c>
      <c r="F69" s="1" t="s">
        <v>230</v>
      </c>
      <c r="G69" s="50">
        <v>191</v>
      </c>
      <c r="H69" s="50">
        <v>214</v>
      </c>
      <c r="I69" s="50">
        <v>184</v>
      </c>
      <c r="J69" s="50">
        <v>183</v>
      </c>
      <c r="K69" s="50">
        <v>219</v>
      </c>
      <c r="L69" s="30">
        <f>SUM(G69:K69)</f>
        <v>991</v>
      </c>
      <c r="M69" s="30">
        <f>COUNTIF(G69:K69, "&gt;0" )</f>
        <v>5</v>
      </c>
      <c r="N69" s="30">
        <f>IF(M69=0,0,L69/M69)</f>
        <v>198.2</v>
      </c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</row>
    <row r="70" spans="1:37" s="1" customFormat="1" ht="13.9" customHeight="1">
      <c r="A70" s="50">
        <v>58</v>
      </c>
      <c r="B70" s="1" t="s">
        <v>599</v>
      </c>
      <c r="C70" s="22" t="s">
        <v>598</v>
      </c>
      <c r="E70" s="1" t="s">
        <v>1007</v>
      </c>
      <c r="F70" s="1" t="s">
        <v>230</v>
      </c>
      <c r="G70" s="50">
        <v>218</v>
      </c>
      <c r="H70" s="50">
        <v>174</v>
      </c>
      <c r="I70" s="50">
        <v>192</v>
      </c>
      <c r="J70" s="50">
        <v>202</v>
      </c>
      <c r="K70" s="50">
        <v>204</v>
      </c>
      <c r="L70" s="30">
        <f>SUM(G70:K70)</f>
        <v>990</v>
      </c>
      <c r="M70" s="30">
        <f>COUNTIF(G70:K70, "&gt;0" )</f>
        <v>5</v>
      </c>
      <c r="N70" s="30">
        <f>IF(M70=0,0,L70/M70)</f>
        <v>198</v>
      </c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</row>
    <row r="71" spans="1:37" s="1" customFormat="1" ht="13.9" customHeight="1">
      <c r="A71" s="50">
        <v>59</v>
      </c>
      <c r="B71" s="1" t="s">
        <v>266</v>
      </c>
      <c r="C71" s="22" t="s">
        <v>265</v>
      </c>
      <c r="E71" s="1" t="s">
        <v>1014</v>
      </c>
      <c r="F71" s="1" t="s">
        <v>230</v>
      </c>
      <c r="G71" s="50">
        <v>225</v>
      </c>
      <c r="H71" s="50">
        <v>211</v>
      </c>
      <c r="I71" s="50">
        <v>182</v>
      </c>
      <c r="J71" s="50">
        <v>146</v>
      </c>
      <c r="K71" s="50">
        <v>226</v>
      </c>
      <c r="L71" s="30">
        <f>SUM(G71:K71)</f>
        <v>990</v>
      </c>
      <c r="M71" s="30">
        <f>COUNTIF(G71:K71, "&gt;0" )</f>
        <v>5</v>
      </c>
      <c r="N71" s="30">
        <f>IF(M71=0,0,L71/M71)</f>
        <v>198</v>
      </c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</row>
    <row r="72" spans="1:37" s="1" customFormat="1" ht="13.9" customHeight="1">
      <c r="A72" s="50">
        <v>60</v>
      </c>
      <c r="B72" s="1" t="s">
        <v>133</v>
      </c>
      <c r="C72" s="22" t="s">
        <v>132</v>
      </c>
      <c r="E72" s="1" t="s">
        <v>990</v>
      </c>
      <c r="F72" s="1" t="s">
        <v>230</v>
      </c>
      <c r="G72" s="50">
        <v>192</v>
      </c>
      <c r="H72" s="50">
        <v>186</v>
      </c>
      <c r="I72" s="50">
        <v>190</v>
      </c>
      <c r="J72" s="50">
        <v>248</v>
      </c>
      <c r="K72" s="50">
        <v>169</v>
      </c>
      <c r="L72" s="30">
        <f>SUM(G72:K72)</f>
        <v>985</v>
      </c>
      <c r="M72" s="30">
        <f>COUNTIF(G72:K72, "&gt;0" )</f>
        <v>5</v>
      </c>
      <c r="N72" s="30">
        <f>IF(M72=0,0,L72/M72)</f>
        <v>197</v>
      </c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</row>
    <row r="73" spans="1:37" s="1" customFormat="1" ht="13.9" customHeight="1">
      <c r="A73" s="50">
        <v>61</v>
      </c>
      <c r="B73" s="1" t="s">
        <v>474</v>
      </c>
      <c r="C73" s="22" t="s">
        <v>473</v>
      </c>
      <c r="E73" s="1" t="s">
        <v>1018</v>
      </c>
      <c r="F73" s="1" t="s">
        <v>230</v>
      </c>
      <c r="G73" s="50">
        <v>233</v>
      </c>
      <c r="H73" s="50">
        <v>183</v>
      </c>
      <c r="I73" s="50">
        <v>233</v>
      </c>
      <c r="J73" s="50">
        <v>148</v>
      </c>
      <c r="K73" s="50">
        <v>182</v>
      </c>
      <c r="L73" s="30">
        <f>SUM(G73:K73)</f>
        <v>979</v>
      </c>
      <c r="M73" s="30">
        <f>COUNTIF(G73:K73, "&gt;0" )</f>
        <v>5</v>
      </c>
      <c r="N73" s="30">
        <f>IF(M73=0,0,L73/M73)</f>
        <v>195.8</v>
      </c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</row>
    <row r="74" spans="1:37" s="1" customFormat="1" ht="13.9" customHeight="1">
      <c r="A74" s="50">
        <v>62</v>
      </c>
      <c r="B74" s="1" t="s">
        <v>234</v>
      </c>
      <c r="C74" s="22" t="s">
        <v>233</v>
      </c>
      <c r="E74" s="1" t="s">
        <v>994</v>
      </c>
      <c r="F74" s="1" t="s">
        <v>230</v>
      </c>
      <c r="G74" s="50">
        <v>181</v>
      </c>
      <c r="H74" s="50">
        <v>211</v>
      </c>
      <c r="I74" s="50">
        <v>204</v>
      </c>
      <c r="J74" s="50">
        <v>242</v>
      </c>
      <c r="K74" s="50">
        <v>138</v>
      </c>
      <c r="L74" s="30">
        <f>SUM(G74:K74)</f>
        <v>976</v>
      </c>
      <c r="M74" s="30">
        <f>COUNTIF(G74:K74, "&gt;0" )</f>
        <v>5</v>
      </c>
      <c r="N74" s="30">
        <f>IF(M74=0,0,L74/M74)</f>
        <v>195.2</v>
      </c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</row>
    <row r="75" spans="1:37" s="1" customFormat="1" ht="13.9" customHeight="1">
      <c r="A75" s="50">
        <v>63</v>
      </c>
      <c r="B75" s="1" t="s">
        <v>129</v>
      </c>
      <c r="C75" s="22" t="s">
        <v>128</v>
      </c>
      <c r="E75" s="1" t="s">
        <v>990</v>
      </c>
      <c r="F75" s="1" t="s">
        <v>230</v>
      </c>
      <c r="G75" s="50">
        <v>202</v>
      </c>
      <c r="H75" s="50">
        <v>202</v>
      </c>
      <c r="I75" s="50">
        <v>178</v>
      </c>
      <c r="J75" s="50">
        <v>208</v>
      </c>
      <c r="K75" s="50">
        <v>185</v>
      </c>
      <c r="L75" s="30">
        <f>SUM(G75:K75)</f>
        <v>975</v>
      </c>
      <c r="M75" s="30">
        <f>COUNTIF(G75:K75, "&gt;0" )</f>
        <v>5</v>
      </c>
      <c r="N75" s="30">
        <f>IF(M75=0,0,L75/M75)</f>
        <v>195</v>
      </c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</row>
    <row r="76" spans="1:37" s="1" customFormat="1" ht="13.9" customHeight="1">
      <c r="A76" s="50">
        <v>64</v>
      </c>
      <c r="B76" s="1" t="s">
        <v>384</v>
      </c>
      <c r="C76" s="22" t="s">
        <v>383</v>
      </c>
      <c r="E76" s="1" t="s">
        <v>1000</v>
      </c>
      <c r="F76" s="1" t="s">
        <v>230</v>
      </c>
      <c r="G76" s="50">
        <v>200</v>
      </c>
      <c r="H76" s="50">
        <v>204</v>
      </c>
      <c r="I76" s="50">
        <v>181</v>
      </c>
      <c r="J76" s="50">
        <v>231</v>
      </c>
      <c r="K76" s="50">
        <v>153</v>
      </c>
      <c r="L76" s="30">
        <f>SUM(G76:K76)</f>
        <v>969</v>
      </c>
      <c r="M76" s="30">
        <f>COUNTIF(G76:K76, "&gt;0" )</f>
        <v>5</v>
      </c>
      <c r="N76" s="30">
        <f>IF(M76=0,0,L76/M76)</f>
        <v>193.8</v>
      </c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</row>
    <row r="77" spans="1:37" s="1" customFormat="1" ht="13.9" customHeight="1">
      <c r="A77" s="50">
        <v>65</v>
      </c>
      <c r="B77" s="1" t="s">
        <v>505</v>
      </c>
      <c r="C77" s="22" t="s">
        <v>504</v>
      </c>
      <c r="E77" s="1" t="s">
        <v>1003</v>
      </c>
      <c r="F77" s="1" t="s">
        <v>230</v>
      </c>
      <c r="G77" s="50">
        <v>170</v>
      </c>
      <c r="H77" s="50">
        <v>194</v>
      </c>
      <c r="I77" s="50">
        <v>231</v>
      </c>
      <c r="J77" s="50">
        <v>191</v>
      </c>
      <c r="K77" s="50">
        <v>176</v>
      </c>
      <c r="L77" s="30">
        <f>SUM(G77:K77)</f>
        <v>962</v>
      </c>
      <c r="M77" s="30">
        <f>COUNTIF(G77:K77, "&gt;0" )</f>
        <v>5</v>
      </c>
      <c r="N77" s="30">
        <f>IF(M77=0,0,L77/M77)</f>
        <v>192.4</v>
      </c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</row>
    <row r="78" spans="1:37" s="1" customFormat="1" ht="13.9" customHeight="1">
      <c r="A78" s="50">
        <v>66</v>
      </c>
      <c r="B78" s="1" t="s">
        <v>516</v>
      </c>
      <c r="C78" s="22" t="s">
        <v>515</v>
      </c>
      <c r="E78" s="1" t="s">
        <v>1020</v>
      </c>
      <c r="F78" s="1" t="s">
        <v>230</v>
      </c>
      <c r="G78" s="50">
        <v>217</v>
      </c>
      <c r="H78" s="50">
        <v>183</v>
      </c>
      <c r="I78" s="50">
        <v>203</v>
      </c>
      <c r="J78" s="50">
        <v>190</v>
      </c>
      <c r="K78" s="50">
        <v>168</v>
      </c>
      <c r="L78" s="30">
        <f>SUM(G78:K78)</f>
        <v>961</v>
      </c>
      <c r="M78" s="30">
        <f>COUNTIF(G78:K78, "&gt;0" )</f>
        <v>5</v>
      </c>
      <c r="N78" s="30">
        <f>IF(M78=0,0,L78/M78)</f>
        <v>192.2</v>
      </c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</row>
    <row r="79" spans="1:37" s="1" customFormat="1" ht="13.9" customHeight="1">
      <c r="A79" s="50">
        <v>67</v>
      </c>
      <c r="B79" s="1" t="s">
        <v>580</v>
      </c>
      <c r="C79" s="22" t="s">
        <v>579</v>
      </c>
      <c r="E79" s="1" t="s">
        <v>1021</v>
      </c>
      <c r="F79" s="1" t="s">
        <v>230</v>
      </c>
      <c r="G79" s="50">
        <v>175</v>
      </c>
      <c r="H79" s="50">
        <v>201</v>
      </c>
      <c r="I79" s="50">
        <v>165</v>
      </c>
      <c r="J79" s="50">
        <v>201</v>
      </c>
      <c r="K79" s="50">
        <v>217</v>
      </c>
      <c r="L79" s="30">
        <f>SUM(G79:K79)</f>
        <v>959</v>
      </c>
      <c r="M79" s="30">
        <f>COUNTIF(G79:K79, "&gt;0" )</f>
        <v>5</v>
      </c>
      <c r="N79" s="30">
        <f>IF(M79=0,0,L79/M79)</f>
        <v>191.8</v>
      </c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</row>
    <row r="80" spans="1:37" s="1" customFormat="1" ht="13.9" customHeight="1">
      <c r="A80" s="50">
        <v>68</v>
      </c>
      <c r="B80" s="1" t="s">
        <v>56</v>
      </c>
      <c r="C80" s="22" t="s">
        <v>55</v>
      </c>
      <c r="E80" s="1" t="s">
        <v>987</v>
      </c>
      <c r="F80" s="1" t="s">
        <v>230</v>
      </c>
      <c r="G80" s="50">
        <v>148</v>
      </c>
      <c r="H80" s="50">
        <v>224</v>
      </c>
      <c r="I80" s="50">
        <v>203</v>
      </c>
      <c r="J80" s="50">
        <v>183</v>
      </c>
      <c r="K80" s="50">
        <v>200</v>
      </c>
      <c r="L80" s="30">
        <f>SUM(G80:K80)</f>
        <v>958</v>
      </c>
      <c r="M80" s="30">
        <f>COUNTIF(G80:K80, "&gt;0" )</f>
        <v>5</v>
      </c>
      <c r="N80" s="30">
        <f>IF(M80=0,0,L80/M80)</f>
        <v>191.6</v>
      </c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</row>
    <row r="81" spans="1:37" s="1" customFormat="1" ht="13.9" customHeight="1">
      <c r="A81" s="50">
        <v>69</v>
      </c>
      <c r="B81" s="1" t="s">
        <v>101</v>
      </c>
      <c r="C81" s="22" t="s">
        <v>100</v>
      </c>
      <c r="E81" s="1" t="s">
        <v>1010</v>
      </c>
      <c r="F81" s="1" t="s">
        <v>230</v>
      </c>
      <c r="G81" s="50">
        <v>181</v>
      </c>
      <c r="H81" s="50">
        <v>166</v>
      </c>
      <c r="I81" s="50">
        <v>167</v>
      </c>
      <c r="J81" s="50">
        <v>220</v>
      </c>
      <c r="K81" s="50">
        <v>221</v>
      </c>
      <c r="L81" s="30">
        <f>SUM(G81:K81)</f>
        <v>955</v>
      </c>
      <c r="M81" s="30">
        <f>COUNTIF(G81:K81, "&gt;0" )</f>
        <v>5</v>
      </c>
      <c r="N81" s="30">
        <f>IF(M81=0,0,L81/M81)</f>
        <v>191</v>
      </c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</row>
    <row r="82" spans="1:37" s="1" customFormat="1" ht="13.9" customHeight="1">
      <c r="A82" s="50">
        <v>70</v>
      </c>
      <c r="B82" s="1" t="s">
        <v>45</v>
      </c>
      <c r="C82" s="22" t="s">
        <v>44</v>
      </c>
      <c r="E82" s="57" t="s">
        <v>985</v>
      </c>
      <c r="F82" s="57" t="s">
        <v>230</v>
      </c>
      <c r="G82" s="24">
        <v>191</v>
      </c>
      <c r="H82" s="24">
        <v>200</v>
      </c>
      <c r="I82" s="24">
        <v>178</v>
      </c>
      <c r="J82" s="24">
        <v>234</v>
      </c>
      <c r="K82" s="24">
        <v>149</v>
      </c>
      <c r="L82" s="19">
        <f>SUM(G82:K82)</f>
        <v>952</v>
      </c>
      <c r="M82" s="19">
        <f>COUNTIF(G82:K82, "&gt;0" )</f>
        <v>5</v>
      </c>
      <c r="N82" s="19">
        <f>IF(M82=0,0,L82/M82)</f>
        <v>190.4</v>
      </c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</row>
    <row r="83" spans="1:37" s="1" customFormat="1" ht="13.9" customHeight="1">
      <c r="A83" s="50">
        <v>71</v>
      </c>
      <c r="B83" s="1" t="s">
        <v>371</v>
      </c>
      <c r="C83" s="22" t="s">
        <v>370</v>
      </c>
      <c r="E83" s="1" t="s">
        <v>999</v>
      </c>
      <c r="F83" s="1" t="s">
        <v>230</v>
      </c>
      <c r="G83" s="50">
        <v>184</v>
      </c>
      <c r="H83" s="50">
        <v>173</v>
      </c>
      <c r="I83" s="50">
        <v>176</v>
      </c>
      <c r="J83" s="50">
        <v>193</v>
      </c>
      <c r="K83" s="50">
        <v>226</v>
      </c>
      <c r="L83" s="30">
        <f>SUM(G83:K83)</f>
        <v>952</v>
      </c>
      <c r="M83" s="30">
        <f>COUNTIF(G83:K83, "&gt;0" )</f>
        <v>5</v>
      </c>
      <c r="N83" s="30">
        <f>IF(M83=0,0,L83/M83)</f>
        <v>190.4</v>
      </c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</row>
    <row r="84" spans="1:37" s="1" customFormat="1" ht="13.9" customHeight="1">
      <c r="A84" s="50">
        <v>72</v>
      </c>
      <c r="B84" s="1" t="s">
        <v>145</v>
      </c>
      <c r="C84" s="22" t="s">
        <v>144</v>
      </c>
      <c r="E84" s="1" t="s">
        <v>990</v>
      </c>
      <c r="F84" s="1" t="s">
        <v>230</v>
      </c>
      <c r="G84" s="50">
        <v>150</v>
      </c>
      <c r="H84" s="50">
        <v>192</v>
      </c>
      <c r="I84" s="50">
        <v>224</v>
      </c>
      <c r="J84" s="50">
        <v>177</v>
      </c>
      <c r="K84" s="50">
        <v>206</v>
      </c>
      <c r="L84" s="30">
        <f>SUM(G84:K84)</f>
        <v>949</v>
      </c>
      <c r="M84" s="30">
        <f>COUNTIF(G84:K84, "&gt;0" )</f>
        <v>5</v>
      </c>
      <c r="N84" s="30">
        <f>IF(M84=0,0,L84/M84)</f>
        <v>189.8</v>
      </c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</row>
    <row r="85" spans="1:37" s="1" customFormat="1" ht="13.9" customHeight="1">
      <c r="A85" s="50">
        <v>73</v>
      </c>
      <c r="B85" s="1" t="s">
        <v>270</v>
      </c>
      <c r="C85" s="22" t="s">
        <v>269</v>
      </c>
      <c r="E85" s="1" t="s">
        <v>1015</v>
      </c>
      <c r="F85" s="1" t="s">
        <v>230</v>
      </c>
      <c r="G85" s="50">
        <v>187</v>
      </c>
      <c r="H85" s="50">
        <v>201</v>
      </c>
      <c r="I85" s="50">
        <v>200</v>
      </c>
      <c r="J85" s="50">
        <v>197</v>
      </c>
      <c r="K85" s="50">
        <v>163</v>
      </c>
      <c r="L85" s="30">
        <f>SUM(G85:K85)</f>
        <v>948</v>
      </c>
      <c r="M85" s="30">
        <f>COUNTIF(G85:K85, "&gt;0" )</f>
        <v>5</v>
      </c>
      <c r="N85" s="30">
        <f>IF(M85=0,0,L85/M85)</f>
        <v>189.6</v>
      </c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</row>
    <row r="86" spans="1:37" s="1" customFormat="1" ht="13.9" customHeight="1">
      <c r="A86" s="50">
        <v>74</v>
      </c>
      <c r="B86" s="1" t="s">
        <v>288</v>
      </c>
      <c r="C86" s="22" t="s">
        <v>287</v>
      </c>
      <c r="E86" s="1" t="s">
        <v>1015</v>
      </c>
      <c r="F86" s="1" t="s">
        <v>230</v>
      </c>
      <c r="G86" s="50">
        <v>198</v>
      </c>
      <c r="H86" s="50">
        <v>198</v>
      </c>
      <c r="I86" s="50">
        <v>191</v>
      </c>
      <c r="J86" s="50">
        <v>202</v>
      </c>
      <c r="K86" s="50">
        <v>159</v>
      </c>
      <c r="L86" s="30">
        <f>SUM(G86:K86)</f>
        <v>948</v>
      </c>
      <c r="M86" s="30">
        <f>COUNTIF(G86:K86, "&gt;0" )</f>
        <v>5</v>
      </c>
      <c r="N86" s="30">
        <f>IF(M86=0,0,L86/M86)</f>
        <v>189.6</v>
      </c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</row>
    <row r="87" spans="1:37" s="1" customFormat="1" ht="13.9" customHeight="1">
      <c r="A87" s="50">
        <v>75</v>
      </c>
      <c r="B87" s="1" t="s">
        <v>532</v>
      </c>
      <c r="C87" s="22" t="s">
        <v>531</v>
      </c>
      <c r="E87" s="57" t="s">
        <v>1004</v>
      </c>
      <c r="F87" s="57" t="s">
        <v>230</v>
      </c>
      <c r="G87" s="24">
        <v>149</v>
      </c>
      <c r="H87" s="24">
        <v>171</v>
      </c>
      <c r="I87" s="24">
        <v>179</v>
      </c>
      <c r="J87" s="24">
        <v>226</v>
      </c>
      <c r="K87" s="24">
        <v>221</v>
      </c>
      <c r="L87" s="19">
        <f>SUM(G87:K87)</f>
        <v>946</v>
      </c>
      <c r="M87" s="19">
        <f>COUNTIF(G87:K87, "&gt;0" )</f>
        <v>5</v>
      </c>
      <c r="N87" s="19">
        <f>IF(M87=0,0,L87/M87)</f>
        <v>189.2</v>
      </c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</row>
    <row r="88" spans="1:37" s="1" customFormat="1" ht="13.9" customHeight="1">
      <c r="A88" s="50">
        <v>76</v>
      </c>
      <c r="B88" s="1" t="s">
        <v>303</v>
      </c>
      <c r="C88" s="22" t="s">
        <v>302</v>
      </c>
      <c r="E88" s="1" t="s">
        <v>997</v>
      </c>
      <c r="F88" s="1" t="s">
        <v>230</v>
      </c>
      <c r="G88" s="50">
        <v>222</v>
      </c>
      <c r="H88" s="50">
        <v>153</v>
      </c>
      <c r="I88" s="50">
        <v>218</v>
      </c>
      <c r="J88" s="50">
        <v>170</v>
      </c>
      <c r="K88" s="50">
        <v>181</v>
      </c>
      <c r="L88" s="30">
        <f>SUM(G88:K88)</f>
        <v>944</v>
      </c>
      <c r="M88" s="30">
        <f>COUNTIF(G88:K88, "&gt;0" )</f>
        <v>5</v>
      </c>
      <c r="N88" s="30">
        <f>IF(M88=0,0,L88/M88)</f>
        <v>188.8</v>
      </c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</row>
    <row r="89" spans="1:37" s="1" customFormat="1" ht="13.9" customHeight="1">
      <c r="A89" s="50">
        <v>77</v>
      </c>
      <c r="B89" s="1" t="s">
        <v>143</v>
      </c>
      <c r="C89" s="22" t="s">
        <v>142</v>
      </c>
      <c r="E89" s="1" t="s">
        <v>990</v>
      </c>
      <c r="F89" s="1" t="s">
        <v>230</v>
      </c>
      <c r="G89" s="50">
        <v>180</v>
      </c>
      <c r="H89" s="50">
        <v>213</v>
      </c>
      <c r="I89" s="50">
        <v>183</v>
      </c>
      <c r="J89" s="50">
        <v>194</v>
      </c>
      <c r="K89" s="50">
        <v>168</v>
      </c>
      <c r="L89" s="30">
        <f>SUM(G89:K89)</f>
        <v>938</v>
      </c>
      <c r="M89" s="30">
        <f>COUNTIF(G89:K89, "&gt;0" )</f>
        <v>5</v>
      </c>
      <c r="N89" s="30">
        <f>IF(M89=0,0,L89/M89)</f>
        <v>187.6</v>
      </c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</row>
    <row r="90" spans="1:37" s="1" customFormat="1" ht="13.9" customHeight="1">
      <c r="A90" s="50">
        <v>78</v>
      </c>
      <c r="B90" s="1" t="s">
        <v>87</v>
      </c>
      <c r="C90" s="22" t="s">
        <v>86</v>
      </c>
      <c r="E90" s="1" t="s">
        <v>1010</v>
      </c>
      <c r="F90" s="1" t="s">
        <v>230</v>
      </c>
      <c r="G90" s="50">
        <v>186</v>
      </c>
      <c r="H90" s="50">
        <v>210</v>
      </c>
      <c r="I90" s="50">
        <v>186</v>
      </c>
      <c r="J90" s="50">
        <v>161</v>
      </c>
      <c r="K90" s="50">
        <v>192</v>
      </c>
      <c r="L90" s="30">
        <f>SUM(G90:K90)</f>
        <v>935</v>
      </c>
      <c r="M90" s="30">
        <f>COUNTIF(G90:K90, "&gt;0" )</f>
        <v>5</v>
      </c>
      <c r="N90" s="30">
        <f>IF(M90=0,0,L90/M90)</f>
        <v>187</v>
      </c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</row>
    <row r="91" spans="1:37" s="1" customFormat="1" ht="13.9" customHeight="1">
      <c r="A91" s="50">
        <v>79</v>
      </c>
      <c r="B91" s="1" t="s">
        <v>81</v>
      </c>
      <c r="C91" s="22" t="s">
        <v>80</v>
      </c>
      <c r="E91" s="1" t="s">
        <v>988</v>
      </c>
      <c r="F91" s="1" t="s">
        <v>230</v>
      </c>
      <c r="G91" s="50">
        <v>225</v>
      </c>
      <c r="H91" s="50">
        <v>175</v>
      </c>
      <c r="I91" s="50">
        <v>136</v>
      </c>
      <c r="J91" s="50">
        <v>213</v>
      </c>
      <c r="K91" s="50">
        <v>182</v>
      </c>
      <c r="L91" s="30">
        <f>SUM(G91:K91)</f>
        <v>931</v>
      </c>
      <c r="M91" s="30">
        <f>COUNTIF(G91:K91, "&gt;0" )</f>
        <v>5</v>
      </c>
      <c r="N91" s="30">
        <f>IF(M91=0,0,L91/M91)</f>
        <v>186.2</v>
      </c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</row>
    <row r="92" spans="1:37" s="1" customFormat="1" ht="13.9" customHeight="1">
      <c r="A92" s="50">
        <v>80</v>
      </c>
      <c r="B92" s="1" t="s">
        <v>530</v>
      </c>
      <c r="C92" s="22" t="s">
        <v>529</v>
      </c>
      <c r="E92" s="1" t="s">
        <v>1019</v>
      </c>
      <c r="F92" s="1" t="s">
        <v>230</v>
      </c>
      <c r="G92" s="50">
        <v>178</v>
      </c>
      <c r="H92" s="50">
        <v>193</v>
      </c>
      <c r="I92" s="50">
        <v>178</v>
      </c>
      <c r="J92" s="50">
        <v>211</v>
      </c>
      <c r="K92" s="50">
        <v>171</v>
      </c>
      <c r="L92" s="30">
        <f>SUM(G92:K92)</f>
        <v>931</v>
      </c>
      <c r="M92" s="30">
        <f>COUNTIF(G92:K92, "&gt;0" )</f>
        <v>5</v>
      </c>
      <c r="N92" s="30">
        <f>IF(M92=0,0,L92/M92)</f>
        <v>186.2</v>
      </c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</row>
    <row r="93" spans="1:37" s="1" customFormat="1" ht="13.9" customHeight="1">
      <c r="A93" s="50">
        <v>81</v>
      </c>
      <c r="B93" s="1" t="s">
        <v>212</v>
      </c>
      <c r="C93" s="22" t="s">
        <v>211</v>
      </c>
      <c r="E93" s="1" t="s">
        <v>1013</v>
      </c>
      <c r="F93" s="1" t="s">
        <v>230</v>
      </c>
      <c r="G93" s="50">
        <v>191</v>
      </c>
      <c r="H93" s="50">
        <v>157</v>
      </c>
      <c r="I93" s="50">
        <v>179</v>
      </c>
      <c r="J93" s="50">
        <v>203</v>
      </c>
      <c r="K93" s="50">
        <v>201</v>
      </c>
      <c r="L93" s="30">
        <f>SUM(G93:K93)</f>
        <v>931</v>
      </c>
      <c r="M93" s="30">
        <f>COUNTIF(G93:K93, "&gt;0" )</f>
        <v>5</v>
      </c>
      <c r="N93" s="30">
        <f>IF(M93=0,0,L93/M93)</f>
        <v>186.2</v>
      </c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</row>
    <row r="94" spans="1:37" s="1" customFormat="1" ht="13.9" customHeight="1">
      <c r="A94" s="50">
        <v>82</v>
      </c>
      <c r="B94" s="1" t="s">
        <v>85</v>
      </c>
      <c r="C94" s="22" t="s">
        <v>84</v>
      </c>
      <c r="E94" s="1" t="s">
        <v>988</v>
      </c>
      <c r="F94" s="1" t="s">
        <v>230</v>
      </c>
      <c r="G94" s="50">
        <v>190</v>
      </c>
      <c r="H94" s="50">
        <v>143</v>
      </c>
      <c r="I94" s="50">
        <v>191</v>
      </c>
      <c r="J94" s="50">
        <v>211</v>
      </c>
      <c r="K94" s="50">
        <v>192</v>
      </c>
      <c r="L94" s="30">
        <f>SUM(G94:K94)</f>
        <v>927</v>
      </c>
      <c r="M94" s="30">
        <f>COUNTIF(G94:K94, "&gt;0" )</f>
        <v>5</v>
      </c>
      <c r="N94" s="30">
        <f>IF(M94=0,0,L94/M94)</f>
        <v>185.4</v>
      </c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</row>
    <row r="95" spans="1:37" s="1" customFormat="1" ht="13.9" customHeight="1">
      <c r="A95" s="50">
        <v>83</v>
      </c>
      <c r="B95" s="1" t="s">
        <v>555</v>
      </c>
      <c r="C95" s="22" t="s">
        <v>554</v>
      </c>
      <c r="E95" s="1" t="s">
        <v>1005</v>
      </c>
      <c r="F95" s="1" t="s">
        <v>230</v>
      </c>
      <c r="G95" s="50">
        <v>156</v>
      </c>
      <c r="H95" s="50">
        <v>198</v>
      </c>
      <c r="I95" s="50">
        <v>152</v>
      </c>
      <c r="J95" s="50">
        <v>243</v>
      </c>
      <c r="K95" s="50">
        <v>176</v>
      </c>
      <c r="L95" s="30">
        <f>SUM(G95:K95)</f>
        <v>925</v>
      </c>
      <c r="M95" s="30">
        <f>COUNTIF(G95:K95, "&gt;0" )</f>
        <v>5</v>
      </c>
      <c r="N95" s="30">
        <f>IF(M95=0,0,L95/M95)</f>
        <v>185</v>
      </c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</row>
    <row r="96" spans="1:37" s="1" customFormat="1" ht="13.9" customHeight="1">
      <c r="A96" s="50">
        <v>84</v>
      </c>
      <c r="B96" s="1" t="s">
        <v>110</v>
      </c>
      <c r="C96" s="22" t="s">
        <v>109</v>
      </c>
      <c r="E96" s="1" t="s">
        <v>1011</v>
      </c>
      <c r="F96" s="1" t="s">
        <v>230</v>
      </c>
      <c r="G96" s="50">
        <v>184</v>
      </c>
      <c r="H96" s="50">
        <v>169</v>
      </c>
      <c r="I96" s="50">
        <v>205</v>
      </c>
      <c r="J96" s="50">
        <v>195</v>
      </c>
      <c r="K96" s="50">
        <v>171</v>
      </c>
      <c r="L96" s="30">
        <f>SUM(G96:K96)</f>
        <v>924</v>
      </c>
      <c r="M96" s="30">
        <f>COUNTIF(G96:K96, "&gt;0" )</f>
        <v>5</v>
      </c>
      <c r="N96" s="30">
        <f>IF(M96=0,0,L96/M96)</f>
        <v>184.8</v>
      </c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</row>
    <row r="97" spans="1:37" s="1" customFormat="1" ht="13.9" customHeight="1">
      <c r="A97" s="50">
        <v>85</v>
      </c>
      <c r="B97" s="1" t="s">
        <v>147</v>
      </c>
      <c r="C97" s="22" t="s">
        <v>146</v>
      </c>
      <c r="E97" s="1" t="s">
        <v>1012</v>
      </c>
      <c r="F97" s="1" t="s">
        <v>230</v>
      </c>
      <c r="G97" s="50">
        <v>130</v>
      </c>
      <c r="H97" s="50">
        <v>183</v>
      </c>
      <c r="I97" s="50">
        <v>245</v>
      </c>
      <c r="J97" s="50">
        <v>198</v>
      </c>
      <c r="K97" s="50">
        <v>167</v>
      </c>
      <c r="L97" s="30">
        <f>SUM(G97:K97)</f>
        <v>923</v>
      </c>
      <c r="M97" s="30">
        <f>COUNTIF(G97:K97, "&gt;0" )</f>
        <v>5</v>
      </c>
      <c r="N97" s="30">
        <f>IF(M97=0,0,L97/M97)</f>
        <v>184.6</v>
      </c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</row>
    <row r="98" spans="1:37" s="1" customFormat="1" ht="13.9" customHeight="1">
      <c r="A98" s="50">
        <v>86</v>
      </c>
      <c r="B98" s="1" t="s">
        <v>240</v>
      </c>
      <c r="C98" s="22" t="s">
        <v>239</v>
      </c>
      <c r="E98" s="1" t="s">
        <v>994</v>
      </c>
      <c r="F98" s="1" t="s">
        <v>230</v>
      </c>
      <c r="G98" s="50">
        <v>178</v>
      </c>
      <c r="H98" s="50">
        <v>213</v>
      </c>
      <c r="I98" s="50">
        <v>163</v>
      </c>
      <c r="J98" s="50">
        <v>195</v>
      </c>
      <c r="K98" s="50">
        <v>173</v>
      </c>
      <c r="L98" s="30">
        <f>SUM(G98:K98)</f>
        <v>922</v>
      </c>
      <c r="M98" s="30">
        <f>COUNTIF(G98:K98, "&gt;0" )</f>
        <v>5</v>
      </c>
      <c r="N98" s="30">
        <f>IF(M98=0,0,L98/M98)</f>
        <v>184.4</v>
      </c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</row>
    <row r="99" spans="1:37" s="1" customFormat="1" ht="13.9" customHeight="1">
      <c r="A99" s="50">
        <v>87</v>
      </c>
      <c r="B99" s="1" t="s">
        <v>245</v>
      </c>
      <c r="C99" s="22" t="s">
        <v>244</v>
      </c>
      <c r="E99" s="1" t="s">
        <v>995</v>
      </c>
      <c r="F99" s="1" t="s">
        <v>230</v>
      </c>
      <c r="G99" s="50">
        <v>155</v>
      </c>
      <c r="H99" s="50">
        <v>190</v>
      </c>
      <c r="I99" s="50">
        <v>179</v>
      </c>
      <c r="J99" s="50">
        <v>223</v>
      </c>
      <c r="K99" s="50">
        <v>170</v>
      </c>
      <c r="L99" s="30">
        <f>SUM(G99:K99)</f>
        <v>917</v>
      </c>
      <c r="M99" s="30">
        <f>COUNTIF(G99:K99, "&gt;0" )</f>
        <v>5</v>
      </c>
      <c r="N99" s="30">
        <f>IF(M99=0,0,L99/M99)</f>
        <v>183.4</v>
      </c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</row>
    <row r="100" spans="1:37" s="1" customFormat="1" ht="13.9" customHeight="1">
      <c r="A100" s="50">
        <v>88</v>
      </c>
      <c r="B100" s="1" t="s">
        <v>124</v>
      </c>
      <c r="C100" s="22" t="s">
        <v>123</v>
      </c>
      <c r="E100" s="1" t="s">
        <v>989</v>
      </c>
      <c r="F100" s="1" t="s">
        <v>230</v>
      </c>
      <c r="G100" s="50">
        <v>210</v>
      </c>
      <c r="H100" s="50">
        <v>203</v>
      </c>
      <c r="I100" s="50">
        <v>201</v>
      </c>
      <c r="J100" s="50">
        <v>157</v>
      </c>
      <c r="K100" s="50">
        <v>144</v>
      </c>
      <c r="L100" s="30">
        <f>SUM(G100:K100)</f>
        <v>915</v>
      </c>
      <c r="M100" s="30">
        <f>COUNTIF(G100:K100, "&gt;0" )</f>
        <v>5</v>
      </c>
      <c r="N100" s="30">
        <f>IF(M100=0,0,L100/M100)</f>
        <v>183</v>
      </c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</row>
    <row r="101" spans="1:37" s="1" customFormat="1" ht="13.9" customHeight="1">
      <c r="A101" s="50">
        <v>89</v>
      </c>
      <c r="B101" s="1" t="s">
        <v>601</v>
      </c>
      <c r="C101" s="22" t="s">
        <v>600</v>
      </c>
      <c r="E101" s="1" t="s">
        <v>1007</v>
      </c>
      <c r="F101" s="1" t="s">
        <v>230</v>
      </c>
      <c r="G101" s="50">
        <v>169</v>
      </c>
      <c r="H101" s="50">
        <v>169</v>
      </c>
      <c r="I101" s="50">
        <v>185</v>
      </c>
      <c r="J101" s="50">
        <v>173</v>
      </c>
      <c r="K101" s="50">
        <v>207</v>
      </c>
      <c r="L101" s="30">
        <f>SUM(G101:K101)</f>
        <v>903</v>
      </c>
      <c r="M101" s="30">
        <f>COUNTIF(G101:K101, "&gt;0" )</f>
        <v>5</v>
      </c>
      <c r="N101" s="30">
        <f>IF(M101=0,0,L101/M101)</f>
        <v>180.6</v>
      </c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</row>
    <row r="102" spans="1:37" s="1" customFormat="1" ht="13.9" customHeight="1">
      <c r="A102" s="50">
        <v>90</v>
      </c>
      <c r="B102" s="1" t="s">
        <v>609</v>
      </c>
      <c r="C102" s="22" t="s">
        <v>608</v>
      </c>
      <c r="E102" s="1" t="s">
        <v>1007</v>
      </c>
      <c r="F102" s="1" t="s">
        <v>230</v>
      </c>
      <c r="G102" s="50">
        <v>224</v>
      </c>
      <c r="H102" s="50">
        <v>218</v>
      </c>
      <c r="I102" s="50">
        <v>179</v>
      </c>
      <c r="J102" s="50">
        <v>132</v>
      </c>
      <c r="K102" s="50">
        <v>150</v>
      </c>
      <c r="L102" s="30">
        <f>SUM(G102:K102)</f>
        <v>903</v>
      </c>
      <c r="M102" s="30">
        <f>COUNTIF(G102:K102, "&gt;0" )</f>
        <v>5</v>
      </c>
      <c r="N102" s="30">
        <f>IF(M102=0,0,L102/M102)</f>
        <v>180.6</v>
      </c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</row>
    <row r="103" spans="1:37" s="1" customFormat="1" ht="13.9" customHeight="1">
      <c r="A103" s="50">
        <v>91</v>
      </c>
      <c r="B103" s="1" t="s">
        <v>108</v>
      </c>
      <c r="C103" s="22" t="s">
        <v>107</v>
      </c>
      <c r="E103" s="1" t="s">
        <v>1011</v>
      </c>
      <c r="F103" s="1" t="s">
        <v>230</v>
      </c>
      <c r="G103" s="50">
        <v>182</v>
      </c>
      <c r="H103" s="50">
        <v>162</v>
      </c>
      <c r="I103" s="50">
        <v>176</v>
      </c>
      <c r="J103" s="50">
        <v>203</v>
      </c>
      <c r="K103" s="50">
        <v>179</v>
      </c>
      <c r="L103" s="30">
        <f>SUM(G103:K103)</f>
        <v>902</v>
      </c>
      <c r="M103" s="30">
        <f>COUNTIF(G103:K103, "&gt;0" )</f>
        <v>5</v>
      </c>
      <c r="N103" s="30">
        <f>IF(M103=0,0,L103/M103)</f>
        <v>180.4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</row>
    <row r="104" spans="1:37" s="1" customFormat="1" ht="13.9" customHeight="1">
      <c r="A104" s="50">
        <v>92</v>
      </c>
      <c r="B104" s="1" t="s">
        <v>301</v>
      </c>
      <c r="C104" s="22" t="s">
        <v>300</v>
      </c>
      <c r="E104" s="1" t="s">
        <v>997</v>
      </c>
      <c r="F104" s="1" t="s">
        <v>230</v>
      </c>
      <c r="G104" s="50">
        <v>189</v>
      </c>
      <c r="H104" s="50">
        <v>189</v>
      </c>
      <c r="I104" s="50">
        <v>186</v>
      </c>
      <c r="J104" s="50">
        <v>154</v>
      </c>
      <c r="K104" s="50">
        <v>180</v>
      </c>
      <c r="L104" s="30">
        <f>SUM(G104:K104)</f>
        <v>898</v>
      </c>
      <c r="M104" s="30">
        <f>COUNTIF(G104:K104, "&gt;0" )</f>
        <v>5</v>
      </c>
      <c r="N104" s="30">
        <f>IF(M104=0,0,L104/M104)</f>
        <v>179.6</v>
      </c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</row>
    <row r="105" spans="1:37" s="1" customFormat="1" ht="13.9" customHeight="1">
      <c r="A105" s="50">
        <v>93</v>
      </c>
      <c r="B105" s="1" t="s">
        <v>232</v>
      </c>
      <c r="C105" s="22" t="s">
        <v>231</v>
      </c>
      <c r="E105" s="1" t="s">
        <v>994</v>
      </c>
      <c r="F105" s="1" t="s">
        <v>230</v>
      </c>
      <c r="G105" s="50">
        <v>211</v>
      </c>
      <c r="H105" s="50">
        <v>169</v>
      </c>
      <c r="I105" s="50">
        <v>167</v>
      </c>
      <c r="J105" s="50">
        <v>159</v>
      </c>
      <c r="K105" s="50">
        <v>179</v>
      </c>
      <c r="L105" s="30">
        <f>SUM(G105:K105)</f>
        <v>885</v>
      </c>
      <c r="M105" s="30">
        <f>COUNTIF(G105:K105, "&gt;0" )</f>
        <v>5</v>
      </c>
      <c r="N105" s="30">
        <f>IF(M105=0,0,L105/M105)</f>
        <v>177</v>
      </c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</row>
    <row r="106" spans="1:37" s="1" customFormat="1" ht="13.9" customHeight="1">
      <c r="A106" s="50">
        <v>94</v>
      </c>
      <c r="B106" s="1" t="s">
        <v>466</v>
      </c>
      <c r="C106" s="22" t="s">
        <v>465</v>
      </c>
      <c r="E106" s="57" t="s">
        <v>1002</v>
      </c>
      <c r="F106" s="57" t="s">
        <v>230</v>
      </c>
      <c r="G106" s="24">
        <v>0</v>
      </c>
      <c r="H106" s="24">
        <v>209</v>
      </c>
      <c r="I106" s="24">
        <v>226</v>
      </c>
      <c r="J106" s="24">
        <v>245</v>
      </c>
      <c r="K106" s="24">
        <v>204</v>
      </c>
      <c r="L106" s="19">
        <f>SUM(G106:K106)</f>
        <v>884</v>
      </c>
      <c r="M106" s="19">
        <f>COUNTIF(G106:K106, "&gt;0" )</f>
        <v>4</v>
      </c>
      <c r="N106" s="19">
        <f>IF(M106=0,0,L106/M106)</f>
        <v>221</v>
      </c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</row>
    <row r="107" spans="1:37" s="1" customFormat="1" ht="13.9" customHeight="1">
      <c r="A107" s="50">
        <v>95</v>
      </c>
      <c r="B107" s="1" t="s">
        <v>43</v>
      </c>
      <c r="C107" s="22" t="s">
        <v>42</v>
      </c>
      <c r="E107" s="1" t="s">
        <v>985</v>
      </c>
      <c r="F107" s="1" t="s">
        <v>230</v>
      </c>
      <c r="G107" s="50">
        <v>202</v>
      </c>
      <c r="H107" s="50">
        <v>178</v>
      </c>
      <c r="I107" s="50">
        <v>154</v>
      </c>
      <c r="J107" s="50">
        <v>179</v>
      </c>
      <c r="K107" s="50">
        <v>164</v>
      </c>
      <c r="L107" s="30">
        <f>SUM(G107:K107)</f>
        <v>877</v>
      </c>
      <c r="M107" s="30">
        <f>COUNTIF(G107:K107, "&gt;0" )</f>
        <v>5</v>
      </c>
      <c r="N107" s="30">
        <f>IF(M107=0,0,L107/M107)</f>
        <v>175.4</v>
      </c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</row>
    <row r="108" spans="1:37" s="1" customFormat="1" ht="13.9" customHeight="1">
      <c r="A108" s="50">
        <v>96</v>
      </c>
      <c r="B108" s="1" t="s">
        <v>185</v>
      </c>
      <c r="C108" s="22" t="s">
        <v>184</v>
      </c>
      <c r="E108" s="1" t="s">
        <v>992</v>
      </c>
      <c r="F108" s="1" t="s">
        <v>230</v>
      </c>
      <c r="G108" s="50">
        <v>143</v>
      </c>
      <c r="H108" s="50">
        <v>157</v>
      </c>
      <c r="I108" s="50">
        <v>169</v>
      </c>
      <c r="J108" s="50">
        <v>221</v>
      </c>
      <c r="K108" s="50">
        <v>184</v>
      </c>
      <c r="L108" s="30">
        <f>SUM(G108:K108)</f>
        <v>874</v>
      </c>
      <c r="M108" s="30">
        <f>COUNTIF(G108:K108, "&gt;0" )</f>
        <v>5</v>
      </c>
      <c r="N108" s="30">
        <f>IF(M108=0,0,L108/M108)</f>
        <v>174.8</v>
      </c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</row>
    <row r="109" spans="1:37" s="1" customFormat="1" ht="13.9" customHeight="1">
      <c r="A109" s="50">
        <v>97</v>
      </c>
      <c r="B109" s="1" t="s">
        <v>106</v>
      </c>
      <c r="C109" s="22" t="s">
        <v>105</v>
      </c>
      <c r="E109" s="57" t="s">
        <v>1011</v>
      </c>
      <c r="F109" s="57" t="s">
        <v>230</v>
      </c>
      <c r="G109" s="24">
        <v>189</v>
      </c>
      <c r="H109" s="24">
        <v>179</v>
      </c>
      <c r="I109" s="24">
        <v>127</v>
      </c>
      <c r="J109" s="24">
        <v>203</v>
      </c>
      <c r="K109" s="24">
        <v>175</v>
      </c>
      <c r="L109" s="19">
        <f>SUM(G109:K109)</f>
        <v>873</v>
      </c>
      <c r="M109" s="19">
        <f>COUNTIF(G109:K109, "&gt;0" )</f>
        <v>5</v>
      </c>
      <c r="N109" s="19">
        <f>IF(M109=0,0,L109/M109)</f>
        <v>174.6</v>
      </c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</row>
    <row r="110" spans="1:37" s="1" customFormat="1" ht="13.9" customHeight="1">
      <c r="A110" s="50">
        <v>98</v>
      </c>
      <c r="B110" s="1" t="s">
        <v>280</v>
      </c>
      <c r="C110" s="22" t="s">
        <v>279</v>
      </c>
      <c r="E110" s="1" t="s">
        <v>1014</v>
      </c>
      <c r="F110" s="1" t="s">
        <v>230</v>
      </c>
      <c r="G110" s="50">
        <v>0</v>
      </c>
      <c r="H110" s="50">
        <v>267</v>
      </c>
      <c r="I110" s="50">
        <v>183</v>
      </c>
      <c r="J110" s="50">
        <v>221</v>
      </c>
      <c r="K110" s="50">
        <v>200</v>
      </c>
      <c r="L110" s="30">
        <f>SUM(G110:K110)</f>
        <v>871</v>
      </c>
      <c r="M110" s="30">
        <f>COUNTIF(G110:K110, "&gt;0" )</f>
        <v>4</v>
      </c>
      <c r="N110" s="30">
        <f>IF(M110=0,0,L110/M110)</f>
        <v>217.75</v>
      </c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</row>
    <row r="111" spans="1:37" s="1" customFormat="1" ht="13.9" customHeight="1">
      <c r="A111" s="50">
        <v>99</v>
      </c>
      <c r="B111" s="1" t="s">
        <v>565</v>
      </c>
      <c r="C111" s="22" t="s">
        <v>564</v>
      </c>
      <c r="E111" s="1" t="s">
        <v>1005</v>
      </c>
      <c r="F111" s="1" t="s">
        <v>230</v>
      </c>
      <c r="G111" s="50">
        <v>168</v>
      </c>
      <c r="H111" s="50">
        <v>201</v>
      </c>
      <c r="I111" s="50">
        <v>189</v>
      </c>
      <c r="J111" s="50">
        <v>170</v>
      </c>
      <c r="K111" s="50">
        <v>136</v>
      </c>
      <c r="L111" s="30">
        <f>SUM(G111:K111)</f>
        <v>864</v>
      </c>
      <c r="M111" s="30">
        <f>COUNTIF(G111:K111, "&gt;0" )</f>
        <v>5</v>
      </c>
      <c r="N111" s="30">
        <f>IF(M111=0,0,L111/M111)</f>
        <v>172.8</v>
      </c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</row>
    <row r="112" spans="1:37" s="1" customFormat="1" ht="13.9" customHeight="1">
      <c r="A112" s="50">
        <v>100</v>
      </c>
      <c r="B112" s="1" t="s">
        <v>72</v>
      </c>
      <c r="C112" s="22" t="s">
        <v>71</v>
      </c>
      <c r="E112" s="1" t="s">
        <v>987</v>
      </c>
      <c r="F112" s="1" t="s">
        <v>230</v>
      </c>
      <c r="G112" s="50">
        <v>176</v>
      </c>
      <c r="H112" s="50">
        <v>171</v>
      </c>
      <c r="I112" s="50">
        <v>197</v>
      </c>
      <c r="J112" s="50">
        <v>168</v>
      </c>
      <c r="K112" s="50">
        <v>146</v>
      </c>
      <c r="L112" s="30">
        <f>SUM(G112:K112)</f>
        <v>858</v>
      </c>
      <c r="M112" s="30">
        <f>COUNTIF(G112:K112, "&gt;0" )</f>
        <v>5</v>
      </c>
      <c r="N112" s="30">
        <f>IF(M112=0,0,L112/M112)</f>
        <v>171.6</v>
      </c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</row>
    <row r="113" spans="1:37" s="1" customFormat="1" ht="13.9" customHeight="1">
      <c r="A113" s="50">
        <v>101</v>
      </c>
      <c r="B113" s="1" t="s">
        <v>166</v>
      </c>
      <c r="C113" s="22" t="s">
        <v>165</v>
      </c>
      <c r="E113" s="1" t="s">
        <v>991</v>
      </c>
      <c r="F113" s="1" t="s">
        <v>230</v>
      </c>
      <c r="G113" s="50">
        <v>179</v>
      </c>
      <c r="H113" s="50">
        <v>145</v>
      </c>
      <c r="I113" s="50">
        <v>190</v>
      </c>
      <c r="J113" s="50">
        <v>172</v>
      </c>
      <c r="K113" s="50">
        <v>170</v>
      </c>
      <c r="L113" s="30">
        <f>SUM(G113:K113)</f>
        <v>856</v>
      </c>
      <c r="M113" s="30">
        <f>COUNTIF(G113:K113, "&gt;0" )</f>
        <v>5</v>
      </c>
      <c r="N113" s="30">
        <f>IF(M113=0,0,L113/M113)</f>
        <v>171.2</v>
      </c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</row>
    <row r="114" spans="1:37" s="1" customFormat="1" ht="13.9" customHeight="1">
      <c r="A114" s="50">
        <v>102</v>
      </c>
      <c r="B114" s="1" t="s">
        <v>253</v>
      </c>
      <c r="C114" s="22" t="s">
        <v>252</v>
      </c>
      <c r="E114" s="57" t="s">
        <v>995</v>
      </c>
      <c r="F114" s="57" t="s">
        <v>230</v>
      </c>
      <c r="G114" s="24">
        <v>153</v>
      </c>
      <c r="H114" s="24">
        <v>193</v>
      </c>
      <c r="I114" s="24">
        <v>154</v>
      </c>
      <c r="J114" s="24">
        <v>176</v>
      </c>
      <c r="K114" s="24">
        <v>180</v>
      </c>
      <c r="L114" s="19">
        <f>SUM(G114:K114)</f>
        <v>856</v>
      </c>
      <c r="M114" s="19">
        <f>COUNTIF(G114:K114, "&gt;0" )</f>
        <v>5</v>
      </c>
      <c r="N114" s="19">
        <f>IF(M114=0,0,L114/M114)</f>
        <v>171.2</v>
      </c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</row>
    <row r="115" spans="1:37" s="1" customFormat="1" ht="13.9" customHeight="1">
      <c r="A115" s="50">
        <v>103</v>
      </c>
      <c r="B115" s="1" t="s">
        <v>405</v>
      </c>
      <c r="C115" s="22" t="s">
        <v>404</v>
      </c>
      <c r="E115" s="1" t="s">
        <v>1001</v>
      </c>
      <c r="F115" s="1" t="s">
        <v>230</v>
      </c>
      <c r="G115" s="50">
        <v>0</v>
      </c>
      <c r="H115" s="50">
        <v>201</v>
      </c>
      <c r="I115" s="50">
        <v>182</v>
      </c>
      <c r="J115" s="50">
        <v>227</v>
      </c>
      <c r="K115" s="50">
        <v>243</v>
      </c>
      <c r="L115" s="30">
        <f>SUM(G115:K115)</f>
        <v>853</v>
      </c>
      <c r="M115" s="30">
        <f>COUNTIF(G115:K115, "&gt;0" )</f>
        <v>4</v>
      </c>
      <c r="N115" s="30">
        <f>IF(M115=0,0,L115/M115)</f>
        <v>213.25</v>
      </c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</row>
    <row r="116" spans="1:37" s="1" customFormat="1" ht="13.9" customHeight="1">
      <c r="A116" s="50">
        <v>104</v>
      </c>
      <c r="B116" s="1" t="s">
        <v>255</v>
      </c>
      <c r="C116" s="22" t="s">
        <v>254</v>
      </c>
      <c r="E116" s="1" t="s">
        <v>995</v>
      </c>
      <c r="F116" s="1" t="s">
        <v>230</v>
      </c>
      <c r="G116" s="50">
        <v>169</v>
      </c>
      <c r="H116" s="50">
        <v>144</v>
      </c>
      <c r="I116" s="50">
        <v>170</v>
      </c>
      <c r="J116" s="50">
        <v>163</v>
      </c>
      <c r="K116" s="50">
        <v>207</v>
      </c>
      <c r="L116" s="30">
        <f>SUM(G116:K116)</f>
        <v>853</v>
      </c>
      <c r="M116" s="30">
        <f>COUNTIF(G116:K116, "&gt;0" )</f>
        <v>5</v>
      </c>
      <c r="N116" s="30">
        <f>IF(M116=0,0,L116/M116)</f>
        <v>170.6</v>
      </c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</row>
    <row r="117" spans="1:37" s="1" customFormat="1" ht="13.9" customHeight="1">
      <c r="A117" s="50">
        <v>105</v>
      </c>
      <c r="B117" s="1" t="s">
        <v>276</v>
      </c>
      <c r="C117" s="22" t="s">
        <v>275</v>
      </c>
      <c r="E117" s="57" t="s">
        <v>1015</v>
      </c>
      <c r="F117" s="57" t="s">
        <v>230</v>
      </c>
      <c r="G117" s="24">
        <v>153</v>
      </c>
      <c r="H117" s="24">
        <v>164</v>
      </c>
      <c r="I117" s="24">
        <v>155</v>
      </c>
      <c r="J117" s="24">
        <v>168</v>
      </c>
      <c r="K117" s="24">
        <v>211</v>
      </c>
      <c r="L117" s="19">
        <f>SUM(G117:K117)</f>
        <v>851</v>
      </c>
      <c r="M117" s="19">
        <f>COUNTIF(G117:K117, "&gt;0" )</f>
        <v>5</v>
      </c>
      <c r="N117" s="19">
        <f>IF(M117=0,0,L117/M117)</f>
        <v>170.2</v>
      </c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</row>
    <row r="118" spans="1:37" s="1" customFormat="1" ht="13.9" customHeight="1">
      <c r="A118" s="50">
        <v>106</v>
      </c>
      <c r="B118" s="1" t="s">
        <v>548</v>
      </c>
      <c r="C118" s="22" t="s">
        <v>547</v>
      </c>
      <c r="E118" s="1" t="s">
        <v>1019</v>
      </c>
      <c r="F118" s="1" t="s">
        <v>230</v>
      </c>
      <c r="G118" s="50">
        <v>193</v>
      </c>
      <c r="H118" s="50">
        <v>170</v>
      </c>
      <c r="I118" s="50">
        <v>181</v>
      </c>
      <c r="J118" s="50">
        <v>172</v>
      </c>
      <c r="K118" s="50">
        <v>135</v>
      </c>
      <c r="L118" s="30">
        <f>SUM(G118:K118)</f>
        <v>851</v>
      </c>
      <c r="M118" s="30">
        <f>COUNTIF(G118:K118, "&gt;0" )</f>
        <v>5</v>
      </c>
      <c r="N118" s="30">
        <f>IF(M118=0,0,L118/M118)</f>
        <v>170.2</v>
      </c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</row>
    <row r="119" spans="1:37" s="1" customFormat="1" ht="13.9" customHeight="1">
      <c r="A119" s="50">
        <v>107</v>
      </c>
      <c r="B119" s="1" t="s">
        <v>126</v>
      </c>
      <c r="C119" s="22" t="s">
        <v>125</v>
      </c>
      <c r="E119" s="1" t="s">
        <v>1011</v>
      </c>
      <c r="F119" s="1" t="s">
        <v>230</v>
      </c>
      <c r="G119" s="50">
        <v>179</v>
      </c>
      <c r="H119" s="50">
        <v>171</v>
      </c>
      <c r="I119" s="50">
        <v>160</v>
      </c>
      <c r="J119" s="50">
        <v>184</v>
      </c>
      <c r="K119" s="50">
        <v>154</v>
      </c>
      <c r="L119" s="30">
        <f>SUM(G119:K119)</f>
        <v>848</v>
      </c>
      <c r="M119" s="30">
        <f>COUNTIF(G119:K119, "&gt;0" )</f>
        <v>5</v>
      </c>
      <c r="N119" s="30">
        <f>IF(M119=0,0,L119/M119)</f>
        <v>169.6</v>
      </c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</row>
    <row r="120" spans="1:37" s="1" customFormat="1" ht="13.9" customHeight="1">
      <c r="A120" s="50">
        <v>108</v>
      </c>
      <c r="B120" s="1" t="s">
        <v>70</v>
      </c>
      <c r="C120" s="22" t="s">
        <v>69</v>
      </c>
      <c r="E120" s="1" t="s">
        <v>987</v>
      </c>
      <c r="F120" s="1" t="s">
        <v>230</v>
      </c>
      <c r="G120" s="50">
        <v>164</v>
      </c>
      <c r="H120" s="50">
        <v>173</v>
      </c>
      <c r="I120" s="50">
        <v>157</v>
      </c>
      <c r="J120" s="50">
        <v>176</v>
      </c>
      <c r="K120" s="50">
        <v>177</v>
      </c>
      <c r="L120" s="30">
        <f>SUM(G120:K120)</f>
        <v>847</v>
      </c>
      <c r="M120" s="30">
        <f>COUNTIF(G120:K120, "&gt;0" )</f>
        <v>5</v>
      </c>
      <c r="N120" s="30">
        <f>IF(M120=0,0,L120/M120)</f>
        <v>169.4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</row>
    <row r="121" spans="1:37" s="1" customFormat="1" ht="13.9" customHeight="1">
      <c r="A121" s="50">
        <v>109</v>
      </c>
      <c r="B121" s="1" t="s">
        <v>328</v>
      </c>
      <c r="C121" s="22" t="s">
        <v>327</v>
      </c>
      <c r="E121" s="1" t="s">
        <v>998</v>
      </c>
      <c r="F121" s="1" t="s">
        <v>230</v>
      </c>
      <c r="G121" s="50">
        <v>259</v>
      </c>
      <c r="H121" s="50">
        <v>160</v>
      </c>
      <c r="I121" s="50">
        <v>0</v>
      </c>
      <c r="J121" s="50">
        <v>200</v>
      </c>
      <c r="K121" s="50">
        <v>225</v>
      </c>
      <c r="L121" s="30">
        <f>SUM(G121:K121)</f>
        <v>844</v>
      </c>
      <c r="M121" s="30">
        <f>COUNTIF(G121:K121, "&gt;0" )</f>
        <v>4</v>
      </c>
      <c r="N121" s="30">
        <f>IF(M121=0,0,L121/M121)</f>
        <v>211</v>
      </c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</row>
    <row r="122" spans="1:37" s="1" customFormat="1" ht="13.9" customHeight="1">
      <c r="A122" s="50">
        <v>110</v>
      </c>
      <c r="B122" s="1" t="s">
        <v>544</v>
      </c>
      <c r="C122" s="22" t="s">
        <v>543</v>
      </c>
      <c r="E122" s="1" t="s">
        <v>1019</v>
      </c>
      <c r="F122" s="1" t="s">
        <v>230</v>
      </c>
      <c r="G122" s="50">
        <v>172</v>
      </c>
      <c r="H122" s="50">
        <v>127</v>
      </c>
      <c r="I122" s="50">
        <v>157</v>
      </c>
      <c r="J122" s="50">
        <v>146</v>
      </c>
      <c r="K122" s="50">
        <v>241</v>
      </c>
      <c r="L122" s="30">
        <f>SUM(G122:K122)</f>
        <v>843</v>
      </c>
      <c r="M122" s="30">
        <f>COUNTIF(G122:K122, "&gt;0" )</f>
        <v>5</v>
      </c>
      <c r="N122" s="30">
        <f>IF(M122=0,0,L122/M122)</f>
        <v>168.6</v>
      </c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</row>
    <row r="123" spans="1:37" s="1" customFormat="1" ht="13.9" customHeight="1">
      <c r="A123" s="50">
        <v>111</v>
      </c>
      <c r="B123" s="1" t="s">
        <v>122</v>
      </c>
      <c r="C123" s="22" t="s">
        <v>121</v>
      </c>
      <c r="E123" s="1" t="s">
        <v>989</v>
      </c>
      <c r="F123" s="1" t="s">
        <v>230</v>
      </c>
      <c r="G123" s="50">
        <v>134</v>
      </c>
      <c r="H123" s="50">
        <v>183</v>
      </c>
      <c r="I123" s="50">
        <v>158</v>
      </c>
      <c r="J123" s="50">
        <v>180</v>
      </c>
      <c r="K123" s="50">
        <v>186</v>
      </c>
      <c r="L123" s="30">
        <f>SUM(G123:K123)</f>
        <v>841</v>
      </c>
      <c r="M123" s="30">
        <f>COUNTIF(G123:K123, "&gt;0" )</f>
        <v>5</v>
      </c>
      <c r="N123" s="30">
        <f>IF(M123=0,0,L123/M123)</f>
        <v>168.2</v>
      </c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</row>
    <row r="124" spans="1:37" s="1" customFormat="1" ht="13.9" customHeight="1">
      <c r="A124" s="50">
        <v>112</v>
      </c>
      <c r="B124" s="1" t="s">
        <v>189</v>
      </c>
      <c r="C124" s="22" t="s">
        <v>188</v>
      </c>
      <c r="E124" s="1" t="s">
        <v>992</v>
      </c>
      <c r="F124" s="1" t="s">
        <v>230</v>
      </c>
      <c r="G124" s="50">
        <v>148</v>
      </c>
      <c r="H124" s="50">
        <v>180</v>
      </c>
      <c r="I124" s="50">
        <v>168</v>
      </c>
      <c r="J124" s="50">
        <v>150</v>
      </c>
      <c r="K124" s="50">
        <v>192</v>
      </c>
      <c r="L124" s="30">
        <f>SUM(G124:K124)</f>
        <v>838</v>
      </c>
      <c r="M124" s="30">
        <f>COUNTIF(G124:K124, "&gt;0" )</f>
        <v>5</v>
      </c>
      <c r="N124" s="30">
        <f>IF(M124=0,0,L124/M124)</f>
        <v>167.6</v>
      </c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</row>
    <row r="125" spans="1:37" s="1" customFormat="1" ht="13.9" customHeight="1">
      <c r="A125" s="50">
        <v>113</v>
      </c>
      <c r="B125" s="1" t="s">
        <v>626</v>
      </c>
      <c r="C125" s="22" t="s">
        <v>625</v>
      </c>
      <c r="E125" s="1" t="s">
        <v>1008</v>
      </c>
      <c r="F125" s="1" t="s">
        <v>230</v>
      </c>
      <c r="G125" s="50">
        <v>0</v>
      </c>
      <c r="H125" s="50">
        <v>191</v>
      </c>
      <c r="I125" s="50">
        <v>172</v>
      </c>
      <c r="J125" s="50">
        <v>229</v>
      </c>
      <c r="K125" s="50">
        <v>245</v>
      </c>
      <c r="L125" s="30">
        <f>SUM(G125:K125)</f>
        <v>837</v>
      </c>
      <c r="M125" s="30">
        <f>COUNTIF(G125:K125, "&gt;0" )</f>
        <v>4</v>
      </c>
      <c r="N125" s="30">
        <f>IF(M125=0,0,L125/M125)</f>
        <v>209.25</v>
      </c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</row>
    <row r="126" spans="1:37" s="1" customFormat="1" ht="13.9" customHeight="1">
      <c r="A126" s="50">
        <v>114</v>
      </c>
      <c r="B126" s="1" t="s">
        <v>570</v>
      </c>
      <c r="C126" s="22" t="s">
        <v>569</v>
      </c>
      <c r="E126" s="1" t="s">
        <v>1006</v>
      </c>
      <c r="F126" s="1" t="s">
        <v>230</v>
      </c>
      <c r="G126" s="50">
        <v>203</v>
      </c>
      <c r="H126" s="50">
        <v>224</v>
      </c>
      <c r="I126" s="50">
        <v>212</v>
      </c>
      <c r="J126" s="50">
        <v>194</v>
      </c>
      <c r="K126" s="50">
        <v>0</v>
      </c>
      <c r="L126" s="30">
        <f>SUM(G126:K126)</f>
        <v>833</v>
      </c>
      <c r="M126" s="30">
        <f>COUNTIF(G126:K126, "&gt;0" )</f>
        <v>4</v>
      </c>
      <c r="N126" s="30">
        <f>IF(M126=0,0,L126/M126)</f>
        <v>208.25</v>
      </c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</row>
    <row r="127" spans="1:37" s="1" customFormat="1" ht="13.9" customHeight="1">
      <c r="A127" s="50">
        <v>115</v>
      </c>
      <c r="B127" s="1" t="s">
        <v>149</v>
      </c>
      <c r="C127" s="22" t="s">
        <v>148</v>
      </c>
      <c r="E127" s="1" t="s">
        <v>1012</v>
      </c>
      <c r="F127" s="1" t="s">
        <v>230</v>
      </c>
      <c r="G127" s="50">
        <v>156</v>
      </c>
      <c r="H127" s="50">
        <v>157</v>
      </c>
      <c r="I127" s="50">
        <v>174</v>
      </c>
      <c r="J127" s="50">
        <v>147</v>
      </c>
      <c r="K127" s="50">
        <v>190</v>
      </c>
      <c r="L127" s="30">
        <f>SUM(G127:K127)</f>
        <v>824</v>
      </c>
      <c r="M127" s="30">
        <f>COUNTIF(G127:K127, "&gt;0" )</f>
        <v>5</v>
      </c>
      <c r="N127" s="30">
        <f>IF(M127=0,0,L127/M127)</f>
        <v>164.8</v>
      </c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</row>
    <row r="128" spans="1:37" s="1" customFormat="1" ht="13.9" customHeight="1">
      <c r="A128" s="50">
        <v>116</v>
      </c>
      <c r="B128" s="1" t="s">
        <v>99</v>
      </c>
      <c r="C128" s="22" t="s">
        <v>98</v>
      </c>
      <c r="E128" s="1" t="s">
        <v>1010</v>
      </c>
      <c r="F128" s="1" t="s">
        <v>230</v>
      </c>
      <c r="G128" s="50">
        <v>147</v>
      </c>
      <c r="H128" s="50">
        <v>124</v>
      </c>
      <c r="I128" s="50">
        <v>189</v>
      </c>
      <c r="J128" s="50">
        <v>203</v>
      </c>
      <c r="K128" s="50">
        <v>161</v>
      </c>
      <c r="L128" s="30">
        <f>SUM(G128:K128)</f>
        <v>824</v>
      </c>
      <c r="M128" s="30">
        <f>COUNTIF(G128:K128, "&gt;0" )</f>
        <v>5</v>
      </c>
      <c r="N128" s="30">
        <f>IF(M128=0,0,L128/M128)</f>
        <v>164.8</v>
      </c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</row>
    <row r="129" spans="1:37" s="1" customFormat="1" ht="13.9" customHeight="1">
      <c r="A129" s="50">
        <v>117</v>
      </c>
      <c r="B129" s="1" t="s">
        <v>120</v>
      </c>
      <c r="C129" s="22" t="s">
        <v>119</v>
      </c>
      <c r="E129" s="57" t="s">
        <v>989</v>
      </c>
      <c r="F129" s="57" t="s">
        <v>230</v>
      </c>
      <c r="G129" s="24">
        <v>164</v>
      </c>
      <c r="H129" s="24">
        <v>167</v>
      </c>
      <c r="I129" s="24">
        <v>195</v>
      </c>
      <c r="J129" s="24">
        <v>176</v>
      </c>
      <c r="K129" s="24">
        <v>116</v>
      </c>
      <c r="L129" s="19">
        <f>SUM(G129:K129)</f>
        <v>818</v>
      </c>
      <c r="M129" s="19">
        <f>COUNTIF(G129:K129, "&gt;0" )</f>
        <v>5</v>
      </c>
      <c r="N129" s="19">
        <f>IF(M129=0,0,L129/M129)</f>
        <v>163.6</v>
      </c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</row>
    <row r="130" spans="1:37" s="1" customFormat="1" ht="13.9" customHeight="1">
      <c r="A130" s="50">
        <v>118</v>
      </c>
      <c r="B130" s="1" t="s">
        <v>116</v>
      </c>
      <c r="C130" s="22" t="s">
        <v>115</v>
      </c>
      <c r="E130" s="1" t="s">
        <v>1011</v>
      </c>
      <c r="F130" s="1" t="s">
        <v>230</v>
      </c>
      <c r="G130" s="50">
        <v>143</v>
      </c>
      <c r="H130" s="50">
        <v>210</v>
      </c>
      <c r="I130" s="50">
        <v>175</v>
      </c>
      <c r="J130" s="50">
        <v>154</v>
      </c>
      <c r="K130" s="50">
        <v>133</v>
      </c>
      <c r="L130" s="30">
        <f>SUM(G130:K130)</f>
        <v>815</v>
      </c>
      <c r="M130" s="30">
        <f>COUNTIF(G130:K130, "&gt;0" )</f>
        <v>5</v>
      </c>
      <c r="N130" s="30">
        <f>IF(M130=0,0,L130/M130)</f>
        <v>163</v>
      </c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</row>
    <row r="131" spans="1:37" s="1" customFormat="1" ht="13.9" customHeight="1">
      <c r="A131" s="50">
        <v>119</v>
      </c>
      <c r="B131" s="1" t="s">
        <v>578</v>
      </c>
      <c r="C131" s="22" t="s">
        <v>577</v>
      </c>
      <c r="E131" s="1" t="s">
        <v>1021</v>
      </c>
      <c r="F131" s="1" t="s">
        <v>230</v>
      </c>
      <c r="G131" s="50">
        <v>155</v>
      </c>
      <c r="H131" s="50">
        <v>192</v>
      </c>
      <c r="I131" s="50">
        <v>171</v>
      </c>
      <c r="J131" s="50">
        <v>134</v>
      </c>
      <c r="K131" s="50">
        <v>160</v>
      </c>
      <c r="L131" s="30">
        <f>SUM(G131:K131)</f>
        <v>812</v>
      </c>
      <c r="M131" s="30">
        <f>COUNTIF(G131:K131, "&gt;0" )</f>
        <v>5</v>
      </c>
      <c r="N131" s="30">
        <f>IF(M131=0,0,L131/M131)</f>
        <v>162.4</v>
      </c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</row>
    <row r="132" spans="1:37" s="1" customFormat="1" ht="13.9" customHeight="1">
      <c r="A132" s="50">
        <v>120</v>
      </c>
      <c r="B132" s="1" t="s">
        <v>139</v>
      </c>
      <c r="C132" s="22" t="s">
        <v>138</v>
      </c>
      <c r="E132" s="1" t="s">
        <v>1012</v>
      </c>
      <c r="F132" s="1" t="s">
        <v>230</v>
      </c>
      <c r="G132" s="50">
        <v>137</v>
      </c>
      <c r="H132" s="50">
        <v>132</v>
      </c>
      <c r="I132" s="50">
        <v>204</v>
      </c>
      <c r="J132" s="50">
        <v>175</v>
      </c>
      <c r="K132" s="50">
        <v>155</v>
      </c>
      <c r="L132" s="30">
        <f>SUM(G132:K132)</f>
        <v>803</v>
      </c>
      <c r="M132" s="30">
        <f>COUNTIF(G132:K132, "&gt;0" )</f>
        <v>5</v>
      </c>
      <c r="N132" s="30">
        <f>IF(M132=0,0,L132/M132)</f>
        <v>160.6</v>
      </c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</row>
    <row r="133" spans="1:37" s="1" customFormat="1" ht="13.9" customHeight="1">
      <c r="A133" s="50">
        <v>121</v>
      </c>
      <c r="B133" s="1" t="s">
        <v>518</v>
      </c>
      <c r="C133" s="22" t="s">
        <v>517</v>
      </c>
      <c r="E133" s="57" t="s">
        <v>1019</v>
      </c>
      <c r="F133" s="57" t="s">
        <v>230</v>
      </c>
      <c r="G133" s="24">
        <v>148</v>
      </c>
      <c r="H133" s="24">
        <v>178</v>
      </c>
      <c r="I133" s="24">
        <v>142</v>
      </c>
      <c r="J133" s="24">
        <v>163</v>
      </c>
      <c r="K133" s="24">
        <v>164</v>
      </c>
      <c r="L133" s="19">
        <f>SUM(G133:K133)</f>
        <v>795</v>
      </c>
      <c r="M133" s="19">
        <f>COUNTIF(G133:K133, "&gt;0" )</f>
        <v>5</v>
      </c>
      <c r="N133" s="19">
        <f>IF(M133=0,0,L133/M133)</f>
        <v>159</v>
      </c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</row>
    <row r="134" spans="1:37" s="1" customFormat="1" ht="13.9" customHeight="1">
      <c r="A134" s="50">
        <v>122</v>
      </c>
      <c r="B134" s="1" t="s">
        <v>572</v>
      </c>
      <c r="C134" s="22" t="s">
        <v>571</v>
      </c>
      <c r="E134" s="1" t="s">
        <v>1021</v>
      </c>
      <c r="F134" s="1" t="s">
        <v>230</v>
      </c>
      <c r="G134" s="50">
        <v>137</v>
      </c>
      <c r="H134" s="50">
        <v>139</v>
      </c>
      <c r="I134" s="50">
        <v>172</v>
      </c>
      <c r="J134" s="50">
        <v>164</v>
      </c>
      <c r="K134" s="50">
        <v>153</v>
      </c>
      <c r="L134" s="30">
        <f>SUM(G134:K134)</f>
        <v>765</v>
      </c>
      <c r="M134" s="30">
        <f>COUNTIF(G134:K134, "&gt;0" )</f>
        <v>5</v>
      </c>
      <c r="N134" s="30">
        <f>IF(M134=0,0,L134/M134)</f>
        <v>153</v>
      </c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</row>
    <row r="135" spans="1:37" s="1" customFormat="1" ht="13.9" customHeight="1">
      <c r="A135" s="50">
        <v>123</v>
      </c>
      <c r="B135" s="1" t="s">
        <v>452</v>
      </c>
      <c r="C135" s="22" t="s">
        <v>451</v>
      </c>
      <c r="E135" s="1" t="s">
        <v>1017</v>
      </c>
      <c r="F135" s="1" t="s">
        <v>230</v>
      </c>
      <c r="G135" s="50">
        <v>0</v>
      </c>
      <c r="H135" s="50">
        <v>198</v>
      </c>
      <c r="I135" s="50">
        <v>191</v>
      </c>
      <c r="J135" s="50">
        <v>197</v>
      </c>
      <c r="K135" s="50">
        <v>174</v>
      </c>
      <c r="L135" s="30">
        <f>SUM(G135:K135)</f>
        <v>760</v>
      </c>
      <c r="M135" s="30">
        <f>COUNTIF(G135:K135, "&gt;0" )</f>
        <v>4</v>
      </c>
      <c r="N135" s="30">
        <f>IF(M135=0,0,L135/M135)</f>
        <v>190</v>
      </c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</row>
    <row r="136" spans="1:37" s="1" customFormat="1" ht="13.9" customHeight="1">
      <c r="A136" s="50">
        <v>124</v>
      </c>
      <c r="B136" s="1" t="s">
        <v>590</v>
      </c>
      <c r="C136" s="22" t="s">
        <v>589</v>
      </c>
      <c r="E136" s="1" t="s">
        <v>1021</v>
      </c>
      <c r="F136" s="1" t="s">
        <v>230</v>
      </c>
      <c r="G136" s="50">
        <v>140</v>
      </c>
      <c r="H136" s="50">
        <v>168</v>
      </c>
      <c r="I136" s="50">
        <v>177</v>
      </c>
      <c r="J136" s="50">
        <v>167</v>
      </c>
      <c r="K136" s="50">
        <v>103</v>
      </c>
      <c r="L136" s="30">
        <f>SUM(G136:K136)</f>
        <v>755</v>
      </c>
      <c r="M136" s="30">
        <f>COUNTIF(G136:K136, "&gt;0" )</f>
        <v>5</v>
      </c>
      <c r="N136" s="30">
        <f>IF(M136=0,0,L136/M136)</f>
        <v>151</v>
      </c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</row>
    <row r="137" spans="1:37" s="1" customFormat="1" ht="13.9" customHeight="1">
      <c r="A137" s="50">
        <v>125</v>
      </c>
      <c r="B137" s="1" t="s">
        <v>83</v>
      </c>
      <c r="C137" s="22" t="s">
        <v>82</v>
      </c>
      <c r="E137" s="1" t="s">
        <v>988</v>
      </c>
      <c r="F137" s="1" t="s">
        <v>230</v>
      </c>
      <c r="G137" s="50">
        <v>168</v>
      </c>
      <c r="H137" s="50">
        <v>0</v>
      </c>
      <c r="I137" s="50">
        <v>170</v>
      </c>
      <c r="J137" s="50">
        <v>194</v>
      </c>
      <c r="K137" s="50">
        <v>219</v>
      </c>
      <c r="L137" s="30">
        <f>SUM(G137:K137)</f>
        <v>751</v>
      </c>
      <c r="M137" s="30">
        <f>COUNTIF(G137:K137, "&gt;0" )</f>
        <v>4</v>
      </c>
      <c r="N137" s="30">
        <f>IF(M137=0,0,L137/M137)</f>
        <v>187.75</v>
      </c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</row>
    <row r="138" spans="1:37" s="1" customFormat="1" ht="13.9" customHeight="1">
      <c r="A138" s="50">
        <v>126</v>
      </c>
      <c r="B138" s="1" t="s">
        <v>282</v>
      </c>
      <c r="C138" s="22" t="s">
        <v>281</v>
      </c>
      <c r="E138" s="1" t="s">
        <v>1014</v>
      </c>
      <c r="F138" s="1" t="s">
        <v>230</v>
      </c>
      <c r="G138" s="50">
        <v>183</v>
      </c>
      <c r="H138" s="50">
        <v>235</v>
      </c>
      <c r="I138" s="50">
        <v>182</v>
      </c>
      <c r="J138" s="50">
        <v>148</v>
      </c>
      <c r="K138" s="50">
        <v>0</v>
      </c>
      <c r="L138" s="30">
        <f>SUM(G138:K138)</f>
        <v>748</v>
      </c>
      <c r="M138" s="30">
        <f>COUNTIF(G138:K138, "&gt;0" )</f>
        <v>4</v>
      </c>
      <c r="N138" s="30">
        <f>IF(M138=0,0,L138/M138)</f>
        <v>187</v>
      </c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</row>
    <row r="139" spans="1:37" s="1" customFormat="1" ht="13.9" customHeight="1">
      <c r="A139" s="50">
        <v>127</v>
      </c>
      <c r="B139" s="1" t="s">
        <v>238</v>
      </c>
      <c r="C139" s="22" t="s">
        <v>237</v>
      </c>
      <c r="E139" s="1" t="s">
        <v>994</v>
      </c>
      <c r="F139" s="1" t="s">
        <v>230</v>
      </c>
      <c r="G139" s="50">
        <v>166</v>
      </c>
      <c r="H139" s="50">
        <v>143</v>
      </c>
      <c r="I139" s="50">
        <v>142</v>
      </c>
      <c r="J139" s="50">
        <v>167</v>
      </c>
      <c r="K139" s="50">
        <v>129</v>
      </c>
      <c r="L139" s="30">
        <f>SUM(G139:K139)</f>
        <v>747</v>
      </c>
      <c r="M139" s="30">
        <f>COUNTIF(G139:K139, "&gt;0" )</f>
        <v>5</v>
      </c>
      <c r="N139" s="30">
        <f>IF(M139=0,0,L139/M139)</f>
        <v>149.4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</row>
    <row r="140" spans="1:37" s="1" customFormat="1" ht="13.9" customHeight="1">
      <c r="A140" s="50">
        <v>128</v>
      </c>
      <c r="B140" s="1" t="s">
        <v>93</v>
      </c>
      <c r="C140" s="22" t="s">
        <v>92</v>
      </c>
      <c r="E140" s="1" t="s">
        <v>1010</v>
      </c>
      <c r="F140" s="1" t="s">
        <v>230</v>
      </c>
      <c r="G140" s="50">
        <v>151</v>
      </c>
      <c r="H140" s="50">
        <v>131</v>
      </c>
      <c r="I140" s="50">
        <v>166</v>
      </c>
      <c r="J140" s="50">
        <v>151</v>
      </c>
      <c r="K140" s="50">
        <v>146</v>
      </c>
      <c r="L140" s="30">
        <f>SUM(G140:K140)</f>
        <v>745</v>
      </c>
      <c r="M140" s="30">
        <f>COUNTIF(G140:K140, "&gt;0" )</f>
        <v>5</v>
      </c>
      <c r="N140" s="30">
        <f>IF(M140=0,0,L140/M140)</f>
        <v>149</v>
      </c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</row>
    <row r="141" spans="1:37" s="1" customFormat="1" ht="13.9" customHeight="1">
      <c r="A141" s="50">
        <v>129</v>
      </c>
      <c r="B141" s="1" t="s">
        <v>187</v>
      </c>
      <c r="C141" s="22" t="s">
        <v>186</v>
      </c>
      <c r="E141" s="1" t="s">
        <v>992</v>
      </c>
      <c r="F141" s="1" t="s">
        <v>230</v>
      </c>
      <c r="G141" s="50">
        <v>120</v>
      </c>
      <c r="H141" s="50">
        <v>158</v>
      </c>
      <c r="I141" s="50">
        <v>149</v>
      </c>
      <c r="J141" s="50">
        <v>160</v>
      </c>
      <c r="K141" s="50">
        <v>146</v>
      </c>
      <c r="L141" s="30">
        <f>SUM(G141:K141)</f>
        <v>733</v>
      </c>
      <c r="M141" s="30">
        <f>COUNTIF(G141:K141, "&gt;0" )</f>
        <v>5</v>
      </c>
      <c r="N141" s="30">
        <f>IF(M141=0,0,L141/M141)</f>
        <v>146.6</v>
      </c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</row>
    <row r="142" spans="1:37" s="1" customFormat="1" ht="13.9" customHeight="1">
      <c r="A142" s="50">
        <v>130</v>
      </c>
      <c r="B142" s="1" t="s">
        <v>202</v>
      </c>
      <c r="C142" s="22" t="s">
        <v>201</v>
      </c>
      <c r="E142" s="1" t="s">
        <v>1013</v>
      </c>
      <c r="F142" s="1" t="s">
        <v>230</v>
      </c>
      <c r="G142" s="50">
        <v>179</v>
      </c>
      <c r="H142" s="50">
        <v>194</v>
      </c>
      <c r="I142" s="50">
        <v>142</v>
      </c>
      <c r="J142" s="50">
        <v>0</v>
      </c>
      <c r="K142" s="50">
        <v>211</v>
      </c>
      <c r="L142" s="30">
        <f>SUM(G142:K142)</f>
        <v>726</v>
      </c>
      <c r="M142" s="30">
        <f>COUNTIF(G142:K142, "&gt;0" )</f>
        <v>4</v>
      </c>
      <c r="N142" s="30">
        <f>IF(M142=0,0,L142/M142)</f>
        <v>181.5</v>
      </c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</row>
    <row r="143" spans="1:37" s="1" customFormat="1" ht="13.9" customHeight="1">
      <c r="A143" s="50">
        <v>131</v>
      </c>
      <c r="B143" s="1" t="s">
        <v>164</v>
      </c>
      <c r="C143" s="22" t="s">
        <v>163</v>
      </c>
      <c r="E143" s="1" t="s">
        <v>991</v>
      </c>
      <c r="F143" s="1" t="s">
        <v>230</v>
      </c>
      <c r="G143" s="50">
        <v>232</v>
      </c>
      <c r="H143" s="50">
        <v>140</v>
      </c>
      <c r="I143" s="50">
        <v>0</v>
      </c>
      <c r="J143" s="50">
        <v>183</v>
      </c>
      <c r="K143" s="50">
        <v>170</v>
      </c>
      <c r="L143" s="30">
        <f>SUM(G143:K143)</f>
        <v>725</v>
      </c>
      <c r="M143" s="30">
        <f>COUNTIF(G143:K143, "&gt;0" )</f>
        <v>4</v>
      </c>
      <c r="N143" s="30">
        <f>IF(M143=0,0,L143/M143)</f>
        <v>181.25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</row>
    <row r="144" spans="1:37" s="1" customFormat="1" ht="13.9" customHeight="1">
      <c r="A144" s="50">
        <v>132</v>
      </c>
      <c r="B144" s="1" t="s">
        <v>249</v>
      </c>
      <c r="C144" s="22" t="s">
        <v>248</v>
      </c>
      <c r="E144" s="1" t="s">
        <v>995</v>
      </c>
      <c r="F144" s="1" t="s">
        <v>230</v>
      </c>
      <c r="G144" s="50">
        <v>226</v>
      </c>
      <c r="H144" s="50">
        <v>176</v>
      </c>
      <c r="I144" s="50">
        <v>182</v>
      </c>
      <c r="J144" s="50">
        <v>140</v>
      </c>
      <c r="K144" s="50">
        <v>0</v>
      </c>
      <c r="L144" s="30">
        <f>SUM(G144:K144)</f>
        <v>724</v>
      </c>
      <c r="M144" s="30">
        <f>COUNTIF(G144:K144, "&gt;0" )</f>
        <v>4</v>
      </c>
      <c r="N144" s="30">
        <f>IF(M144=0,0,L144/M144)</f>
        <v>181</v>
      </c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</row>
    <row r="145" spans="1:37" s="1" customFormat="1" ht="13.9" customHeight="1">
      <c r="A145" s="50">
        <v>133</v>
      </c>
      <c r="B145" s="1" t="s">
        <v>488</v>
      </c>
      <c r="C145" s="22" t="s">
        <v>487</v>
      </c>
      <c r="E145" s="1" t="s">
        <v>1002</v>
      </c>
      <c r="F145" s="1" t="s">
        <v>230</v>
      </c>
      <c r="G145" s="50">
        <v>0</v>
      </c>
      <c r="H145" s="50">
        <v>0</v>
      </c>
      <c r="I145" s="50">
        <v>287</v>
      </c>
      <c r="J145" s="50">
        <v>258</v>
      </c>
      <c r="K145" s="50">
        <v>178</v>
      </c>
      <c r="L145" s="30">
        <f>SUM(G145:K145)</f>
        <v>723</v>
      </c>
      <c r="M145" s="30">
        <f>COUNTIF(G145:K145, "&gt;0" )</f>
        <v>3</v>
      </c>
      <c r="N145" s="30">
        <f>IF(M145=0,0,L145/M145)</f>
        <v>241</v>
      </c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</row>
    <row r="146" spans="1:37" s="1" customFormat="1" ht="13.9" customHeight="1">
      <c r="A146" s="50">
        <v>134</v>
      </c>
      <c r="B146" s="1" t="s">
        <v>454</v>
      </c>
      <c r="C146" s="22" t="s">
        <v>453</v>
      </c>
      <c r="E146" s="1" t="s">
        <v>1018</v>
      </c>
      <c r="F146" s="1" t="s">
        <v>230</v>
      </c>
      <c r="G146" s="50">
        <v>120</v>
      </c>
      <c r="H146" s="50">
        <v>138</v>
      </c>
      <c r="I146" s="50">
        <v>164</v>
      </c>
      <c r="J146" s="50">
        <v>152</v>
      </c>
      <c r="K146" s="50">
        <v>139</v>
      </c>
      <c r="L146" s="30">
        <f>SUM(G146:K146)</f>
        <v>713</v>
      </c>
      <c r="M146" s="30">
        <f>COUNTIF(G146:K146, "&gt;0" )</f>
        <v>5</v>
      </c>
      <c r="N146" s="30">
        <f>IF(M146=0,0,L146/M146)</f>
        <v>142.6</v>
      </c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</row>
    <row r="147" spans="1:37" s="1" customFormat="1" ht="13.9" customHeight="1">
      <c r="A147" s="50">
        <v>135</v>
      </c>
      <c r="B147" s="1" t="s">
        <v>553</v>
      </c>
      <c r="C147" s="22" t="s">
        <v>552</v>
      </c>
      <c r="E147" s="1" t="s">
        <v>1005</v>
      </c>
      <c r="F147" s="1" t="s">
        <v>230</v>
      </c>
      <c r="G147" s="50">
        <v>181</v>
      </c>
      <c r="H147" s="50">
        <v>194</v>
      </c>
      <c r="I147" s="50">
        <v>169</v>
      </c>
      <c r="J147" s="50">
        <v>163</v>
      </c>
      <c r="K147" s="50">
        <v>0</v>
      </c>
      <c r="L147" s="30">
        <f>SUM(G147:K147)</f>
        <v>707</v>
      </c>
      <c r="M147" s="30">
        <f>COUNTIF(G147:K147, "&gt;0" )</f>
        <v>4</v>
      </c>
      <c r="N147" s="30">
        <f>IF(M147=0,0,L147/M147)</f>
        <v>176.75</v>
      </c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</row>
    <row r="148" spans="1:37" s="1" customFormat="1" ht="13.9" customHeight="1">
      <c r="A148" s="50">
        <v>136</v>
      </c>
      <c r="B148" s="1" t="s">
        <v>154</v>
      </c>
      <c r="C148" s="22" t="s">
        <v>153</v>
      </c>
      <c r="E148" s="1" t="s">
        <v>991</v>
      </c>
      <c r="F148" s="1" t="s">
        <v>230</v>
      </c>
      <c r="G148" s="50">
        <v>172</v>
      </c>
      <c r="H148" s="50">
        <v>151</v>
      </c>
      <c r="I148" s="50">
        <v>211</v>
      </c>
      <c r="J148" s="50">
        <v>172</v>
      </c>
      <c r="K148" s="50">
        <v>0</v>
      </c>
      <c r="L148" s="30">
        <f>SUM(G148:K148)</f>
        <v>706</v>
      </c>
      <c r="M148" s="30">
        <f>COUNTIF(G148:K148, "&gt;0" )</f>
        <v>4</v>
      </c>
      <c r="N148" s="30">
        <f>IF(M148=0,0,L148/M148)</f>
        <v>176.5</v>
      </c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</row>
    <row r="149" spans="1:37" s="1" customFormat="1" ht="13.9" customHeight="1">
      <c r="A149" s="50">
        <v>137</v>
      </c>
      <c r="B149" s="1" t="s">
        <v>31</v>
      </c>
      <c r="C149" s="22" t="s">
        <v>30</v>
      </c>
      <c r="E149" s="1" t="s">
        <v>985</v>
      </c>
      <c r="F149" s="1" t="s">
        <v>230</v>
      </c>
      <c r="G149" s="50">
        <v>202</v>
      </c>
      <c r="H149" s="50">
        <v>164</v>
      </c>
      <c r="I149" s="50">
        <v>171</v>
      </c>
      <c r="J149" s="50">
        <v>160</v>
      </c>
      <c r="K149" s="50">
        <v>0</v>
      </c>
      <c r="L149" s="30">
        <f>SUM(G149:K149)</f>
        <v>697</v>
      </c>
      <c r="M149" s="30">
        <f>COUNTIF(G149:K149, "&gt;0" )</f>
        <v>4</v>
      </c>
      <c r="N149" s="30">
        <f>IF(M149=0,0,L149/M149)</f>
        <v>174.25</v>
      </c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</row>
    <row r="150" spans="1:37" s="1" customFormat="1" ht="13.9" customHeight="1">
      <c r="A150" s="50">
        <v>138</v>
      </c>
      <c r="B150" s="1" t="s">
        <v>260</v>
      </c>
      <c r="C150" s="22" t="s">
        <v>259</v>
      </c>
      <c r="E150" s="1" t="s">
        <v>1014</v>
      </c>
      <c r="F150" s="1" t="s">
        <v>230</v>
      </c>
      <c r="G150" s="50">
        <v>180</v>
      </c>
      <c r="H150" s="50">
        <v>167</v>
      </c>
      <c r="I150" s="50">
        <v>183</v>
      </c>
      <c r="J150" s="50">
        <v>154</v>
      </c>
      <c r="K150" s="50">
        <v>0</v>
      </c>
      <c r="L150" s="30">
        <f>SUM(G150:K150)</f>
        <v>684</v>
      </c>
      <c r="M150" s="30">
        <f>COUNTIF(G150:K150, "&gt;0" )</f>
        <v>4</v>
      </c>
      <c r="N150" s="30">
        <f>IF(M150=0,0,L150/M150)</f>
        <v>171</v>
      </c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</row>
    <row r="151" spans="1:37" s="1" customFormat="1" ht="13.9" customHeight="1">
      <c r="A151" s="50">
        <v>139</v>
      </c>
      <c r="B151" s="1" t="s">
        <v>204</v>
      </c>
      <c r="C151" s="22" t="s">
        <v>203</v>
      </c>
      <c r="E151" s="1" t="s">
        <v>1013</v>
      </c>
      <c r="F151" s="1" t="s">
        <v>230</v>
      </c>
      <c r="G151" s="50">
        <v>171</v>
      </c>
      <c r="H151" s="50">
        <v>164</v>
      </c>
      <c r="I151" s="50">
        <v>0</v>
      </c>
      <c r="J151" s="50">
        <v>169</v>
      </c>
      <c r="K151" s="50">
        <v>178</v>
      </c>
      <c r="L151" s="30">
        <f>SUM(G151:K151)</f>
        <v>682</v>
      </c>
      <c r="M151" s="30">
        <f>COUNTIF(G151:K151, "&gt;0" )</f>
        <v>4</v>
      </c>
      <c r="N151" s="30">
        <f>IF(M151=0,0,L151/M151)</f>
        <v>170.5</v>
      </c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</row>
    <row r="152" spans="1:37" s="1" customFormat="1" ht="13.9" customHeight="1">
      <c r="A152" s="50">
        <v>140</v>
      </c>
      <c r="B152" s="1" t="s">
        <v>534</v>
      </c>
      <c r="C152" s="22" t="s">
        <v>533</v>
      </c>
      <c r="E152" s="1" t="s">
        <v>1019</v>
      </c>
      <c r="F152" s="1" t="s">
        <v>230</v>
      </c>
      <c r="G152" s="50">
        <v>146</v>
      </c>
      <c r="H152" s="50">
        <v>176</v>
      </c>
      <c r="I152" s="50">
        <v>118</v>
      </c>
      <c r="J152" s="50">
        <v>101</v>
      </c>
      <c r="K152" s="50">
        <v>133</v>
      </c>
      <c r="L152" s="30">
        <f>SUM(G152:K152)</f>
        <v>674</v>
      </c>
      <c r="M152" s="30">
        <f>COUNTIF(G152:K152, "&gt;0" )</f>
        <v>5</v>
      </c>
      <c r="N152" s="30">
        <f>IF(M152=0,0,L152/M152)</f>
        <v>134.80000000000001</v>
      </c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</row>
    <row r="153" spans="1:37" s="1" customFormat="1" ht="13.9" customHeight="1">
      <c r="A153" s="50">
        <v>141</v>
      </c>
      <c r="B153" s="1" t="s">
        <v>228</v>
      </c>
      <c r="C153" s="22" t="s">
        <v>227</v>
      </c>
      <c r="E153" s="57" t="s">
        <v>993</v>
      </c>
      <c r="F153" s="57" t="s">
        <v>230</v>
      </c>
      <c r="G153" s="24">
        <v>128</v>
      </c>
      <c r="H153" s="24">
        <v>190</v>
      </c>
      <c r="I153" s="24">
        <v>189</v>
      </c>
      <c r="J153" s="24">
        <v>153</v>
      </c>
      <c r="K153" s="24">
        <v>0</v>
      </c>
      <c r="L153" s="19">
        <f>SUM(G153:K153)</f>
        <v>660</v>
      </c>
      <c r="M153" s="19">
        <f>COUNTIF(G153:K153, "&gt;0" )</f>
        <v>4</v>
      </c>
      <c r="N153" s="19">
        <f>IF(M153=0,0,L153/M153)</f>
        <v>165</v>
      </c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</row>
    <row r="154" spans="1:37" s="1" customFormat="1" ht="13.9" customHeight="1">
      <c r="A154" s="50">
        <v>142</v>
      </c>
      <c r="B154" s="1" t="s">
        <v>511</v>
      </c>
      <c r="C154" s="22" t="s">
        <v>510</v>
      </c>
      <c r="E154" s="1" t="s">
        <v>1003</v>
      </c>
      <c r="F154" s="1" t="s">
        <v>230</v>
      </c>
      <c r="G154" s="50">
        <v>0</v>
      </c>
      <c r="H154" s="50">
        <v>257</v>
      </c>
      <c r="I154" s="50">
        <v>225</v>
      </c>
      <c r="J154" s="50">
        <v>176</v>
      </c>
      <c r="K154" s="50">
        <v>0</v>
      </c>
      <c r="L154" s="30">
        <f>SUM(G154:K154)</f>
        <v>658</v>
      </c>
      <c r="M154" s="30">
        <f>COUNTIF(G154:K154, "&gt;0" )</f>
        <v>3</v>
      </c>
      <c r="N154" s="30">
        <f>IF(M154=0,0,L154/M154)</f>
        <v>219.33333333333334</v>
      </c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</row>
    <row r="155" spans="1:37" s="1" customFormat="1" ht="13.9" customHeight="1">
      <c r="A155" s="50">
        <v>143</v>
      </c>
      <c r="B155" s="1" t="s">
        <v>224</v>
      </c>
      <c r="C155" s="22" t="s">
        <v>223</v>
      </c>
      <c r="E155" s="57" t="s">
        <v>1013</v>
      </c>
      <c r="F155" s="57" t="s">
        <v>230</v>
      </c>
      <c r="G155" s="24">
        <v>157</v>
      </c>
      <c r="H155" s="24">
        <v>168</v>
      </c>
      <c r="I155" s="24">
        <v>165</v>
      </c>
      <c r="J155" s="24">
        <v>0</v>
      </c>
      <c r="K155" s="24">
        <v>159</v>
      </c>
      <c r="L155" s="19">
        <f>SUM(G155:K155)</f>
        <v>649</v>
      </c>
      <c r="M155" s="19">
        <f>COUNTIF(G155:K155, "&gt;0" )</f>
        <v>4</v>
      </c>
      <c r="N155" s="19">
        <f>IF(M155=0,0,L155/M155)</f>
        <v>162.25</v>
      </c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</row>
    <row r="156" spans="1:37" s="1" customFormat="1" ht="13.9" customHeight="1">
      <c r="A156" s="50">
        <v>144</v>
      </c>
      <c r="B156" s="1" t="s">
        <v>330</v>
      </c>
      <c r="C156" s="22" t="s">
        <v>329</v>
      </c>
      <c r="E156" s="1" t="s">
        <v>998</v>
      </c>
      <c r="F156" s="1" t="s">
        <v>230</v>
      </c>
      <c r="G156" s="50">
        <v>233</v>
      </c>
      <c r="H156" s="50">
        <v>203</v>
      </c>
      <c r="I156" s="50">
        <v>212</v>
      </c>
      <c r="J156" s="50">
        <v>0</v>
      </c>
      <c r="K156" s="50">
        <v>0</v>
      </c>
      <c r="L156" s="30">
        <f>SUM(G156:K156)</f>
        <v>648</v>
      </c>
      <c r="M156" s="30">
        <f>COUNTIF(G156:K156, "&gt;0" )</f>
        <v>3</v>
      </c>
      <c r="N156" s="30">
        <f>IF(M156=0,0,L156/M156)</f>
        <v>216</v>
      </c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</row>
    <row r="157" spans="1:37" s="1" customFormat="1" ht="13.9" customHeight="1">
      <c r="A157" s="50">
        <v>145</v>
      </c>
      <c r="B157" s="1" t="s">
        <v>290</v>
      </c>
      <c r="C157" s="22" t="s">
        <v>289</v>
      </c>
      <c r="E157" s="1" t="s">
        <v>1015</v>
      </c>
      <c r="F157" s="1" t="s">
        <v>230</v>
      </c>
      <c r="G157" s="50">
        <v>109</v>
      </c>
      <c r="H157" s="50">
        <v>0</v>
      </c>
      <c r="I157" s="50">
        <v>159</v>
      </c>
      <c r="J157" s="50">
        <v>210</v>
      </c>
      <c r="K157" s="50">
        <v>168</v>
      </c>
      <c r="L157" s="30">
        <f>SUM(G157:K157)</f>
        <v>646</v>
      </c>
      <c r="M157" s="30">
        <f>COUNTIF(G157:K157, "&gt;0" )</f>
        <v>4</v>
      </c>
      <c r="N157" s="30">
        <f>IF(M157=0,0,L157/M157)</f>
        <v>161.5</v>
      </c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</row>
    <row r="158" spans="1:37" s="1" customFormat="1" ht="13.9" customHeight="1">
      <c r="A158" s="50">
        <v>146</v>
      </c>
      <c r="B158" s="1" t="s">
        <v>112</v>
      </c>
      <c r="C158" s="22" t="s">
        <v>111</v>
      </c>
      <c r="E158" s="1" t="s">
        <v>989</v>
      </c>
      <c r="F158" s="1" t="s">
        <v>230</v>
      </c>
      <c r="G158" s="50">
        <v>200</v>
      </c>
      <c r="H158" s="50">
        <v>158</v>
      </c>
      <c r="I158" s="50">
        <v>146</v>
      </c>
      <c r="J158" s="50">
        <v>139</v>
      </c>
      <c r="K158" s="50">
        <v>0</v>
      </c>
      <c r="L158" s="30">
        <f>SUM(G158:K158)</f>
        <v>643</v>
      </c>
      <c r="M158" s="30">
        <f>COUNTIF(G158:K158, "&gt;0" )</f>
        <v>4</v>
      </c>
      <c r="N158" s="30">
        <f>IF(M158=0,0,L158/M158)</f>
        <v>160.75</v>
      </c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</row>
    <row r="159" spans="1:37" s="1" customFormat="1" ht="13.9" customHeight="1">
      <c r="A159" s="50">
        <v>147</v>
      </c>
      <c r="B159" s="1" t="s">
        <v>538</v>
      </c>
      <c r="C159" s="22" t="s">
        <v>537</v>
      </c>
      <c r="E159" s="1" t="s">
        <v>1020</v>
      </c>
      <c r="F159" s="1" t="s">
        <v>230</v>
      </c>
      <c r="G159" s="50">
        <v>152</v>
      </c>
      <c r="H159" s="50">
        <v>147</v>
      </c>
      <c r="I159" s="50">
        <v>0</v>
      </c>
      <c r="J159" s="50">
        <v>169</v>
      </c>
      <c r="K159" s="50">
        <v>175</v>
      </c>
      <c r="L159" s="30">
        <f>SUM(G159:K159)</f>
        <v>643</v>
      </c>
      <c r="M159" s="30">
        <f>COUNTIF(G159:K159, "&gt;0" )</f>
        <v>4</v>
      </c>
      <c r="N159" s="30">
        <f>IF(M159=0,0,L159/M159)</f>
        <v>160.75</v>
      </c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</row>
    <row r="160" spans="1:37" s="1" customFormat="1" ht="13.9" customHeight="1">
      <c r="A160" s="50">
        <v>148</v>
      </c>
      <c r="B160" s="1" t="s">
        <v>318</v>
      </c>
      <c r="C160" s="22" t="s">
        <v>317</v>
      </c>
      <c r="E160" s="57" t="s">
        <v>998</v>
      </c>
      <c r="F160" s="57" t="s">
        <v>230</v>
      </c>
      <c r="G160" s="24">
        <v>181</v>
      </c>
      <c r="H160" s="24">
        <v>0</v>
      </c>
      <c r="I160" s="24">
        <v>0</v>
      </c>
      <c r="J160" s="24">
        <v>276</v>
      </c>
      <c r="K160" s="24">
        <v>177</v>
      </c>
      <c r="L160" s="19">
        <f>SUM(G160:K160)</f>
        <v>634</v>
      </c>
      <c r="M160" s="19">
        <f>COUNTIF(G160:K160, "&gt;0" )</f>
        <v>3</v>
      </c>
      <c r="N160" s="19">
        <f>IF(M160=0,0,L160/M160)</f>
        <v>211.33333333333334</v>
      </c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</row>
    <row r="161" spans="1:37" s="1" customFormat="1" ht="13.9" customHeight="1">
      <c r="A161" s="50">
        <v>149</v>
      </c>
      <c r="B161" s="1" t="s">
        <v>343</v>
      </c>
      <c r="C161" s="22" t="s">
        <v>342</v>
      </c>
      <c r="E161" s="57" t="s">
        <v>999</v>
      </c>
      <c r="F161" s="57" t="s">
        <v>230</v>
      </c>
      <c r="G161" s="24">
        <v>0</v>
      </c>
      <c r="H161" s="24">
        <v>0</v>
      </c>
      <c r="I161" s="24">
        <v>227</v>
      </c>
      <c r="J161" s="24">
        <v>191</v>
      </c>
      <c r="K161" s="24">
        <v>216</v>
      </c>
      <c r="L161" s="19">
        <f>SUM(G161:K161)</f>
        <v>634</v>
      </c>
      <c r="M161" s="19">
        <f>COUNTIF(G161:K161, "&gt;0" )</f>
        <v>3</v>
      </c>
      <c r="N161" s="19">
        <f>IF(M161=0,0,L161/M161)</f>
        <v>211.33333333333334</v>
      </c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</row>
    <row r="162" spans="1:37" s="1" customFormat="1" ht="13.9" customHeight="1">
      <c r="A162" s="50">
        <v>150</v>
      </c>
      <c r="B162" s="1" t="s">
        <v>437</v>
      </c>
      <c r="C162" s="22" t="s">
        <v>649</v>
      </c>
      <c r="E162" s="1" t="s">
        <v>1008</v>
      </c>
      <c r="F162" s="1" t="s">
        <v>230</v>
      </c>
      <c r="G162" s="50">
        <v>195</v>
      </c>
      <c r="H162" s="50">
        <v>0</v>
      </c>
      <c r="I162" s="50">
        <v>0</v>
      </c>
      <c r="J162" s="50">
        <v>196</v>
      </c>
      <c r="K162" s="50">
        <v>227</v>
      </c>
      <c r="L162" s="30">
        <f>SUM(G162:K162)</f>
        <v>618</v>
      </c>
      <c r="M162" s="30">
        <f>COUNTIF(G162:K162, "&gt;0" )</f>
        <v>3</v>
      </c>
      <c r="N162" s="30">
        <f>IF(M162=0,0,L162/M162)</f>
        <v>206</v>
      </c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</row>
    <row r="163" spans="1:37" s="1" customFormat="1" ht="13.9" customHeight="1">
      <c r="A163" s="50">
        <v>151</v>
      </c>
      <c r="B163" s="1" t="s">
        <v>162</v>
      </c>
      <c r="C163" s="22" t="s">
        <v>161</v>
      </c>
      <c r="E163" s="1" t="s">
        <v>991</v>
      </c>
      <c r="F163" s="1" t="s">
        <v>230</v>
      </c>
      <c r="G163" s="50">
        <v>0</v>
      </c>
      <c r="H163" s="50">
        <v>0</v>
      </c>
      <c r="I163" s="50">
        <v>192</v>
      </c>
      <c r="J163" s="50">
        <v>234</v>
      </c>
      <c r="K163" s="50">
        <v>191</v>
      </c>
      <c r="L163" s="30">
        <f>SUM(G163:K163)</f>
        <v>617</v>
      </c>
      <c r="M163" s="30">
        <f>COUNTIF(G163:K163, "&gt;0" )</f>
        <v>3</v>
      </c>
      <c r="N163" s="30">
        <f>IF(M163=0,0,L163/M163)</f>
        <v>205.66666666666666</v>
      </c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</row>
    <row r="164" spans="1:37" s="1" customFormat="1" ht="13.9" customHeight="1">
      <c r="A164" s="50">
        <v>152</v>
      </c>
      <c r="B164" s="1" t="s">
        <v>156</v>
      </c>
      <c r="C164" s="22" t="s">
        <v>155</v>
      </c>
      <c r="E164" s="1" t="s">
        <v>991</v>
      </c>
      <c r="F164" s="1" t="s">
        <v>230</v>
      </c>
      <c r="G164" s="50">
        <v>179</v>
      </c>
      <c r="H164" s="50">
        <v>128</v>
      </c>
      <c r="I164" s="50">
        <v>156</v>
      </c>
      <c r="J164" s="50">
        <v>0</v>
      </c>
      <c r="K164" s="50">
        <v>145</v>
      </c>
      <c r="L164" s="30">
        <f>SUM(G164:K164)</f>
        <v>608</v>
      </c>
      <c r="M164" s="30">
        <f>COUNTIF(G164:K164, "&gt;0" )</f>
        <v>4</v>
      </c>
      <c r="N164" s="30">
        <f>IF(M164=0,0,L164/M164)</f>
        <v>152</v>
      </c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</row>
    <row r="165" spans="1:37" s="1" customFormat="1" ht="13.9" customHeight="1">
      <c r="A165" s="50">
        <v>153</v>
      </c>
      <c r="B165" s="1" t="s">
        <v>588</v>
      </c>
      <c r="C165" s="22" t="s">
        <v>587</v>
      </c>
      <c r="E165" s="1" t="s">
        <v>1006</v>
      </c>
      <c r="F165" s="1" t="s">
        <v>230</v>
      </c>
      <c r="G165" s="50">
        <v>0</v>
      </c>
      <c r="H165" s="50">
        <v>0</v>
      </c>
      <c r="I165" s="50">
        <v>217</v>
      </c>
      <c r="J165" s="50">
        <v>199</v>
      </c>
      <c r="K165" s="50">
        <v>192</v>
      </c>
      <c r="L165" s="30">
        <f>SUM(G165:K165)</f>
        <v>608</v>
      </c>
      <c r="M165" s="30">
        <f>COUNTIF(G165:K165, "&gt;0" )</f>
        <v>3</v>
      </c>
      <c r="N165" s="30">
        <f>IF(M165=0,0,L165/M165)</f>
        <v>202.66666666666666</v>
      </c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</row>
    <row r="166" spans="1:37" s="1" customFormat="1" ht="13.9" customHeight="1">
      <c r="A166" s="50">
        <v>154</v>
      </c>
      <c r="B166" s="1" t="s">
        <v>324</v>
      </c>
      <c r="C166" s="22" t="s">
        <v>323</v>
      </c>
      <c r="E166" s="1" t="s">
        <v>998</v>
      </c>
      <c r="F166" s="1" t="s">
        <v>230</v>
      </c>
      <c r="G166" s="50">
        <v>0</v>
      </c>
      <c r="H166" s="50">
        <v>0</v>
      </c>
      <c r="I166" s="50">
        <v>211</v>
      </c>
      <c r="J166" s="50">
        <v>214</v>
      </c>
      <c r="K166" s="50">
        <v>179</v>
      </c>
      <c r="L166" s="30">
        <f>SUM(G166:K166)</f>
        <v>604</v>
      </c>
      <c r="M166" s="30">
        <f>COUNTIF(G166:K166, "&gt;0" )</f>
        <v>3</v>
      </c>
      <c r="N166" s="30">
        <f>IF(M166=0,0,L166/M166)</f>
        <v>201.33333333333334</v>
      </c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</row>
    <row r="167" spans="1:37" s="1" customFormat="1" ht="13.9" customHeight="1">
      <c r="A167" s="50">
        <v>155</v>
      </c>
      <c r="B167" s="1" t="s">
        <v>462</v>
      </c>
      <c r="C167" s="22" t="s">
        <v>461</v>
      </c>
      <c r="E167" s="1" t="s">
        <v>1002</v>
      </c>
      <c r="F167" s="1" t="s">
        <v>230</v>
      </c>
      <c r="G167" s="50">
        <v>224</v>
      </c>
      <c r="H167" s="50">
        <v>193</v>
      </c>
      <c r="I167" s="50">
        <v>183</v>
      </c>
      <c r="J167" s="50">
        <v>0</v>
      </c>
      <c r="K167" s="50">
        <v>0</v>
      </c>
      <c r="L167" s="30">
        <f>SUM(G167:K167)</f>
        <v>600</v>
      </c>
      <c r="M167" s="30">
        <f>COUNTIF(G167:K167, "&gt;0" )</f>
        <v>3</v>
      </c>
      <c r="N167" s="30">
        <f>IF(M167=0,0,L167/M167)</f>
        <v>200</v>
      </c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</row>
    <row r="168" spans="1:37" s="1" customFormat="1" ht="13.9" customHeight="1">
      <c r="A168" s="50">
        <v>156</v>
      </c>
      <c r="B168" s="1" t="s">
        <v>470</v>
      </c>
      <c r="C168" s="22" t="s">
        <v>469</v>
      </c>
      <c r="E168" s="1" t="s">
        <v>1017</v>
      </c>
      <c r="F168" s="1" t="s">
        <v>230</v>
      </c>
      <c r="G168" s="50">
        <v>230</v>
      </c>
      <c r="H168" s="50">
        <v>212</v>
      </c>
      <c r="I168" s="50">
        <v>157</v>
      </c>
      <c r="J168" s="50">
        <v>0</v>
      </c>
      <c r="K168" s="50">
        <v>0</v>
      </c>
      <c r="L168" s="30">
        <f>SUM(G168:K168)</f>
        <v>599</v>
      </c>
      <c r="M168" s="30">
        <f>COUNTIF(G168:K168, "&gt;0" )</f>
        <v>3</v>
      </c>
      <c r="N168" s="30">
        <f>IF(M168=0,0,L168/M168)</f>
        <v>199.66666666666666</v>
      </c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</row>
    <row r="169" spans="1:37" s="1" customFormat="1" ht="13.9" customHeight="1">
      <c r="A169" s="50">
        <v>157</v>
      </c>
      <c r="B169" s="1" t="s">
        <v>546</v>
      </c>
      <c r="C169" s="22" t="s">
        <v>545</v>
      </c>
      <c r="E169" s="1" t="s">
        <v>1020</v>
      </c>
      <c r="F169" s="1" t="s">
        <v>230</v>
      </c>
      <c r="G169" s="50">
        <v>174</v>
      </c>
      <c r="H169" s="50">
        <v>149</v>
      </c>
      <c r="I169" s="50">
        <v>137</v>
      </c>
      <c r="J169" s="50">
        <v>0</v>
      </c>
      <c r="K169" s="50">
        <v>139</v>
      </c>
      <c r="L169" s="30">
        <f>SUM(G169:K169)</f>
        <v>599</v>
      </c>
      <c r="M169" s="30">
        <f>COUNTIF(G169:K169, "&gt;0" )</f>
        <v>4</v>
      </c>
      <c r="N169" s="30">
        <f>IF(M169=0,0,L169/M169)</f>
        <v>149.75</v>
      </c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</row>
    <row r="170" spans="1:37" s="1" customFormat="1" ht="13.9" customHeight="1">
      <c r="A170" s="50">
        <v>158</v>
      </c>
      <c r="B170" s="1" t="s">
        <v>272</v>
      </c>
      <c r="C170" s="22" t="s">
        <v>271</v>
      </c>
      <c r="E170" s="1" t="s">
        <v>1015</v>
      </c>
      <c r="F170" s="1" t="s">
        <v>230</v>
      </c>
      <c r="G170" s="50">
        <v>0</v>
      </c>
      <c r="H170" s="50">
        <v>0</v>
      </c>
      <c r="I170" s="50">
        <v>192</v>
      </c>
      <c r="J170" s="50">
        <v>191</v>
      </c>
      <c r="K170" s="50">
        <v>208</v>
      </c>
      <c r="L170" s="30">
        <f>SUM(G170:K170)</f>
        <v>591</v>
      </c>
      <c r="M170" s="30">
        <f>COUNTIF(G170:K170, "&gt;0" )</f>
        <v>3</v>
      </c>
      <c r="N170" s="30">
        <f>IF(M170=0,0,L170/M170)</f>
        <v>197</v>
      </c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</row>
    <row r="171" spans="1:37" s="1" customFormat="1" ht="13.9" customHeight="1">
      <c r="A171" s="50">
        <v>159</v>
      </c>
      <c r="B171" s="1" t="s">
        <v>294</v>
      </c>
      <c r="C171" s="22" t="s">
        <v>293</v>
      </c>
      <c r="E171" s="1" t="s">
        <v>996</v>
      </c>
      <c r="F171" s="1" t="s">
        <v>230</v>
      </c>
      <c r="G171" s="50">
        <v>178</v>
      </c>
      <c r="H171" s="50">
        <v>223</v>
      </c>
      <c r="I171" s="50">
        <v>185</v>
      </c>
      <c r="J171" s="50">
        <v>0</v>
      </c>
      <c r="K171" s="50">
        <v>0</v>
      </c>
      <c r="L171" s="30">
        <f>SUM(G171:K171)</f>
        <v>586</v>
      </c>
      <c r="M171" s="30">
        <f>COUNTIF(G171:K171, "&gt;0" )</f>
        <v>3</v>
      </c>
      <c r="N171" s="30">
        <f>IF(M171=0,0,L171/M171)</f>
        <v>195.33333333333334</v>
      </c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</row>
    <row r="172" spans="1:37" s="1" customFormat="1" ht="13.9" customHeight="1">
      <c r="A172" s="50">
        <v>160</v>
      </c>
      <c r="B172" s="1" t="s">
        <v>540</v>
      </c>
      <c r="C172" s="22" t="s">
        <v>539</v>
      </c>
      <c r="E172" s="1" t="s">
        <v>1020</v>
      </c>
      <c r="F172" s="1" t="s">
        <v>230</v>
      </c>
      <c r="G172" s="50">
        <v>0</v>
      </c>
      <c r="H172" s="50">
        <v>155</v>
      </c>
      <c r="I172" s="50">
        <v>151</v>
      </c>
      <c r="J172" s="50">
        <v>142</v>
      </c>
      <c r="K172" s="50">
        <v>126</v>
      </c>
      <c r="L172" s="30">
        <f>SUM(G172:K172)</f>
        <v>574</v>
      </c>
      <c r="M172" s="30">
        <f>COUNTIF(G172:K172, "&gt;0" )</f>
        <v>4</v>
      </c>
      <c r="N172" s="30">
        <f>IF(M172=0,0,L172/M172)</f>
        <v>143.5</v>
      </c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</row>
    <row r="173" spans="1:37" s="1" customFormat="1" ht="13.9" customHeight="1">
      <c r="A173" s="50">
        <v>161</v>
      </c>
      <c r="B173" s="1" t="s">
        <v>486</v>
      </c>
      <c r="C173" s="22" t="s">
        <v>485</v>
      </c>
      <c r="E173" s="1" t="s">
        <v>1017</v>
      </c>
      <c r="F173" s="1" t="s">
        <v>230</v>
      </c>
      <c r="G173" s="50">
        <v>161</v>
      </c>
      <c r="H173" s="50">
        <v>0</v>
      </c>
      <c r="I173" s="50">
        <v>0</v>
      </c>
      <c r="J173" s="50">
        <v>211</v>
      </c>
      <c r="K173" s="50">
        <v>202</v>
      </c>
      <c r="L173" s="30">
        <f>SUM(G173:K173)</f>
        <v>574</v>
      </c>
      <c r="M173" s="30">
        <f>COUNTIF(G173:K173, "&gt;0" )</f>
        <v>3</v>
      </c>
      <c r="N173" s="30">
        <f>IF(M173=0,0,L173/M173)</f>
        <v>191.33333333333334</v>
      </c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</row>
    <row r="174" spans="1:37" s="1" customFormat="1" ht="13.9" customHeight="1">
      <c r="A174" s="50">
        <v>162</v>
      </c>
      <c r="B174" s="1" t="s">
        <v>596</v>
      </c>
      <c r="C174" s="22" t="s">
        <v>595</v>
      </c>
      <c r="E174" s="1" t="s">
        <v>1021</v>
      </c>
      <c r="F174" s="1" t="s">
        <v>230</v>
      </c>
      <c r="G174" s="50">
        <v>116</v>
      </c>
      <c r="H174" s="50">
        <v>109</v>
      </c>
      <c r="I174" s="50">
        <v>138</v>
      </c>
      <c r="J174" s="50">
        <v>104</v>
      </c>
      <c r="K174" s="50">
        <v>107</v>
      </c>
      <c r="L174" s="30">
        <f>SUM(G174:K174)</f>
        <v>574</v>
      </c>
      <c r="M174" s="30">
        <f>COUNTIF(G174:K174, "&gt;0" )</f>
        <v>5</v>
      </c>
      <c r="N174" s="30">
        <f>IF(M174=0,0,L174/M174)</f>
        <v>114.8</v>
      </c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</row>
    <row r="175" spans="1:37" s="1" customFormat="1" ht="13.9" customHeight="1">
      <c r="A175" s="50">
        <v>163</v>
      </c>
      <c r="B175" s="1" t="s">
        <v>559</v>
      </c>
      <c r="C175" s="22" t="s">
        <v>558</v>
      </c>
      <c r="E175" s="57" t="s">
        <v>1005</v>
      </c>
      <c r="F175" s="57" t="s">
        <v>230</v>
      </c>
      <c r="G175" s="24">
        <v>0</v>
      </c>
      <c r="H175" s="24">
        <v>0</v>
      </c>
      <c r="I175" s="24">
        <v>173</v>
      </c>
      <c r="J175" s="24">
        <v>243</v>
      </c>
      <c r="K175" s="24">
        <v>150</v>
      </c>
      <c r="L175" s="19">
        <f>SUM(G175:K175)</f>
        <v>566</v>
      </c>
      <c r="M175" s="19">
        <f>COUNTIF(G175:K175, "&gt;0" )</f>
        <v>3</v>
      </c>
      <c r="N175" s="19">
        <f>IF(M175=0,0,L175/M175)</f>
        <v>188.66666666666666</v>
      </c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</row>
    <row r="176" spans="1:37" s="1" customFormat="1" ht="13.9" customHeight="1">
      <c r="A176" s="50">
        <v>164</v>
      </c>
      <c r="B176" s="1" t="s">
        <v>468</v>
      </c>
      <c r="C176" s="22" t="s">
        <v>467</v>
      </c>
      <c r="E176" s="57" t="s">
        <v>1002</v>
      </c>
      <c r="F176" s="57" t="s">
        <v>230</v>
      </c>
      <c r="G176" s="24">
        <v>182</v>
      </c>
      <c r="H176" s="24">
        <v>189</v>
      </c>
      <c r="I176" s="24">
        <v>0</v>
      </c>
      <c r="J176" s="24">
        <v>0</v>
      </c>
      <c r="K176" s="24">
        <v>183</v>
      </c>
      <c r="L176" s="19">
        <f>SUM(G176:K176)</f>
        <v>554</v>
      </c>
      <c r="M176" s="19">
        <f>COUNTIF(G176:K176, "&gt;0" )</f>
        <v>3</v>
      </c>
      <c r="N176" s="19">
        <f>IF(M176=0,0,L176/M176)</f>
        <v>184.66666666666666</v>
      </c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</row>
    <row r="177" spans="1:37" s="1" customFormat="1" ht="13.9" customHeight="1">
      <c r="A177" s="50">
        <v>165</v>
      </c>
      <c r="B177" s="1" t="s">
        <v>378</v>
      </c>
      <c r="C177" s="22" t="s">
        <v>377</v>
      </c>
      <c r="E177" s="1" t="s">
        <v>1000</v>
      </c>
      <c r="F177" s="1" t="s">
        <v>230</v>
      </c>
      <c r="G177" s="50">
        <v>177</v>
      </c>
      <c r="H177" s="50">
        <v>0</v>
      </c>
      <c r="I177" s="50">
        <v>0</v>
      </c>
      <c r="J177" s="50">
        <v>208</v>
      </c>
      <c r="K177" s="50">
        <v>162</v>
      </c>
      <c r="L177" s="30">
        <f>SUM(G177:K177)</f>
        <v>547</v>
      </c>
      <c r="M177" s="30">
        <f>COUNTIF(G177:K177, "&gt;0" )</f>
        <v>3</v>
      </c>
      <c r="N177" s="30">
        <f>IF(M177=0,0,L177/M177)</f>
        <v>182.33333333333334</v>
      </c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</row>
    <row r="178" spans="1:37" s="1" customFormat="1" ht="13.9" customHeight="1">
      <c r="A178" s="50">
        <v>166</v>
      </c>
      <c r="B178" s="1" t="s">
        <v>247</v>
      </c>
      <c r="C178" s="22" t="s">
        <v>246</v>
      </c>
      <c r="E178" s="1" t="s">
        <v>995</v>
      </c>
      <c r="F178" s="1" t="s">
        <v>230</v>
      </c>
      <c r="G178" s="50">
        <v>0</v>
      </c>
      <c r="H178" s="50">
        <v>0</v>
      </c>
      <c r="I178" s="50">
        <v>168</v>
      </c>
      <c r="J178" s="50">
        <v>183</v>
      </c>
      <c r="K178" s="50">
        <v>168</v>
      </c>
      <c r="L178" s="30">
        <f>SUM(G178:K178)</f>
        <v>519</v>
      </c>
      <c r="M178" s="30">
        <f>COUNTIF(G178:K178, "&gt;0" )</f>
        <v>3</v>
      </c>
      <c r="N178" s="30">
        <f>IF(M178=0,0,L178/M178)</f>
        <v>173</v>
      </c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</row>
    <row r="179" spans="1:37" s="1" customFormat="1" ht="13.9" customHeight="1">
      <c r="A179" s="50">
        <v>167</v>
      </c>
      <c r="B179" s="1" t="s">
        <v>33</v>
      </c>
      <c r="C179" s="22" t="s">
        <v>32</v>
      </c>
      <c r="E179" s="1" t="s">
        <v>985</v>
      </c>
      <c r="F179" s="1" t="s">
        <v>230</v>
      </c>
      <c r="G179" s="50">
        <v>192</v>
      </c>
      <c r="H179" s="50">
        <v>203</v>
      </c>
      <c r="I179" s="50">
        <v>113</v>
      </c>
      <c r="J179" s="50">
        <v>0</v>
      </c>
      <c r="K179" s="50">
        <v>0</v>
      </c>
      <c r="L179" s="30">
        <f>SUM(G179:K179)</f>
        <v>508</v>
      </c>
      <c r="M179" s="30">
        <f>COUNTIF(G179:K179, "&gt;0" )</f>
        <v>3</v>
      </c>
      <c r="N179" s="30">
        <f>IF(M179=0,0,L179/M179)</f>
        <v>169.33333333333334</v>
      </c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</row>
    <row r="180" spans="1:37" s="1" customFormat="1" ht="13.9" customHeight="1">
      <c r="A180" s="50">
        <v>168</v>
      </c>
      <c r="B180" s="1" t="s">
        <v>181</v>
      </c>
      <c r="C180" s="22" t="s">
        <v>180</v>
      </c>
      <c r="E180" s="1" t="s">
        <v>992</v>
      </c>
      <c r="F180" s="1" t="s">
        <v>230</v>
      </c>
      <c r="G180" s="50">
        <v>148</v>
      </c>
      <c r="H180" s="50">
        <v>219</v>
      </c>
      <c r="I180" s="50">
        <v>138</v>
      </c>
      <c r="J180" s="50">
        <v>0</v>
      </c>
      <c r="K180" s="50">
        <v>0</v>
      </c>
      <c r="L180" s="30">
        <f>SUM(G180:K180)</f>
        <v>505</v>
      </c>
      <c r="M180" s="30">
        <f>COUNTIF(G180:K180, "&gt;0" )</f>
        <v>3</v>
      </c>
      <c r="N180" s="30">
        <f>IF(M180=0,0,L180/M180)</f>
        <v>168.33333333333334</v>
      </c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</row>
    <row r="181" spans="1:37" s="1" customFormat="1" ht="13.9" customHeight="1">
      <c r="A181" s="50">
        <v>169</v>
      </c>
      <c r="B181" s="1" t="s">
        <v>251</v>
      </c>
      <c r="C181" s="22" t="s">
        <v>250</v>
      </c>
      <c r="E181" s="1" t="s">
        <v>995</v>
      </c>
      <c r="F181" s="1" t="s">
        <v>230</v>
      </c>
      <c r="G181" s="50">
        <v>166</v>
      </c>
      <c r="H181" s="50">
        <v>143</v>
      </c>
      <c r="I181" s="50">
        <v>0</v>
      </c>
      <c r="J181" s="50">
        <v>0</v>
      </c>
      <c r="K181" s="50">
        <v>179</v>
      </c>
      <c r="L181" s="30">
        <f>SUM(G181:K181)</f>
        <v>488</v>
      </c>
      <c r="M181" s="30">
        <f>COUNTIF(G181:K181, "&gt;0" )</f>
        <v>3</v>
      </c>
      <c r="N181" s="30">
        <f>IF(M181=0,0,L181/M181)</f>
        <v>162.66666666666666</v>
      </c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</row>
    <row r="182" spans="1:37" s="1" customFormat="1" ht="13.9" customHeight="1">
      <c r="A182" s="50">
        <v>170</v>
      </c>
      <c r="B182" s="1" t="s">
        <v>615</v>
      </c>
      <c r="C182" s="22" t="s">
        <v>614</v>
      </c>
      <c r="E182" s="1" t="s">
        <v>1007</v>
      </c>
      <c r="F182" s="1" t="s">
        <v>230</v>
      </c>
      <c r="G182" s="50">
        <v>129</v>
      </c>
      <c r="H182" s="50">
        <v>0</v>
      </c>
      <c r="I182" s="50">
        <v>0</v>
      </c>
      <c r="J182" s="50">
        <v>170</v>
      </c>
      <c r="K182" s="50">
        <v>185</v>
      </c>
      <c r="L182" s="30">
        <f>SUM(G182:K182)</f>
        <v>484</v>
      </c>
      <c r="M182" s="30">
        <f>COUNTIF(G182:K182, "&gt;0" )</f>
        <v>3</v>
      </c>
      <c r="N182" s="30">
        <f>IF(M182=0,0,L182/M182)</f>
        <v>161.33333333333334</v>
      </c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</row>
    <row r="183" spans="1:37" s="1" customFormat="1" ht="13.9" customHeight="1">
      <c r="A183" s="50">
        <v>171</v>
      </c>
      <c r="B183" s="1" t="s">
        <v>220</v>
      </c>
      <c r="C183" s="22" t="s">
        <v>219</v>
      </c>
      <c r="E183" s="1" t="s">
        <v>1013</v>
      </c>
      <c r="F183" s="1" t="s">
        <v>230</v>
      </c>
      <c r="G183" s="50">
        <v>195</v>
      </c>
      <c r="H183" s="50">
        <v>147</v>
      </c>
      <c r="I183" s="50">
        <v>0</v>
      </c>
      <c r="J183" s="50">
        <v>137</v>
      </c>
      <c r="K183" s="50">
        <v>0</v>
      </c>
      <c r="L183" s="30">
        <f>SUM(G183:K183)</f>
        <v>479</v>
      </c>
      <c r="M183" s="30">
        <f>COUNTIF(G183:K183, "&gt;0" )</f>
        <v>3</v>
      </c>
      <c r="N183" s="30">
        <f>IF(M183=0,0,L183/M183)</f>
        <v>159.66666666666666</v>
      </c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</row>
    <row r="184" spans="1:37" s="1" customFormat="1" ht="13.9" customHeight="1">
      <c r="A184" s="50">
        <v>172</v>
      </c>
      <c r="B184" s="1" t="s">
        <v>557</v>
      </c>
      <c r="C184" s="22" t="s">
        <v>556</v>
      </c>
      <c r="E184" s="1" t="s">
        <v>1005</v>
      </c>
      <c r="F184" s="1" t="s">
        <v>230</v>
      </c>
      <c r="G184" s="50">
        <v>172</v>
      </c>
      <c r="H184" s="50">
        <v>149</v>
      </c>
      <c r="I184" s="50">
        <v>0</v>
      </c>
      <c r="J184" s="50">
        <v>0</v>
      </c>
      <c r="K184" s="50">
        <v>153</v>
      </c>
      <c r="L184" s="30">
        <f>SUM(G184:K184)</f>
        <v>474</v>
      </c>
      <c r="M184" s="30">
        <f>COUNTIF(G184:K184, "&gt;0" )</f>
        <v>3</v>
      </c>
      <c r="N184" s="30">
        <f>IF(M184=0,0,L184/M184)</f>
        <v>158</v>
      </c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</row>
    <row r="185" spans="1:37" s="1" customFormat="1" ht="13.9" customHeight="1">
      <c r="A185" s="50">
        <v>173</v>
      </c>
      <c r="B185" s="1" t="s">
        <v>332</v>
      </c>
      <c r="C185" s="22" t="s">
        <v>331</v>
      </c>
      <c r="E185" s="1" t="s">
        <v>998</v>
      </c>
      <c r="F185" s="1" t="s">
        <v>230</v>
      </c>
      <c r="G185" s="50">
        <v>0</v>
      </c>
      <c r="H185" s="50">
        <v>223</v>
      </c>
      <c r="I185" s="50">
        <v>198</v>
      </c>
      <c r="J185" s="50">
        <v>0</v>
      </c>
      <c r="K185" s="50">
        <v>0</v>
      </c>
      <c r="L185" s="30">
        <f>SUM(G185:K185)</f>
        <v>421</v>
      </c>
      <c r="M185" s="30">
        <f>COUNTIF(G185:K185, "&gt;0" )</f>
        <v>2</v>
      </c>
      <c r="N185" s="30">
        <f>IF(M185=0,0,L185/M185)</f>
        <v>210.5</v>
      </c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</row>
    <row r="186" spans="1:37" s="1" customFormat="1" ht="13.9" customHeight="1">
      <c r="A186" s="50">
        <v>174</v>
      </c>
      <c r="B186" s="1" t="s">
        <v>58</v>
      </c>
      <c r="C186" s="22" t="s">
        <v>57</v>
      </c>
      <c r="E186" s="1" t="s">
        <v>987</v>
      </c>
      <c r="F186" s="1" t="s">
        <v>230</v>
      </c>
      <c r="G186" s="50">
        <v>141</v>
      </c>
      <c r="H186" s="50">
        <v>132</v>
      </c>
      <c r="I186" s="50">
        <v>0</v>
      </c>
      <c r="J186" s="50">
        <v>0</v>
      </c>
      <c r="K186" s="50">
        <v>144</v>
      </c>
      <c r="L186" s="30">
        <f>SUM(G186:K186)</f>
        <v>417</v>
      </c>
      <c r="M186" s="30">
        <f>COUNTIF(G186:K186, "&gt;0" )</f>
        <v>3</v>
      </c>
      <c r="N186" s="30">
        <f>IF(M186=0,0,L186/M186)</f>
        <v>139</v>
      </c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</row>
    <row r="187" spans="1:37" s="1" customFormat="1" ht="13.9" customHeight="1">
      <c r="A187" s="50">
        <v>175</v>
      </c>
      <c r="B187" s="1" t="s">
        <v>367</v>
      </c>
      <c r="C187" s="22" t="s">
        <v>366</v>
      </c>
      <c r="E187" s="1" t="s">
        <v>999</v>
      </c>
      <c r="F187" s="1" t="s">
        <v>230</v>
      </c>
      <c r="G187" s="50">
        <v>234</v>
      </c>
      <c r="H187" s="50">
        <v>164</v>
      </c>
      <c r="I187" s="50">
        <v>0</v>
      </c>
      <c r="J187" s="50">
        <v>0</v>
      </c>
      <c r="K187" s="50">
        <v>0</v>
      </c>
      <c r="L187" s="30">
        <f>SUM(G187:K187)</f>
        <v>398</v>
      </c>
      <c r="M187" s="30">
        <f>COUNTIF(G187:K187, "&gt;0" )</f>
        <v>2</v>
      </c>
      <c r="N187" s="30">
        <f>IF(M187=0,0,L187/M187)</f>
        <v>199</v>
      </c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</row>
    <row r="188" spans="1:37" s="1" customFormat="1" ht="13.9" customHeight="1">
      <c r="A188" s="50">
        <v>176</v>
      </c>
      <c r="B188" s="1" t="s">
        <v>520</v>
      </c>
      <c r="C188" s="22" t="s">
        <v>519</v>
      </c>
      <c r="E188" s="1" t="s">
        <v>1020</v>
      </c>
      <c r="F188" s="1" t="s">
        <v>230</v>
      </c>
      <c r="G188" s="50">
        <v>124</v>
      </c>
      <c r="H188" s="50">
        <v>0</v>
      </c>
      <c r="I188" s="50">
        <v>134</v>
      </c>
      <c r="J188" s="50">
        <v>127</v>
      </c>
      <c r="K188" s="50">
        <v>0</v>
      </c>
      <c r="L188" s="30">
        <f>SUM(G188:K188)</f>
        <v>385</v>
      </c>
      <c r="M188" s="30">
        <f>COUNTIF(G188:K188, "&gt;0" )</f>
        <v>3</v>
      </c>
      <c r="N188" s="30">
        <f>IF(M188=0,0,L188/M188)</f>
        <v>128.33333333333334</v>
      </c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</row>
    <row r="189" spans="1:37" s="1" customFormat="1" ht="13.9" customHeight="1">
      <c r="A189" s="50">
        <v>177</v>
      </c>
      <c r="B189" s="1" t="s">
        <v>298</v>
      </c>
      <c r="C189" s="22" t="s">
        <v>297</v>
      </c>
      <c r="E189" s="1" t="s">
        <v>996</v>
      </c>
      <c r="F189" s="1" t="s">
        <v>230</v>
      </c>
      <c r="G189" s="50">
        <v>0</v>
      </c>
      <c r="H189" s="50">
        <v>0</v>
      </c>
      <c r="I189" s="50">
        <v>0</v>
      </c>
      <c r="J189" s="50">
        <v>204</v>
      </c>
      <c r="K189" s="50">
        <v>176</v>
      </c>
      <c r="L189" s="30">
        <f>SUM(G189:K189)</f>
        <v>380</v>
      </c>
      <c r="M189" s="30">
        <f>COUNTIF(G189:K189, "&gt;0" )</f>
        <v>2</v>
      </c>
      <c r="N189" s="30">
        <f>IF(M189=0,0,L189/M189)</f>
        <v>190</v>
      </c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</row>
    <row r="190" spans="1:37" s="1" customFormat="1" ht="13.9" customHeight="1">
      <c r="A190" s="50">
        <v>178</v>
      </c>
      <c r="B190" s="1" t="s">
        <v>97</v>
      </c>
      <c r="C190" s="22" t="s">
        <v>96</v>
      </c>
      <c r="E190" s="1" t="s">
        <v>1010</v>
      </c>
      <c r="F190" s="1" t="s">
        <v>230</v>
      </c>
      <c r="G190" s="50">
        <v>162</v>
      </c>
      <c r="H190" s="50">
        <v>133</v>
      </c>
      <c r="I190" s="50">
        <v>79</v>
      </c>
      <c r="J190" s="50">
        <v>0</v>
      </c>
      <c r="K190" s="50">
        <v>0</v>
      </c>
      <c r="L190" s="30">
        <f>SUM(G190:K190)</f>
        <v>374</v>
      </c>
      <c r="M190" s="30">
        <f>COUNTIF(G190:K190, "&gt;0" )</f>
        <v>3</v>
      </c>
      <c r="N190" s="30">
        <f>IF(M190=0,0,L190/M190)</f>
        <v>124.66666666666667</v>
      </c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</row>
    <row r="191" spans="1:37" s="1" customFormat="1" ht="13.9" customHeight="1">
      <c r="A191" s="50">
        <v>179</v>
      </c>
      <c r="B191" s="1" t="s">
        <v>392</v>
      </c>
      <c r="C191" s="22" t="s">
        <v>391</v>
      </c>
      <c r="E191" s="1" t="s">
        <v>1000</v>
      </c>
      <c r="F191" s="1" t="s">
        <v>230</v>
      </c>
      <c r="G191" s="50">
        <v>0</v>
      </c>
      <c r="H191" s="50">
        <v>178</v>
      </c>
      <c r="I191" s="50">
        <v>194</v>
      </c>
      <c r="J191" s="50">
        <v>0</v>
      </c>
      <c r="K191" s="50">
        <v>0</v>
      </c>
      <c r="L191" s="30">
        <f>SUM(G191:K191)</f>
        <v>372</v>
      </c>
      <c r="M191" s="30">
        <f>COUNTIF(G191:K191, "&gt;0" )</f>
        <v>2</v>
      </c>
      <c r="N191" s="30">
        <f>IF(M191=0,0,L191/M191)</f>
        <v>186</v>
      </c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</row>
    <row r="192" spans="1:37" s="1" customFormat="1" ht="13.9" customHeight="1">
      <c r="A192" s="50">
        <v>180</v>
      </c>
      <c r="B192" s="1" t="s">
        <v>663</v>
      </c>
      <c r="C192" s="22" t="s">
        <v>662</v>
      </c>
      <c r="E192" s="1" t="s">
        <v>1008</v>
      </c>
      <c r="F192" s="1" t="s">
        <v>230</v>
      </c>
      <c r="G192" s="50">
        <v>201</v>
      </c>
      <c r="H192" s="50">
        <v>166</v>
      </c>
      <c r="I192" s="50">
        <v>0</v>
      </c>
      <c r="J192" s="50">
        <v>0</v>
      </c>
      <c r="K192" s="50">
        <v>0</v>
      </c>
      <c r="L192" s="30">
        <f>SUM(G192:K192)</f>
        <v>367</v>
      </c>
      <c r="M192" s="30">
        <f>COUNTIF(G192:K192, "&gt;0" )</f>
        <v>2</v>
      </c>
      <c r="N192" s="30">
        <f>IF(M192=0,0,L192/M192)</f>
        <v>183.5</v>
      </c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</row>
    <row r="193" spans="1:37" s="1" customFormat="1" ht="13.9" customHeight="1">
      <c r="A193" s="50">
        <v>181</v>
      </c>
      <c r="B193" s="1" t="s">
        <v>49</v>
      </c>
      <c r="C193" s="22" t="s">
        <v>48</v>
      </c>
      <c r="E193" s="1" t="s">
        <v>985</v>
      </c>
      <c r="F193" s="1" t="s">
        <v>230</v>
      </c>
      <c r="G193" s="50">
        <v>0</v>
      </c>
      <c r="H193" s="50">
        <v>0</v>
      </c>
      <c r="I193" s="50">
        <v>0</v>
      </c>
      <c r="J193" s="50">
        <v>167</v>
      </c>
      <c r="K193" s="50">
        <v>193</v>
      </c>
      <c r="L193" s="30">
        <f>SUM(G193:K193)</f>
        <v>360</v>
      </c>
      <c r="M193" s="30">
        <f>COUNTIF(G193:K193, "&gt;0" )</f>
        <v>2</v>
      </c>
      <c r="N193" s="30">
        <f>IF(M193=0,0,L193/M193)</f>
        <v>180</v>
      </c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</row>
    <row r="194" spans="1:37" s="1" customFormat="1" ht="13.9" customHeight="1">
      <c r="A194" s="50">
        <v>182</v>
      </c>
      <c r="B194" s="1" t="s">
        <v>613</v>
      </c>
      <c r="C194" s="22" t="s">
        <v>612</v>
      </c>
      <c r="E194" s="1" t="s">
        <v>1007</v>
      </c>
      <c r="F194" s="1" t="s">
        <v>230</v>
      </c>
      <c r="G194" s="50">
        <v>0</v>
      </c>
      <c r="H194" s="50">
        <v>167</v>
      </c>
      <c r="I194" s="50">
        <v>176</v>
      </c>
      <c r="J194" s="50">
        <v>0</v>
      </c>
      <c r="K194" s="50">
        <v>0</v>
      </c>
      <c r="L194" s="30">
        <f>SUM(G194:K194)</f>
        <v>343</v>
      </c>
      <c r="M194" s="30">
        <f>COUNTIF(G194:K194, "&gt;0" )</f>
        <v>2</v>
      </c>
      <c r="N194" s="30">
        <f>IF(M194=0,0,L194/M194)</f>
        <v>171.5</v>
      </c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</row>
    <row r="195" spans="1:37" s="1" customFormat="1" ht="13.9" customHeight="1">
      <c r="A195" s="50">
        <v>183</v>
      </c>
      <c r="B195" s="1" t="s">
        <v>278</v>
      </c>
      <c r="C195" s="22" t="s">
        <v>277</v>
      </c>
      <c r="E195" s="1" t="s">
        <v>1014</v>
      </c>
      <c r="F195" s="1" t="s">
        <v>230</v>
      </c>
      <c r="G195" s="50">
        <v>179</v>
      </c>
      <c r="H195" s="50">
        <v>0</v>
      </c>
      <c r="I195" s="50">
        <v>0</v>
      </c>
      <c r="J195" s="50">
        <v>0</v>
      </c>
      <c r="K195" s="50">
        <v>158</v>
      </c>
      <c r="L195" s="30">
        <f>SUM(G195:K195)</f>
        <v>337</v>
      </c>
      <c r="M195" s="30">
        <f>COUNTIF(G195:K195, "&gt;0" )</f>
        <v>2</v>
      </c>
      <c r="N195" s="30">
        <f>IF(M195=0,0,L195/M195)</f>
        <v>168.5</v>
      </c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</row>
    <row r="196" spans="1:37" s="1" customFormat="1" ht="13.9" customHeight="1">
      <c r="A196" s="50">
        <v>184</v>
      </c>
      <c r="B196" s="1" t="s">
        <v>347</v>
      </c>
      <c r="C196" s="22" t="s">
        <v>346</v>
      </c>
      <c r="E196" s="1" t="s">
        <v>999</v>
      </c>
      <c r="F196" s="1" t="s">
        <v>230</v>
      </c>
      <c r="G196" s="50">
        <v>0</v>
      </c>
      <c r="H196" s="50">
        <v>0</v>
      </c>
      <c r="I196" s="50">
        <v>201</v>
      </c>
      <c r="J196" s="50">
        <v>124</v>
      </c>
      <c r="K196" s="50">
        <v>0</v>
      </c>
      <c r="L196" s="30">
        <f>SUM(G196:K196)</f>
        <v>325</v>
      </c>
      <c r="M196" s="30">
        <f>COUNTIF(G196:K196, "&gt;0" )</f>
        <v>2</v>
      </c>
      <c r="N196" s="30">
        <f>IF(M196=0,0,L196/M196)</f>
        <v>162.5</v>
      </c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</row>
    <row r="197" spans="1:37" s="1" customFormat="1" ht="13.9" customHeight="1">
      <c r="A197" s="50">
        <v>185</v>
      </c>
      <c r="B197" s="1" t="s">
        <v>64</v>
      </c>
      <c r="C197" s="22" t="s">
        <v>63</v>
      </c>
      <c r="E197" s="57" t="s">
        <v>987</v>
      </c>
      <c r="F197" s="57" t="s">
        <v>230</v>
      </c>
      <c r="G197" s="24">
        <v>0</v>
      </c>
      <c r="H197" s="24">
        <v>0</v>
      </c>
      <c r="I197" s="24">
        <v>180</v>
      </c>
      <c r="J197" s="24">
        <v>145</v>
      </c>
      <c r="K197" s="24">
        <v>0</v>
      </c>
      <c r="L197" s="19">
        <f>SUM(G197:K197)</f>
        <v>325</v>
      </c>
      <c r="M197" s="19">
        <f>COUNTIF(G197:K197, "&gt;0" )</f>
        <v>2</v>
      </c>
      <c r="N197" s="19">
        <f>IF(M197=0,0,L197/M197)</f>
        <v>162.5</v>
      </c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</row>
    <row r="198" spans="1:37" s="1" customFormat="1" ht="13.9" customHeight="1">
      <c r="A198" s="50">
        <v>186</v>
      </c>
      <c r="B198" s="1" t="s">
        <v>200</v>
      </c>
      <c r="C198" s="22" t="s">
        <v>199</v>
      </c>
      <c r="E198" s="1" t="s">
        <v>1013</v>
      </c>
      <c r="F198" s="1" t="s">
        <v>230</v>
      </c>
      <c r="G198" s="50">
        <v>0</v>
      </c>
      <c r="H198" s="50">
        <v>0</v>
      </c>
      <c r="I198" s="50">
        <v>167</v>
      </c>
      <c r="J198" s="50">
        <v>148</v>
      </c>
      <c r="K198" s="50">
        <v>0</v>
      </c>
      <c r="L198" s="30">
        <f>SUM(G198:K198)</f>
        <v>315</v>
      </c>
      <c r="M198" s="30">
        <f>COUNTIF(G198:K198, "&gt;0" )</f>
        <v>2</v>
      </c>
      <c r="N198" s="30">
        <f>IF(M198=0,0,L198/M198)</f>
        <v>157.5</v>
      </c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</row>
    <row r="199" spans="1:37" s="1" customFormat="1" ht="13.9" customHeight="1">
      <c r="A199" s="50">
        <v>187</v>
      </c>
      <c r="B199" s="1" t="s">
        <v>191</v>
      </c>
      <c r="C199" s="22" t="s">
        <v>190</v>
      </c>
      <c r="E199" s="1" t="s">
        <v>992</v>
      </c>
      <c r="F199" s="1" t="s">
        <v>230</v>
      </c>
      <c r="G199" s="50">
        <v>0</v>
      </c>
      <c r="H199" s="50">
        <v>0</v>
      </c>
      <c r="I199" s="50">
        <v>0</v>
      </c>
      <c r="J199" s="50">
        <v>165</v>
      </c>
      <c r="K199" s="50">
        <v>148</v>
      </c>
      <c r="L199" s="30">
        <f>SUM(G199:K199)</f>
        <v>313</v>
      </c>
      <c r="M199" s="30">
        <f>COUNTIF(G199:K199, "&gt;0" )</f>
        <v>2</v>
      </c>
      <c r="N199" s="30">
        <f>IF(M199=0,0,L199/M199)</f>
        <v>156.5</v>
      </c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</row>
    <row r="200" spans="1:37" s="1" customFormat="1" ht="13.9" customHeight="1">
      <c r="A200" s="50">
        <v>188</v>
      </c>
      <c r="B200" s="1" t="s">
        <v>210</v>
      </c>
      <c r="C200" s="22" t="s">
        <v>209</v>
      </c>
      <c r="E200" s="1" t="s">
        <v>1013</v>
      </c>
      <c r="F200" s="1" t="s">
        <v>230</v>
      </c>
      <c r="G200" s="50">
        <v>0</v>
      </c>
      <c r="H200" s="50">
        <v>0</v>
      </c>
      <c r="I200" s="50">
        <v>0</v>
      </c>
      <c r="J200" s="50">
        <v>153</v>
      </c>
      <c r="K200" s="50">
        <v>155</v>
      </c>
      <c r="L200" s="30">
        <f>SUM(G200:K200)</f>
        <v>308</v>
      </c>
      <c r="M200" s="30">
        <f>COUNTIF(G200:K200, "&gt;0" )</f>
        <v>2</v>
      </c>
      <c r="N200" s="30">
        <f>IF(M200=0,0,L200/M200)</f>
        <v>154</v>
      </c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</row>
    <row r="201" spans="1:37" s="1" customFormat="1" ht="13.9" customHeight="1">
      <c r="A201" s="50">
        <v>189</v>
      </c>
      <c r="B201" s="1" t="s">
        <v>345</v>
      </c>
      <c r="C201" s="22" t="s">
        <v>344</v>
      </c>
      <c r="E201" s="57" t="s">
        <v>999</v>
      </c>
      <c r="F201" s="57" t="s">
        <v>230</v>
      </c>
      <c r="G201" s="24">
        <v>0</v>
      </c>
      <c r="H201" s="24">
        <v>149</v>
      </c>
      <c r="I201" s="24">
        <v>0</v>
      </c>
      <c r="J201" s="24">
        <v>0</v>
      </c>
      <c r="K201" s="24">
        <v>151</v>
      </c>
      <c r="L201" s="19">
        <f>SUM(G201:K201)</f>
        <v>300</v>
      </c>
      <c r="M201" s="19">
        <f>COUNTIF(G201:K201, "&gt;0" )</f>
        <v>2</v>
      </c>
      <c r="N201" s="19">
        <f>IF(M201=0,0,L201/M201)</f>
        <v>150</v>
      </c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</row>
    <row r="202" spans="1:37" s="1" customFormat="1" ht="13.9" customHeight="1">
      <c r="A202" s="50">
        <v>190</v>
      </c>
      <c r="B202" s="1" t="s">
        <v>274</v>
      </c>
      <c r="C202" s="22" t="s">
        <v>273</v>
      </c>
      <c r="E202" s="57" t="s">
        <v>1015</v>
      </c>
      <c r="F202" s="57" t="s">
        <v>230</v>
      </c>
      <c r="G202" s="24">
        <v>154</v>
      </c>
      <c r="H202" s="24">
        <v>130</v>
      </c>
      <c r="I202" s="24">
        <v>0</v>
      </c>
      <c r="J202" s="24">
        <v>0</v>
      </c>
      <c r="K202" s="24">
        <v>0</v>
      </c>
      <c r="L202" s="19">
        <f>SUM(G202:K202)</f>
        <v>284</v>
      </c>
      <c r="M202" s="19">
        <f>COUNTIF(G202:K202, "&gt;0" )</f>
        <v>2</v>
      </c>
      <c r="N202" s="19">
        <f>IF(M202=0,0,L202/M202)</f>
        <v>142</v>
      </c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</row>
    <row r="203" spans="1:37" s="1" customFormat="1" ht="13.9" customHeight="1">
      <c r="A203" s="50">
        <v>191</v>
      </c>
      <c r="B203" s="1" t="s">
        <v>104</v>
      </c>
      <c r="C203" s="22" t="s">
        <v>103</v>
      </c>
      <c r="E203" s="1" t="s">
        <v>989</v>
      </c>
      <c r="F203" s="1" t="s">
        <v>230</v>
      </c>
      <c r="G203" s="50">
        <v>0</v>
      </c>
      <c r="H203" s="50">
        <v>0</v>
      </c>
      <c r="I203" s="50">
        <v>0</v>
      </c>
      <c r="J203" s="50">
        <v>0</v>
      </c>
      <c r="K203" s="50">
        <v>216</v>
      </c>
      <c r="L203" s="30">
        <f>SUM(G203:K203)</f>
        <v>216</v>
      </c>
      <c r="M203" s="30">
        <f>COUNTIF(G203:K203, "&gt;0" )</f>
        <v>1</v>
      </c>
      <c r="N203" s="30">
        <f>IF(M203=0,0,L203/M203)</f>
        <v>216</v>
      </c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</row>
    <row r="204" spans="1:37" s="1" customFormat="1" ht="13.9" customHeight="1">
      <c r="A204" s="50">
        <v>192</v>
      </c>
      <c r="B204" s="1" t="s">
        <v>37</v>
      </c>
      <c r="C204" s="22" t="s">
        <v>36</v>
      </c>
      <c r="E204" s="1" t="s">
        <v>985</v>
      </c>
      <c r="F204" s="1" t="s">
        <v>230</v>
      </c>
      <c r="G204" s="50">
        <v>0</v>
      </c>
      <c r="H204" s="50">
        <v>0</v>
      </c>
      <c r="I204" s="50">
        <v>0</v>
      </c>
      <c r="J204" s="50">
        <v>0</v>
      </c>
      <c r="K204" s="50">
        <v>214</v>
      </c>
      <c r="L204" s="30">
        <f>SUM(G204:K204)</f>
        <v>214</v>
      </c>
      <c r="M204" s="30">
        <f>COUNTIF(G204:K204, "&gt;0" )</f>
        <v>1</v>
      </c>
      <c r="N204" s="30">
        <f>IF(M204=0,0,L204/M204)</f>
        <v>214</v>
      </c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</row>
    <row r="205" spans="1:37" s="1" customFormat="1" ht="13.9" customHeight="1">
      <c r="A205" s="50">
        <v>193</v>
      </c>
      <c r="B205" s="1" t="s">
        <v>584</v>
      </c>
      <c r="C205" s="22" t="s">
        <v>583</v>
      </c>
      <c r="E205" s="1" t="s">
        <v>1006</v>
      </c>
      <c r="F205" s="1" t="s">
        <v>230</v>
      </c>
      <c r="G205" s="50">
        <v>0</v>
      </c>
      <c r="H205" s="50">
        <v>0</v>
      </c>
      <c r="I205" s="50">
        <v>0</v>
      </c>
      <c r="J205" s="50">
        <v>0</v>
      </c>
      <c r="K205" s="50">
        <v>202</v>
      </c>
      <c r="L205" s="30">
        <f>SUM(G205:K205)</f>
        <v>202</v>
      </c>
      <c r="M205" s="30">
        <f>COUNTIF(G205:K205, "&gt;0" )</f>
        <v>1</v>
      </c>
      <c r="N205" s="30">
        <f>IF(M205=0,0,L205/M205)</f>
        <v>202</v>
      </c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</row>
    <row r="206" spans="1:37" s="1" customFormat="1" ht="13.9" customHeight="1">
      <c r="A206" s="50">
        <v>194</v>
      </c>
      <c r="B206" s="1" t="s">
        <v>667</v>
      </c>
      <c r="C206" s="22" t="s">
        <v>666</v>
      </c>
      <c r="E206" s="57" t="s">
        <v>1008</v>
      </c>
      <c r="F206" s="57" t="s">
        <v>230</v>
      </c>
      <c r="G206" s="24">
        <v>0</v>
      </c>
      <c r="H206" s="24">
        <v>0</v>
      </c>
      <c r="I206" s="24">
        <v>200</v>
      </c>
      <c r="J206" s="24">
        <v>0</v>
      </c>
      <c r="K206" s="24">
        <v>0</v>
      </c>
      <c r="L206" s="19">
        <f>SUM(G206:K206)</f>
        <v>200</v>
      </c>
      <c r="M206" s="19">
        <f>COUNTIF(G206:K206, "&gt;0" )</f>
        <v>1</v>
      </c>
      <c r="N206" s="19">
        <f>IF(M206=0,0,L206/M206)</f>
        <v>200</v>
      </c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</row>
    <row r="207" spans="1:37" s="1" customFormat="1" ht="13.9" customHeight="1">
      <c r="A207" s="50">
        <v>195</v>
      </c>
      <c r="B207" s="1" t="s">
        <v>501</v>
      </c>
      <c r="C207" s="22" t="s">
        <v>500</v>
      </c>
      <c r="E207" s="1" t="s">
        <v>1003</v>
      </c>
      <c r="F207" s="1" t="s">
        <v>230</v>
      </c>
      <c r="G207" s="50">
        <v>0</v>
      </c>
      <c r="H207" s="50">
        <v>0</v>
      </c>
      <c r="I207" s="50">
        <v>0</v>
      </c>
      <c r="J207" s="50">
        <v>0</v>
      </c>
      <c r="K207" s="50">
        <v>192</v>
      </c>
      <c r="L207" s="30">
        <f>SUM(G207:K207)</f>
        <v>192</v>
      </c>
      <c r="M207" s="30">
        <f>COUNTIF(G207:K207, "&gt;0" )</f>
        <v>1</v>
      </c>
      <c r="N207" s="30">
        <f>IF(M207=0,0,L207/M207)</f>
        <v>192</v>
      </c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</row>
    <row r="208" spans="1:37" s="1" customFormat="1" ht="13.9" customHeight="1">
      <c r="A208" s="50">
        <v>196</v>
      </c>
      <c r="B208" s="1" t="s">
        <v>464</v>
      </c>
      <c r="C208" s="22" t="s">
        <v>463</v>
      </c>
      <c r="E208" s="1" t="s">
        <v>1002</v>
      </c>
      <c r="F208" s="1" t="s">
        <v>230</v>
      </c>
      <c r="G208" s="50">
        <v>189</v>
      </c>
      <c r="H208" s="50">
        <v>0</v>
      </c>
      <c r="I208" s="50">
        <v>0</v>
      </c>
      <c r="J208" s="50">
        <v>0</v>
      </c>
      <c r="K208" s="50">
        <v>0</v>
      </c>
      <c r="L208" s="30">
        <f>SUM(G208:K208)</f>
        <v>189</v>
      </c>
      <c r="M208" s="30">
        <f>COUNTIF(G208:K208, "&gt;0" )</f>
        <v>1</v>
      </c>
      <c r="N208" s="30">
        <f>IF(M208=0,0,L208/M208)</f>
        <v>189</v>
      </c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</row>
    <row r="209" spans="1:37" s="1" customFormat="1" ht="13.9" customHeight="1">
      <c r="A209" s="50">
        <v>197</v>
      </c>
      <c r="B209" s="1" t="s">
        <v>268</v>
      </c>
      <c r="C209" s="22" t="s">
        <v>267</v>
      </c>
      <c r="E209" s="1" t="s">
        <v>1014</v>
      </c>
      <c r="F209" s="1" t="s">
        <v>230</v>
      </c>
      <c r="G209" s="50">
        <v>0</v>
      </c>
      <c r="H209" s="50">
        <v>0</v>
      </c>
      <c r="I209" s="50">
        <v>0</v>
      </c>
      <c r="J209" s="50">
        <v>0</v>
      </c>
      <c r="K209" s="50">
        <v>178</v>
      </c>
      <c r="L209" s="30">
        <f>SUM(G209:K209)</f>
        <v>178</v>
      </c>
      <c r="M209" s="30">
        <f>COUNTIF(G209:K209, "&gt;0" )</f>
        <v>1</v>
      </c>
      <c r="N209" s="30">
        <f>IF(M209=0,0,L209/M209)</f>
        <v>178</v>
      </c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</row>
    <row r="210" spans="1:37" s="1" customFormat="1" ht="13.9" customHeight="1">
      <c r="A210" s="50">
        <v>198</v>
      </c>
      <c r="B210" s="1" t="s">
        <v>586</v>
      </c>
      <c r="C210" s="22" t="s">
        <v>585</v>
      </c>
      <c r="E210" s="1" t="s">
        <v>1006</v>
      </c>
      <c r="F210" s="1" t="s">
        <v>230</v>
      </c>
      <c r="G210" s="50">
        <v>0</v>
      </c>
      <c r="H210" s="50">
        <v>178</v>
      </c>
      <c r="I210" s="50">
        <v>0</v>
      </c>
      <c r="J210" s="50">
        <v>0</v>
      </c>
      <c r="K210" s="50">
        <v>0</v>
      </c>
      <c r="L210" s="30">
        <f>SUM(G210:K210)</f>
        <v>178</v>
      </c>
      <c r="M210" s="30">
        <f>COUNTIF(G210:K210, "&gt;0" )</f>
        <v>1</v>
      </c>
      <c r="N210" s="30">
        <f>IF(M210=0,0,L210/M210)</f>
        <v>178</v>
      </c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</row>
    <row r="211" spans="1:37" s="1" customFormat="1" ht="13.9" customHeight="1">
      <c r="A211" s="50">
        <v>199</v>
      </c>
      <c r="B211" s="1" t="s">
        <v>509</v>
      </c>
      <c r="C211" s="22" t="s">
        <v>508</v>
      </c>
      <c r="E211" s="1" t="s">
        <v>1003</v>
      </c>
      <c r="F211" s="1" t="s">
        <v>230</v>
      </c>
      <c r="G211" s="50">
        <v>175</v>
      </c>
      <c r="H211" s="50">
        <v>0</v>
      </c>
      <c r="I211" s="50">
        <v>0</v>
      </c>
      <c r="J211" s="50">
        <v>0</v>
      </c>
      <c r="K211" s="50">
        <v>0</v>
      </c>
      <c r="L211" s="30">
        <f>SUM(G211:K211)</f>
        <v>175</v>
      </c>
      <c r="M211" s="30">
        <f>COUNTIF(G211:K211, "&gt;0" )</f>
        <v>1</v>
      </c>
      <c r="N211" s="30">
        <f>IF(M211=0,0,L211/M211)</f>
        <v>175</v>
      </c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</row>
    <row r="212" spans="1:37" s="1" customFormat="1" ht="13.9" customHeight="1">
      <c r="A212" s="50">
        <v>200</v>
      </c>
      <c r="B212" s="1" t="s">
        <v>456</v>
      </c>
      <c r="C212" s="22" t="s">
        <v>455</v>
      </c>
      <c r="E212" s="57" t="s">
        <v>1002</v>
      </c>
      <c r="F212" s="57" t="s">
        <v>230</v>
      </c>
      <c r="G212" s="24">
        <v>0</v>
      </c>
      <c r="H212" s="24">
        <v>0</v>
      </c>
      <c r="I212" s="24">
        <v>0</v>
      </c>
      <c r="J212" s="24">
        <v>172</v>
      </c>
      <c r="K212" s="24">
        <v>0</v>
      </c>
      <c r="L212" s="19">
        <f>SUM(G212:K212)</f>
        <v>172</v>
      </c>
      <c r="M212" s="19">
        <f>COUNTIF(G212:K212, "&gt;0" )</f>
        <v>1</v>
      </c>
      <c r="N212" s="19">
        <f>IF(M212=0,0,L212/M212)</f>
        <v>172</v>
      </c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</row>
    <row r="213" spans="1:37" s="1" customFormat="1" ht="13.9" customHeight="1">
      <c r="A213" s="50">
        <v>201</v>
      </c>
      <c r="B213" s="1" t="s">
        <v>89</v>
      </c>
      <c r="C213" s="22" t="s">
        <v>88</v>
      </c>
      <c r="E213" s="1" t="s">
        <v>988</v>
      </c>
      <c r="F213" s="1" t="s">
        <v>230</v>
      </c>
      <c r="G213" s="50">
        <v>0</v>
      </c>
      <c r="H213" s="50">
        <v>169</v>
      </c>
      <c r="I213" s="50">
        <v>0</v>
      </c>
      <c r="J213" s="50">
        <v>0</v>
      </c>
      <c r="K213" s="50">
        <v>0</v>
      </c>
      <c r="L213" s="30">
        <f>SUM(G213:K213)</f>
        <v>169</v>
      </c>
      <c r="M213" s="30">
        <f>COUNTIF(G213:K213, "&gt;0" )</f>
        <v>1</v>
      </c>
      <c r="N213" s="30">
        <f>IF(M213=0,0,L213/M213)</f>
        <v>169</v>
      </c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</row>
    <row r="214" spans="1:37" s="1" customFormat="1" ht="13.9" customHeight="1">
      <c r="A214" s="50">
        <v>202</v>
      </c>
      <c r="B214" s="1" t="s">
        <v>286</v>
      </c>
      <c r="C214" s="22" t="s">
        <v>285</v>
      </c>
      <c r="E214" s="1" t="s">
        <v>1015</v>
      </c>
      <c r="F214" s="1" t="s">
        <v>230</v>
      </c>
      <c r="G214" s="50">
        <v>0</v>
      </c>
      <c r="H214" s="50">
        <v>152</v>
      </c>
      <c r="I214" s="50">
        <v>0</v>
      </c>
      <c r="J214" s="50">
        <v>0</v>
      </c>
      <c r="K214" s="50">
        <v>0</v>
      </c>
      <c r="L214" s="30">
        <f>SUM(G214:K214)</f>
        <v>152</v>
      </c>
      <c r="M214" s="30">
        <f>COUNTIF(G214:K214, "&gt;0" )</f>
        <v>1</v>
      </c>
      <c r="N214" s="30">
        <f>IF(M214=0,0,L214/M214)</f>
        <v>152</v>
      </c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</row>
    <row r="215" spans="1:37" s="1" customFormat="1" ht="13.9" customHeight="1">
      <c r="A215" s="50">
        <v>203</v>
      </c>
      <c r="B215" s="1" t="s">
        <v>216</v>
      </c>
      <c r="C215" s="22" t="s">
        <v>215</v>
      </c>
      <c r="E215" s="1" t="s">
        <v>993</v>
      </c>
      <c r="F215" s="1" t="s">
        <v>230</v>
      </c>
      <c r="G215" s="50">
        <v>0</v>
      </c>
      <c r="H215" s="50">
        <v>0</v>
      </c>
      <c r="I215" s="50">
        <v>0</v>
      </c>
      <c r="J215" s="50">
        <v>0</v>
      </c>
      <c r="K215" s="50">
        <v>147</v>
      </c>
      <c r="L215" s="30">
        <f>SUM(G215:K215)</f>
        <v>147</v>
      </c>
      <c r="M215" s="30">
        <f>COUNTIF(G215:K215, "&gt;0" )</f>
        <v>1</v>
      </c>
      <c r="N215" s="30">
        <f>IF(M215=0,0,L215/M215)</f>
        <v>147</v>
      </c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</row>
    <row r="216" spans="1:37" s="1" customFormat="1" ht="13.9" customHeight="1">
      <c r="A216" s="50">
        <v>204</v>
      </c>
      <c r="B216" s="1" t="s">
        <v>208</v>
      </c>
      <c r="C216" s="22" t="s">
        <v>207</v>
      </c>
      <c r="E216" s="1" t="s">
        <v>1013</v>
      </c>
      <c r="F216" s="1" t="s">
        <v>230</v>
      </c>
      <c r="G216" s="50">
        <v>0</v>
      </c>
      <c r="H216" s="50">
        <v>0</v>
      </c>
      <c r="I216" s="50">
        <v>146</v>
      </c>
      <c r="J216" s="50">
        <v>0</v>
      </c>
      <c r="K216" s="50">
        <v>0</v>
      </c>
      <c r="L216" s="30">
        <f>SUM(G216:K216)</f>
        <v>146</v>
      </c>
      <c r="M216" s="30">
        <f>COUNTIF(G216:K216, "&gt;0" )</f>
        <v>1</v>
      </c>
      <c r="N216" s="30">
        <f>IF(M216=0,0,L216/M216)</f>
        <v>146</v>
      </c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</row>
    <row r="217" spans="1:37" s="1" customFormat="1" ht="13.9" customHeight="1">
      <c r="A217" s="50">
        <v>205</v>
      </c>
      <c r="B217" s="1" t="s">
        <v>568</v>
      </c>
      <c r="C217" s="22" t="s">
        <v>567</v>
      </c>
      <c r="E217" s="1" t="s">
        <v>1006</v>
      </c>
      <c r="F217" s="1" t="s">
        <v>230</v>
      </c>
      <c r="G217" s="50">
        <v>140</v>
      </c>
      <c r="H217" s="50">
        <v>0</v>
      </c>
      <c r="I217" s="50">
        <v>0</v>
      </c>
      <c r="J217" s="50">
        <v>0</v>
      </c>
      <c r="K217" s="50">
        <v>0</v>
      </c>
      <c r="L217" s="30">
        <f>SUM(G217:K217)</f>
        <v>140</v>
      </c>
      <c r="M217" s="30">
        <f>COUNTIF(G217:K217, "&gt;0" )</f>
        <v>1</v>
      </c>
      <c r="N217" s="30">
        <f>IF(M217=0,0,L217/M217)</f>
        <v>140</v>
      </c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</row>
    <row r="218" spans="1:37" s="1" customFormat="1" ht="13.9" customHeight="1">
      <c r="A218" s="50">
        <v>206</v>
      </c>
      <c r="B218" s="1" t="s">
        <v>351</v>
      </c>
      <c r="C218" s="22" t="s">
        <v>350</v>
      </c>
      <c r="E218" s="1" t="s">
        <v>999</v>
      </c>
      <c r="F218" s="1" t="s">
        <v>230</v>
      </c>
      <c r="G218" s="50">
        <v>134</v>
      </c>
      <c r="H218" s="50">
        <v>0</v>
      </c>
      <c r="I218" s="50">
        <v>0</v>
      </c>
      <c r="J218" s="50">
        <v>0</v>
      </c>
      <c r="K218" s="50">
        <v>0</v>
      </c>
      <c r="L218" s="30">
        <f>SUM(G218:K218)</f>
        <v>134</v>
      </c>
      <c r="M218" s="30">
        <f>COUNTIF(G218:K218, "&gt;0" )</f>
        <v>1</v>
      </c>
      <c r="N218" s="30">
        <f>IF(M218=0,0,L218/M218)</f>
        <v>134</v>
      </c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</row>
    <row r="219" spans="1:37" s="1" customFormat="1" ht="13.9" customHeight="1">
      <c r="A219" s="50">
        <v>207</v>
      </c>
      <c r="B219" s="1" t="s">
        <v>415</v>
      </c>
      <c r="C219" s="22" t="s">
        <v>414</v>
      </c>
      <c r="E219" s="1" t="s">
        <v>1001</v>
      </c>
      <c r="F219" s="1" t="s">
        <v>230</v>
      </c>
      <c r="G219" s="50">
        <v>132</v>
      </c>
      <c r="H219" s="50">
        <v>0</v>
      </c>
      <c r="I219" s="50">
        <v>0</v>
      </c>
      <c r="J219" s="50">
        <v>0</v>
      </c>
      <c r="K219" s="50">
        <v>0</v>
      </c>
      <c r="L219" s="30">
        <f>SUM(G219:K219)</f>
        <v>132</v>
      </c>
      <c r="M219" s="30">
        <f>COUNTIF(G219:K219, "&gt;0" )</f>
        <v>1</v>
      </c>
      <c r="N219" s="30">
        <f>IF(M219=0,0,L219/M219)</f>
        <v>132</v>
      </c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</row>
    <row r="220" spans="1:37" s="1" customFormat="1" ht="13.9" customHeight="1">
      <c r="A220" s="50">
        <v>208</v>
      </c>
      <c r="B220" s="1" t="s">
        <v>243</v>
      </c>
      <c r="C220" s="22" t="s">
        <v>242</v>
      </c>
      <c r="E220" s="1" t="s">
        <v>995</v>
      </c>
      <c r="F220" s="1" t="s">
        <v>230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30">
        <f>SUM(G220:K220)</f>
        <v>0</v>
      </c>
      <c r="M220" s="30">
        <f>COUNTIF(G220:K220, "&gt;0" )</f>
        <v>0</v>
      </c>
      <c r="N220" s="30">
        <f>IF(M220=0,0,L220/M220)</f>
        <v>0</v>
      </c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</row>
    <row r="221" spans="1:37" s="1" customFormat="1" ht="13.9" customHeight="1">
      <c r="A221" s="50">
        <v>209</v>
      </c>
      <c r="B221" s="1" t="s">
        <v>374</v>
      </c>
      <c r="C221" s="22" t="s">
        <v>373</v>
      </c>
      <c r="E221" s="1" t="s">
        <v>1000</v>
      </c>
      <c r="F221" s="1" t="s">
        <v>230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30">
        <f>SUM(G221:K221)</f>
        <v>0</v>
      </c>
      <c r="M221" s="30">
        <f>COUNTIF(G221:K221, "&gt;0" )</f>
        <v>0</v>
      </c>
      <c r="N221" s="30">
        <f>IF(M221=0,0,L221/M221)</f>
        <v>0</v>
      </c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</row>
    <row r="222" spans="1:37" s="1" customFormat="1" ht="13.9" customHeight="1">
      <c r="A222" s="50">
        <v>210</v>
      </c>
      <c r="B222" s="1" t="s">
        <v>320</v>
      </c>
      <c r="C222" s="22" t="s">
        <v>319</v>
      </c>
      <c r="E222" s="1" t="s">
        <v>998</v>
      </c>
      <c r="F222" s="1" t="s">
        <v>230</v>
      </c>
      <c r="G222" s="50">
        <v>0</v>
      </c>
      <c r="H222" s="50">
        <v>0</v>
      </c>
      <c r="I222" s="50">
        <v>0</v>
      </c>
      <c r="J222" s="50">
        <v>0</v>
      </c>
      <c r="K222" s="50">
        <v>0</v>
      </c>
      <c r="L222" s="30">
        <f>SUM(G222:K222)</f>
        <v>0</v>
      </c>
      <c r="M222" s="30">
        <f>COUNTIF(G222:K222, "&gt;0" )</f>
        <v>0</v>
      </c>
      <c r="N222" s="30">
        <f>IF(M222=0,0,L222/M222)</f>
        <v>0</v>
      </c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</row>
    <row r="223" spans="1:37" s="1" customFormat="1" ht="13.9" customHeight="1">
      <c r="A223" s="50">
        <v>211</v>
      </c>
      <c r="B223" s="1" t="s">
        <v>409</v>
      </c>
      <c r="C223" s="22" t="s">
        <v>408</v>
      </c>
      <c r="E223" s="1" t="s">
        <v>1001</v>
      </c>
      <c r="F223" s="1" t="s">
        <v>230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30">
        <f>SUM(G223:K223)</f>
        <v>0</v>
      </c>
      <c r="M223" s="30">
        <f>COUNTIF(G223:K223, "&gt;0" )</f>
        <v>0</v>
      </c>
      <c r="N223" s="30">
        <f>IF(M223=0,0,L223/M223)</f>
        <v>0</v>
      </c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</row>
    <row r="224" spans="1:37" s="1" customFormat="1" ht="13.9" customHeight="1">
      <c r="A224" s="50">
        <v>212</v>
      </c>
      <c r="B224" s="1" t="s">
        <v>131</v>
      </c>
      <c r="C224" s="22" t="s">
        <v>130</v>
      </c>
      <c r="E224" s="57" t="s">
        <v>1012</v>
      </c>
      <c r="F224" s="57" t="s">
        <v>230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19">
        <f>SUM(G224:K224)</f>
        <v>0</v>
      </c>
      <c r="M224" s="19">
        <f>COUNTIF(G224:K224, "&gt;0" )</f>
        <v>0</v>
      </c>
      <c r="N224" s="19">
        <f>IF(M224=0,0,L224/M224)</f>
        <v>0</v>
      </c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</row>
    <row r="225" spans="1:37" s="1" customFormat="1" ht="13.9" customHeight="1">
      <c r="A225" s="50">
        <v>213</v>
      </c>
      <c r="B225" s="1" t="s">
        <v>503</v>
      </c>
      <c r="C225" s="22" t="s">
        <v>502</v>
      </c>
      <c r="E225" s="1" t="s">
        <v>1003</v>
      </c>
      <c r="F225" s="1" t="s">
        <v>230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30">
        <f>SUM(G225:K225)</f>
        <v>0</v>
      </c>
      <c r="M225" s="30">
        <f>COUNTIF(G225:K225, "&gt;0" )</f>
        <v>0</v>
      </c>
      <c r="N225" s="30">
        <f>IF(M225=0,0,L225/M225)</f>
        <v>0</v>
      </c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</row>
    <row r="226" spans="1:37" s="1" customFormat="1" ht="13.9" customHeight="1">
      <c r="A226" s="50">
        <v>214</v>
      </c>
      <c r="B226" s="1" t="s">
        <v>60</v>
      </c>
      <c r="C226" s="22" t="s">
        <v>59</v>
      </c>
      <c r="E226" s="1" t="s">
        <v>987</v>
      </c>
      <c r="F226" s="1" t="s">
        <v>230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30">
        <f>SUM(G226:K226)</f>
        <v>0</v>
      </c>
      <c r="M226" s="30">
        <f>COUNTIF(G226:K226, "&gt;0" )</f>
        <v>0</v>
      </c>
      <c r="N226" s="30">
        <f>IF(M226=0,0,L226/M226)</f>
        <v>0</v>
      </c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</row>
    <row r="227" spans="1:37" s="1" customFormat="1" ht="13.9" customHeight="1">
      <c r="A227" s="50">
        <v>215</v>
      </c>
      <c r="B227" s="1" t="s">
        <v>388</v>
      </c>
      <c r="C227" s="22" t="s">
        <v>387</v>
      </c>
      <c r="E227" s="1" t="s">
        <v>1000</v>
      </c>
      <c r="F227" s="1" t="s">
        <v>230</v>
      </c>
      <c r="G227" s="50">
        <v>0</v>
      </c>
      <c r="H227" s="50">
        <v>0</v>
      </c>
      <c r="I227" s="50">
        <v>0</v>
      </c>
      <c r="J227" s="50">
        <v>0</v>
      </c>
      <c r="K227" s="50">
        <v>0</v>
      </c>
      <c r="L227" s="30">
        <f>SUM(G227:K227)</f>
        <v>0</v>
      </c>
      <c r="M227" s="30">
        <f>COUNTIF(G227:K227, "&gt;0" )</f>
        <v>0</v>
      </c>
      <c r="N227" s="30">
        <f>IF(M227=0,0,L227/M227)</f>
        <v>0</v>
      </c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</row>
    <row r="228" spans="1:37" s="1" customFormat="1" ht="13.9" customHeight="1">
      <c r="A228" s="50">
        <v>216</v>
      </c>
      <c r="B228" s="1" t="s">
        <v>478</v>
      </c>
      <c r="C228" s="22" t="s">
        <v>477</v>
      </c>
      <c r="E228" s="1" t="s">
        <v>1017</v>
      </c>
      <c r="F228" s="1" t="s">
        <v>230</v>
      </c>
      <c r="G228" s="50">
        <v>0</v>
      </c>
      <c r="H228" s="50">
        <v>0</v>
      </c>
      <c r="I228" s="50">
        <v>0</v>
      </c>
      <c r="J228" s="50">
        <v>0</v>
      </c>
      <c r="K228" s="50">
        <v>0</v>
      </c>
      <c r="L228" s="30">
        <f>SUM(G228:K228)</f>
        <v>0</v>
      </c>
      <c r="M228" s="30">
        <f>COUNTIF(G228:K228, "&gt;0" )</f>
        <v>0</v>
      </c>
      <c r="N228" s="30">
        <f>IF(M228=0,0,L228/M228)</f>
        <v>0</v>
      </c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</row>
    <row r="229" spans="1:37" s="1" customFormat="1" ht="13.9" customHeight="1">
      <c r="A229" s="50">
        <v>217</v>
      </c>
      <c r="B229" s="1" t="s">
        <v>309</v>
      </c>
      <c r="C229" s="22" t="s">
        <v>308</v>
      </c>
      <c r="E229" s="1" t="s">
        <v>997</v>
      </c>
      <c r="F229" s="1" t="s">
        <v>230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30">
        <f>SUM(G229:K229)</f>
        <v>0</v>
      </c>
      <c r="M229" s="30">
        <f>COUNTIF(G229:K229, "&gt;0" )</f>
        <v>0</v>
      </c>
      <c r="N229" s="30">
        <f>IF(M229=0,0,L229/M229)</f>
        <v>0</v>
      </c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</row>
    <row r="230" spans="1:37" s="1" customFormat="1" ht="13.9" customHeight="1">
      <c r="A230" s="50">
        <v>218</v>
      </c>
      <c r="B230" s="1" t="s">
        <v>114</v>
      </c>
      <c r="C230" s="22" t="s">
        <v>113</v>
      </c>
      <c r="E230" s="1" t="s">
        <v>989</v>
      </c>
      <c r="F230" s="1" t="s">
        <v>230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30">
        <f>SUM(G230:K230)</f>
        <v>0</v>
      </c>
      <c r="M230" s="30">
        <f>COUNTIF(G230:K230, "&gt;0" )</f>
        <v>0</v>
      </c>
      <c r="N230" s="30">
        <f>IF(M230=0,0,L230/M230)</f>
        <v>0</v>
      </c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</row>
    <row r="231" spans="1:37" s="1" customFormat="1" ht="13.9" customHeight="1">
      <c r="A231" s="50">
        <v>219</v>
      </c>
      <c r="B231" s="1" t="s">
        <v>214</v>
      </c>
      <c r="C231" s="22" t="s">
        <v>213</v>
      </c>
      <c r="E231" s="1" t="s">
        <v>993</v>
      </c>
      <c r="F231" s="1" t="s">
        <v>230</v>
      </c>
      <c r="G231" s="50">
        <v>0</v>
      </c>
      <c r="H231" s="50">
        <v>0</v>
      </c>
      <c r="I231" s="50">
        <v>0</v>
      </c>
      <c r="J231" s="50">
        <v>0</v>
      </c>
      <c r="K231" s="50">
        <v>0</v>
      </c>
      <c r="L231" s="30">
        <f>SUM(G231:K231)</f>
        <v>0</v>
      </c>
      <c r="M231" s="30">
        <f>COUNTIF(G231:K231, "&gt;0" )</f>
        <v>0</v>
      </c>
      <c r="N231" s="30">
        <f>IF(M231=0,0,L231/M231)</f>
        <v>0</v>
      </c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</row>
    <row r="232" spans="1:37" s="1" customFormat="1" ht="13.9" customHeight="1">
      <c r="A232" s="50">
        <v>220</v>
      </c>
      <c r="B232" s="1" t="s">
        <v>611</v>
      </c>
      <c r="C232" s="22" t="s">
        <v>610</v>
      </c>
      <c r="E232" s="1" t="s">
        <v>1007</v>
      </c>
      <c r="F232" s="1" t="s">
        <v>230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30">
        <f>SUM(G232:K232)</f>
        <v>0</v>
      </c>
      <c r="M232" s="30">
        <f>COUNTIF(G232:K232, "&gt;0" )</f>
        <v>0</v>
      </c>
      <c r="N232" s="30">
        <f>IF(M232=0,0,L232/M232)</f>
        <v>0</v>
      </c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</row>
    <row r="233" spans="1:37" s="1" customFormat="1" ht="13.9" customHeight="1">
      <c r="A233" s="50">
        <v>221</v>
      </c>
      <c r="B233" s="1" t="s">
        <v>536</v>
      </c>
      <c r="C233" s="22" t="s">
        <v>535</v>
      </c>
      <c r="E233" s="1" t="s">
        <v>1004</v>
      </c>
      <c r="F233" s="1" t="s">
        <v>230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30">
        <f>SUM(G233:K233)</f>
        <v>0</v>
      </c>
      <c r="M233" s="30">
        <f>COUNTIF(G233:K233, "&gt;0" )</f>
        <v>0</v>
      </c>
      <c r="N233" s="30">
        <f>IF(M233=0,0,L233/M233)</f>
        <v>0</v>
      </c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</row>
    <row r="234" spans="1:37" s="1" customFormat="1" ht="13.9" customHeight="1">
      <c r="A234" s="50">
        <v>222</v>
      </c>
      <c r="B234" s="1" t="s">
        <v>561</v>
      </c>
      <c r="C234" s="22" t="s">
        <v>560</v>
      </c>
      <c r="E234" s="1" t="s">
        <v>1005</v>
      </c>
      <c r="F234" s="1" t="s">
        <v>230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30">
        <f>SUM(G234:K234)</f>
        <v>0</v>
      </c>
      <c r="M234" s="30">
        <f>COUNTIF(G234:K234, "&gt;0" )</f>
        <v>0</v>
      </c>
      <c r="N234" s="30">
        <f>IF(M234=0,0,L234/M234)</f>
        <v>0</v>
      </c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</row>
    <row r="235" spans="1:37" s="1" customFormat="1" ht="13.9" customHeight="1">
      <c r="A235" s="50">
        <v>223</v>
      </c>
      <c r="B235" s="1" t="s">
        <v>91</v>
      </c>
      <c r="C235" s="22" t="s">
        <v>90</v>
      </c>
      <c r="E235" s="1" t="s">
        <v>988</v>
      </c>
      <c r="F235" s="1" t="s">
        <v>230</v>
      </c>
      <c r="G235" s="50">
        <v>0</v>
      </c>
      <c r="H235" s="50">
        <v>0</v>
      </c>
      <c r="I235" s="50">
        <v>0</v>
      </c>
      <c r="J235" s="50">
        <v>0</v>
      </c>
      <c r="K235" s="50">
        <v>0</v>
      </c>
      <c r="L235" s="30">
        <f>SUM(G235:K235)</f>
        <v>0</v>
      </c>
      <c r="M235" s="30">
        <f>COUNTIF(G235:K235, "&gt;0" )</f>
        <v>0</v>
      </c>
      <c r="N235" s="30">
        <f>IF(M235=0,0,L235/M235)</f>
        <v>0</v>
      </c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</row>
    <row r="236" spans="1:37" s="1" customFormat="1" ht="13.9" customHeight="1">
      <c r="A236" s="50">
        <v>224</v>
      </c>
      <c r="B236" s="1" t="s">
        <v>437</v>
      </c>
      <c r="C236" s="22" t="s">
        <v>436</v>
      </c>
      <c r="E236" s="1" t="s">
        <v>1001</v>
      </c>
      <c r="F236" s="1" t="s">
        <v>230</v>
      </c>
      <c r="G236" s="50">
        <v>0</v>
      </c>
      <c r="H236" s="50">
        <v>0</v>
      </c>
      <c r="I236" s="50">
        <v>0</v>
      </c>
      <c r="J236" s="50">
        <v>0</v>
      </c>
      <c r="K236" s="50">
        <v>0</v>
      </c>
      <c r="L236" s="30">
        <f>SUM(G236:K236)</f>
        <v>0</v>
      </c>
      <c r="M236" s="30">
        <f>COUNTIF(G236:K236, "&gt;0" )</f>
        <v>0</v>
      </c>
      <c r="N236" s="30">
        <f>IF(M236=0,0,L236/M236)</f>
        <v>0</v>
      </c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</row>
    <row r="237" spans="1:37" s="1" customFormat="1" ht="13.9" customHeight="1">
      <c r="A237" s="50">
        <v>225</v>
      </c>
      <c r="B237" s="1" t="s">
        <v>292</v>
      </c>
      <c r="C237" s="22" t="s">
        <v>291</v>
      </c>
      <c r="E237" s="1" t="s">
        <v>996</v>
      </c>
      <c r="F237" s="1" t="s">
        <v>230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30">
        <f>SUM(G237:K237)</f>
        <v>0</v>
      </c>
      <c r="M237" s="30">
        <f>COUNTIF(G237:K237, "&gt;0" )</f>
        <v>0</v>
      </c>
      <c r="N237" s="30">
        <f>IF(M237=0,0,L237/M237)</f>
        <v>0</v>
      </c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</row>
    <row r="238" spans="1:37" s="1" customFormat="1" ht="13.9" customHeight="1">
      <c r="A238" s="50">
        <v>226</v>
      </c>
      <c r="B238" s="1" t="s">
        <v>563</v>
      </c>
      <c r="C238" s="22" t="s">
        <v>562</v>
      </c>
      <c r="E238" s="1" t="s">
        <v>1005</v>
      </c>
      <c r="F238" s="1" t="s">
        <v>230</v>
      </c>
      <c r="G238" s="50">
        <v>0</v>
      </c>
      <c r="H238" s="50">
        <v>0</v>
      </c>
      <c r="I238" s="50">
        <v>0</v>
      </c>
      <c r="J238" s="50">
        <v>0</v>
      </c>
      <c r="K238" s="50">
        <v>0</v>
      </c>
      <c r="L238" s="30">
        <f>SUM(G238:K238)</f>
        <v>0</v>
      </c>
      <c r="M238" s="30">
        <f>COUNTIF(G238:K238, "&gt;0" )</f>
        <v>0</v>
      </c>
      <c r="N238" s="30">
        <f>IF(M238=0,0,L238/M238)</f>
        <v>0</v>
      </c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</row>
    <row r="239" spans="1:37" s="1" customFormat="1" ht="13.9" customHeight="1">
      <c r="A239" s="50">
        <v>227</v>
      </c>
      <c r="B239" s="1" t="s">
        <v>661</v>
      </c>
      <c r="C239" s="22" t="s">
        <v>660</v>
      </c>
      <c r="E239" s="1" t="s">
        <v>1008</v>
      </c>
      <c r="F239" s="1" t="s">
        <v>230</v>
      </c>
      <c r="G239" s="50">
        <v>0</v>
      </c>
      <c r="H239" s="50">
        <v>0</v>
      </c>
      <c r="I239" s="50">
        <v>0</v>
      </c>
      <c r="J239" s="50">
        <v>0</v>
      </c>
      <c r="K239" s="50">
        <v>0</v>
      </c>
      <c r="L239" s="30">
        <f>SUM(G239:K239)</f>
        <v>0</v>
      </c>
      <c r="M239" s="30">
        <f>COUNTIF(G239:K239, "&gt;0" )</f>
        <v>0</v>
      </c>
      <c r="N239" s="30">
        <f>IF(M239=0,0,L239/M239)</f>
        <v>0</v>
      </c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</row>
    <row r="240" spans="1:37" s="1" customFormat="1" ht="13.9" customHeight="1">
      <c r="A240" s="50">
        <v>228</v>
      </c>
      <c r="B240" s="1" t="s">
        <v>592</v>
      </c>
      <c r="C240" s="22" t="s">
        <v>591</v>
      </c>
      <c r="E240" s="1" t="s">
        <v>1021</v>
      </c>
      <c r="F240" s="1" t="s">
        <v>230</v>
      </c>
      <c r="G240" s="50">
        <v>0</v>
      </c>
      <c r="H240" s="50">
        <v>0</v>
      </c>
      <c r="I240" s="50">
        <v>0</v>
      </c>
      <c r="J240" s="50">
        <v>0</v>
      </c>
      <c r="K240" s="50">
        <v>0</v>
      </c>
      <c r="L240" s="30">
        <f>SUM(G240:K240)</f>
        <v>0</v>
      </c>
      <c r="M240" s="30">
        <f>COUNTIF(G240:K240, "&gt;0" )</f>
        <v>0</v>
      </c>
      <c r="N240" s="30">
        <f>IF(M240=0,0,L240/M240)</f>
        <v>0</v>
      </c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</row>
    <row r="241" spans="1:37" s="1" customFormat="1" ht="13.9" customHeight="1">
      <c r="A241" s="50">
        <v>229</v>
      </c>
      <c r="B241" s="1" t="s">
        <v>617</v>
      </c>
      <c r="C241" s="22" t="s">
        <v>616</v>
      </c>
      <c r="E241" s="1" t="s">
        <v>1007</v>
      </c>
      <c r="F241" s="1" t="s">
        <v>230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30">
        <f>SUM(G241:K241)</f>
        <v>0</v>
      </c>
      <c r="M241" s="30">
        <f>COUNTIF(G241:K241, "&gt;0" )</f>
        <v>0</v>
      </c>
      <c r="N241" s="30">
        <f>IF(M241=0,0,L241/M241)</f>
        <v>0</v>
      </c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</row>
    <row r="242" spans="1:37" s="1" customFormat="1" ht="13.9" customHeight="1">
      <c r="A242" s="50">
        <v>230</v>
      </c>
      <c r="B242" s="1" t="s">
        <v>74</v>
      </c>
      <c r="C242" s="22" t="s">
        <v>73</v>
      </c>
      <c r="E242" s="1" t="s">
        <v>987</v>
      </c>
      <c r="F242" s="1" t="s">
        <v>230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30">
        <f>SUM(G242:K242)</f>
        <v>0</v>
      </c>
      <c r="M242" s="30">
        <f>COUNTIF(G242:K242, "&gt;0" )</f>
        <v>0</v>
      </c>
      <c r="N242" s="30">
        <f>IF(M242=0,0,L242/M242)</f>
        <v>0</v>
      </c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</row>
    <row r="243" spans="1:37" s="1" customFormat="1" ht="13.9" customHeight="1">
      <c r="A243" s="50">
        <v>231</v>
      </c>
      <c r="B243" s="1" t="s">
        <v>315</v>
      </c>
      <c r="C243" s="22" t="s">
        <v>314</v>
      </c>
      <c r="E243" s="1" t="s">
        <v>997</v>
      </c>
      <c r="F243" s="1" t="s">
        <v>230</v>
      </c>
      <c r="G243" s="50">
        <v>0</v>
      </c>
      <c r="H243" s="50">
        <v>0</v>
      </c>
      <c r="I243" s="50">
        <v>0</v>
      </c>
      <c r="J243" s="50">
        <v>0</v>
      </c>
      <c r="K243" s="50">
        <v>0</v>
      </c>
      <c r="L243" s="30">
        <f>SUM(G243:K243)</f>
        <v>0</v>
      </c>
      <c r="M243" s="30">
        <f>COUNTIF(G243:K243, "&gt;0" )</f>
        <v>0</v>
      </c>
      <c r="N243" s="30">
        <f>IF(M243=0,0,L243/M243)</f>
        <v>0</v>
      </c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</row>
    <row r="244" spans="1:37" s="1" customFormat="1" ht="13.9" customHeight="1">
      <c r="A244" s="50">
        <v>232</v>
      </c>
      <c r="C244" s="22" t="s">
        <v>230</v>
      </c>
      <c r="E244" s="1" t="s">
        <v>986</v>
      </c>
      <c r="F244" s="1" t="s">
        <v>230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30">
        <f>SUM(G244:K244)</f>
        <v>0</v>
      </c>
      <c r="M244" s="30">
        <f>COUNTIF(G244:K244, "&gt;0" )</f>
        <v>0</v>
      </c>
      <c r="N244" s="30">
        <f>IF(M244=0,0,L244/M244)</f>
        <v>0</v>
      </c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</row>
    <row r="245" spans="1:37" s="1" customFormat="1" ht="13.9" customHeight="1">
      <c r="A245" s="50">
        <v>233</v>
      </c>
      <c r="C245" s="22" t="s">
        <v>230</v>
      </c>
      <c r="E245" s="1" t="s">
        <v>679</v>
      </c>
      <c r="F245" s="1" t="s">
        <v>230</v>
      </c>
      <c r="G245" s="50"/>
      <c r="H245" s="50"/>
      <c r="I245" s="50"/>
      <c r="J245" s="50"/>
      <c r="K245" s="50"/>
      <c r="L245" s="30">
        <f>SUM(G245:K245)</f>
        <v>0</v>
      </c>
      <c r="M245" s="30">
        <f>COUNTIF(G245:K245, "&gt;0" )</f>
        <v>0</v>
      </c>
      <c r="N245" s="30">
        <f>IF(M245=0,0,L245/M245)</f>
        <v>0</v>
      </c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</row>
    <row r="246" spans="1:37" s="1" customFormat="1" ht="13.9" customHeight="1">
      <c r="A246" s="50">
        <v>234</v>
      </c>
      <c r="C246" s="22" t="s">
        <v>230</v>
      </c>
      <c r="E246" s="1" t="s">
        <v>679</v>
      </c>
      <c r="F246" s="1" t="s">
        <v>230</v>
      </c>
      <c r="G246" s="50"/>
      <c r="H246" s="50"/>
      <c r="I246" s="50"/>
      <c r="J246" s="50"/>
      <c r="K246" s="50"/>
      <c r="L246" s="30">
        <f>SUM(G246:K246)</f>
        <v>0</v>
      </c>
      <c r="M246" s="30">
        <f>COUNTIF(G246:K246, "&gt;0" )</f>
        <v>0</v>
      </c>
      <c r="N246" s="30">
        <f>IF(M246=0,0,L246/M246)</f>
        <v>0</v>
      </c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</row>
    <row r="247" spans="1:37" s="1" customFormat="1" ht="13.9" customHeight="1">
      <c r="A247" s="50">
        <v>235</v>
      </c>
      <c r="C247" s="22" t="s">
        <v>230</v>
      </c>
      <c r="E247" s="1" t="s">
        <v>679</v>
      </c>
      <c r="F247" s="1" t="s">
        <v>230</v>
      </c>
      <c r="G247" s="50"/>
      <c r="H247" s="50"/>
      <c r="I247" s="50"/>
      <c r="J247" s="50"/>
      <c r="K247" s="50"/>
      <c r="L247" s="30">
        <f>SUM(G247:K247)</f>
        <v>0</v>
      </c>
      <c r="M247" s="30">
        <f>COUNTIF(G247:K247, "&gt;0" )</f>
        <v>0</v>
      </c>
      <c r="N247" s="30">
        <f>IF(M247=0,0,L247/M247)</f>
        <v>0</v>
      </c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</row>
    <row r="248" spans="1:37" s="1" customFormat="1" ht="13.9" customHeight="1">
      <c r="A248" s="50">
        <v>236</v>
      </c>
      <c r="C248" s="22" t="s">
        <v>230</v>
      </c>
      <c r="E248" s="1" t="s">
        <v>680</v>
      </c>
      <c r="F248" s="1" t="s">
        <v>230</v>
      </c>
      <c r="G248" s="50"/>
      <c r="H248" s="50"/>
      <c r="I248" s="50"/>
      <c r="J248" s="50"/>
      <c r="K248" s="50"/>
      <c r="L248" s="30">
        <f>SUM(G248:K248)</f>
        <v>0</v>
      </c>
      <c r="M248" s="30">
        <f>COUNTIF(G248:K248, "&gt;0" )</f>
        <v>0</v>
      </c>
      <c r="N248" s="30">
        <f>IF(M248=0,0,L248/M248)</f>
        <v>0</v>
      </c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</row>
    <row r="249" spans="1:37" s="1" customFormat="1" ht="13.9" customHeight="1">
      <c r="A249" s="50">
        <v>237</v>
      </c>
      <c r="C249" s="22" t="s">
        <v>230</v>
      </c>
      <c r="E249" s="1" t="s">
        <v>680</v>
      </c>
      <c r="F249" s="1" t="s">
        <v>230</v>
      </c>
      <c r="G249" s="50"/>
      <c r="H249" s="50"/>
      <c r="I249" s="50"/>
      <c r="J249" s="50"/>
      <c r="K249" s="50"/>
      <c r="L249" s="30">
        <f>SUM(G249:K249)</f>
        <v>0</v>
      </c>
      <c r="M249" s="30">
        <f>COUNTIF(G249:K249, "&gt;0" )</f>
        <v>0</v>
      </c>
      <c r="N249" s="30">
        <f>IF(M249=0,0,L249/M249)</f>
        <v>0</v>
      </c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</row>
    <row r="250" spans="1:37" s="1" customFormat="1" ht="13.9" customHeight="1">
      <c r="A250" s="50">
        <v>238</v>
      </c>
      <c r="C250" s="22" t="s">
        <v>230</v>
      </c>
      <c r="E250" s="57" t="s">
        <v>680</v>
      </c>
      <c r="F250" s="57" t="s">
        <v>230</v>
      </c>
      <c r="G250" s="24"/>
      <c r="H250" s="24"/>
      <c r="I250" s="24"/>
      <c r="J250" s="24"/>
      <c r="K250" s="24"/>
      <c r="L250" s="19">
        <f>SUM(G250:K250)</f>
        <v>0</v>
      </c>
      <c r="M250" s="19">
        <f>COUNTIF(G250:K250, "&gt;0" )</f>
        <v>0</v>
      </c>
      <c r="N250" s="19">
        <f>IF(M250=0,0,L250/M250)</f>
        <v>0</v>
      </c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</row>
    <row r="251" spans="1:37" s="1" customFormat="1" ht="13.9" customHeight="1">
      <c r="A251" s="50">
        <v>239</v>
      </c>
      <c r="C251" s="22" t="s">
        <v>230</v>
      </c>
      <c r="E251" s="1" t="s">
        <v>986</v>
      </c>
      <c r="F251" s="1" t="s">
        <v>230</v>
      </c>
      <c r="G251" s="50">
        <v>0</v>
      </c>
      <c r="H251" s="50">
        <v>0</v>
      </c>
      <c r="I251" s="50">
        <v>0</v>
      </c>
      <c r="J251" s="50">
        <v>0</v>
      </c>
      <c r="K251" s="50">
        <v>0</v>
      </c>
      <c r="L251" s="30">
        <f>SUM(G251:K251)</f>
        <v>0</v>
      </c>
      <c r="M251" s="30">
        <f>COUNTIF(G251:K251, "&gt;0" )</f>
        <v>0</v>
      </c>
      <c r="N251" s="30">
        <f>IF(M251=0,0,L251/M251)</f>
        <v>0</v>
      </c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</row>
    <row r="252" spans="1:37" s="1" customFormat="1" ht="13.9" customHeight="1">
      <c r="A252" s="50">
        <v>240</v>
      </c>
      <c r="C252" s="22" t="s">
        <v>230</v>
      </c>
      <c r="E252" s="1" t="s">
        <v>681</v>
      </c>
      <c r="F252" s="1" t="s">
        <v>230</v>
      </c>
      <c r="G252" s="50"/>
      <c r="H252" s="50"/>
      <c r="I252" s="50"/>
      <c r="J252" s="50"/>
      <c r="K252" s="50"/>
      <c r="L252" s="30">
        <f>SUM(G252:K252)</f>
        <v>0</v>
      </c>
      <c r="M252" s="30">
        <f>COUNTIF(G252:K252, "&gt;0" )</f>
        <v>0</v>
      </c>
      <c r="N252" s="30">
        <f>IF(M252=0,0,L252/M252)</f>
        <v>0</v>
      </c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</row>
    <row r="253" spans="1:37" s="1" customFormat="1" ht="13.9" customHeight="1">
      <c r="A253" s="50">
        <v>241</v>
      </c>
      <c r="C253" s="22" t="s">
        <v>230</v>
      </c>
      <c r="E253" s="1" t="s">
        <v>681</v>
      </c>
      <c r="F253" s="1" t="s">
        <v>230</v>
      </c>
      <c r="G253" s="50"/>
      <c r="H253" s="50"/>
      <c r="I253" s="50"/>
      <c r="J253" s="50"/>
      <c r="K253" s="50"/>
      <c r="L253" s="30">
        <f>SUM(G253:K253)</f>
        <v>0</v>
      </c>
      <c r="M253" s="30">
        <f>COUNTIF(G253:K253, "&gt;0" )</f>
        <v>0</v>
      </c>
      <c r="N253" s="30">
        <f>IF(M253=0,0,L253/M253)</f>
        <v>0</v>
      </c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</row>
    <row r="254" spans="1:37" s="1" customFormat="1" ht="13.9" customHeight="1">
      <c r="A254" s="50">
        <v>242</v>
      </c>
      <c r="C254" s="22" t="s">
        <v>230</v>
      </c>
      <c r="E254" s="1" t="s">
        <v>681</v>
      </c>
      <c r="F254" s="1" t="s">
        <v>230</v>
      </c>
      <c r="G254" s="50"/>
      <c r="H254" s="50"/>
      <c r="I254" s="50"/>
      <c r="J254" s="50"/>
      <c r="K254" s="50"/>
      <c r="L254" s="30">
        <f>SUM(G254:K254)</f>
        <v>0</v>
      </c>
      <c r="M254" s="30">
        <f>COUNTIF(G254:K254, "&gt;0" )</f>
        <v>0</v>
      </c>
      <c r="N254" s="30">
        <f>IF(M254=0,0,L254/M254)</f>
        <v>0</v>
      </c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</row>
    <row r="255" spans="1:37" s="1" customFormat="1" ht="13.9" customHeight="1">
      <c r="A255" s="50">
        <v>243</v>
      </c>
      <c r="C255" s="22" t="s">
        <v>230</v>
      </c>
      <c r="E255" s="1" t="s">
        <v>986</v>
      </c>
      <c r="F255" s="1" t="s">
        <v>230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30">
        <f>SUM(G255:K255)</f>
        <v>0</v>
      </c>
      <c r="M255" s="30">
        <f>COUNTIF(G255:K255, "&gt;0" )</f>
        <v>0</v>
      </c>
      <c r="N255" s="30">
        <f>IF(M255=0,0,L255/M255)</f>
        <v>0</v>
      </c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</row>
    <row r="256" spans="1:37" s="1" customFormat="1" ht="13.9" customHeight="1">
      <c r="A256" s="50">
        <v>244</v>
      </c>
      <c r="C256" s="22" t="s">
        <v>230</v>
      </c>
      <c r="E256" s="57" t="s">
        <v>682</v>
      </c>
      <c r="F256" s="57" t="s">
        <v>230</v>
      </c>
      <c r="G256" s="24"/>
      <c r="H256" s="24"/>
      <c r="I256" s="24"/>
      <c r="J256" s="24"/>
      <c r="K256" s="24"/>
      <c r="L256" s="19">
        <f>SUM(G256:K256)</f>
        <v>0</v>
      </c>
      <c r="M256" s="19">
        <f>COUNTIF(G256:K256, "&gt;0" )</f>
        <v>0</v>
      </c>
      <c r="N256" s="19">
        <f>IF(M256=0,0,L256/M256)</f>
        <v>0</v>
      </c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</row>
    <row r="257" spans="1:37" s="1" customFormat="1" ht="13.9" customHeight="1">
      <c r="A257" s="50">
        <v>245</v>
      </c>
      <c r="C257" s="22" t="s">
        <v>230</v>
      </c>
      <c r="E257" s="1" t="s">
        <v>682</v>
      </c>
      <c r="F257" s="1" t="s">
        <v>230</v>
      </c>
      <c r="G257" s="50"/>
      <c r="H257" s="50"/>
      <c r="I257" s="50"/>
      <c r="J257" s="50"/>
      <c r="K257" s="50"/>
      <c r="L257" s="30">
        <f>SUM(G257:K257)</f>
        <v>0</v>
      </c>
      <c r="M257" s="30">
        <f>COUNTIF(G257:K257, "&gt;0" )</f>
        <v>0</v>
      </c>
      <c r="N257" s="30">
        <f>IF(M257=0,0,L257/M257)</f>
        <v>0</v>
      </c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</row>
    <row r="258" spans="1:37" s="1" customFormat="1" ht="13.9" customHeight="1">
      <c r="A258" s="50">
        <v>246</v>
      </c>
      <c r="C258" s="22" t="s">
        <v>230</v>
      </c>
      <c r="E258" s="1" t="s">
        <v>682</v>
      </c>
      <c r="F258" s="1" t="s">
        <v>230</v>
      </c>
      <c r="G258" s="50"/>
      <c r="H258" s="50"/>
      <c r="I258" s="50"/>
      <c r="J258" s="50"/>
      <c r="K258" s="50"/>
      <c r="L258" s="30">
        <f>SUM(G258:K258)</f>
        <v>0</v>
      </c>
      <c r="M258" s="30">
        <f>COUNTIF(G258:K258, "&gt;0" )</f>
        <v>0</v>
      </c>
      <c r="N258" s="30">
        <f>IF(M258=0,0,L258/M258)</f>
        <v>0</v>
      </c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</row>
    <row r="259" spans="1:37" s="1" customFormat="1" ht="13.9" customHeight="1">
      <c r="A259" s="50">
        <v>247</v>
      </c>
      <c r="C259" s="22" t="s">
        <v>230</v>
      </c>
      <c r="E259" s="1" t="s">
        <v>986</v>
      </c>
      <c r="F259" s="1" t="s">
        <v>230</v>
      </c>
      <c r="G259" s="50">
        <v>0</v>
      </c>
      <c r="H259" s="50">
        <v>0</v>
      </c>
      <c r="I259" s="50">
        <v>0</v>
      </c>
      <c r="J259" s="50">
        <v>0</v>
      </c>
      <c r="K259" s="50">
        <v>0</v>
      </c>
      <c r="L259" s="30">
        <f>SUM(G259:K259)</f>
        <v>0</v>
      </c>
      <c r="M259" s="30">
        <f>COUNTIF(G259:K259, "&gt;0" )</f>
        <v>0</v>
      </c>
      <c r="N259" s="30">
        <f>IF(M259=0,0,L259/M259)</f>
        <v>0</v>
      </c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</row>
    <row r="260" spans="1:37" s="1" customFormat="1" ht="13.9" customHeight="1">
      <c r="A260" s="50">
        <v>248</v>
      </c>
      <c r="C260" s="22" t="s">
        <v>230</v>
      </c>
      <c r="E260" s="1" t="s">
        <v>986</v>
      </c>
      <c r="F260" s="1" t="s">
        <v>230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30">
        <f>SUM(G260:K260)</f>
        <v>0</v>
      </c>
      <c r="M260" s="30">
        <f>COUNTIF(G260:K260, "&gt;0" )</f>
        <v>0</v>
      </c>
      <c r="N260" s="30">
        <f>IF(M260=0,0,L260/M260)</f>
        <v>0</v>
      </c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</row>
    <row r="261" spans="1:37" s="1" customFormat="1" ht="13.9" customHeight="1">
      <c r="A261" s="50">
        <v>249</v>
      </c>
      <c r="C261" s="22" t="s">
        <v>230</v>
      </c>
      <c r="E261" s="1" t="s">
        <v>986</v>
      </c>
      <c r="F261" s="1" t="s">
        <v>230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30">
        <f>SUM(G261:K261)</f>
        <v>0</v>
      </c>
      <c r="M261" s="30">
        <f>COUNTIF(G261:K261, "&gt;0" )</f>
        <v>0</v>
      </c>
      <c r="N261" s="30">
        <f>IF(M261=0,0,L261/M261)</f>
        <v>0</v>
      </c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</row>
    <row r="262" spans="1:37" s="1" customFormat="1" ht="13.9" customHeight="1">
      <c r="A262" s="50">
        <v>250</v>
      </c>
      <c r="C262" s="22" t="s">
        <v>230</v>
      </c>
      <c r="E262" s="1" t="s">
        <v>683</v>
      </c>
      <c r="F262" s="1" t="s">
        <v>230</v>
      </c>
      <c r="G262" s="50"/>
      <c r="H262" s="50"/>
      <c r="I262" s="50"/>
      <c r="J262" s="50"/>
      <c r="K262" s="50"/>
      <c r="L262" s="30">
        <f>SUM(G262:K262)</f>
        <v>0</v>
      </c>
      <c r="M262" s="30">
        <f>COUNTIF(G262:K262, "&gt;0" )</f>
        <v>0</v>
      </c>
      <c r="N262" s="30">
        <f>IF(M262=0,0,L262/M262)</f>
        <v>0</v>
      </c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</row>
    <row r="263" spans="1:37" s="1" customFormat="1" ht="13.9" customHeight="1">
      <c r="A263" s="50">
        <v>251</v>
      </c>
      <c r="C263" s="22" t="s">
        <v>230</v>
      </c>
      <c r="E263" s="1" t="s">
        <v>683</v>
      </c>
      <c r="F263" s="1" t="s">
        <v>230</v>
      </c>
      <c r="G263" s="50"/>
      <c r="H263" s="50"/>
      <c r="I263" s="50"/>
      <c r="J263" s="50"/>
      <c r="K263" s="50"/>
      <c r="L263" s="30">
        <f>SUM(G263:K263)</f>
        <v>0</v>
      </c>
      <c r="M263" s="30">
        <f>COUNTIF(G263:K263, "&gt;0" )</f>
        <v>0</v>
      </c>
      <c r="N263" s="30">
        <f>IF(M263=0,0,L263/M263)</f>
        <v>0</v>
      </c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</row>
    <row r="264" spans="1:37" s="1" customFormat="1" ht="13.9" customHeight="1">
      <c r="A264" s="50">
        <v>252</v>
      </c>
      <c r="C264" s="22" t="s">
        <v>230</v>
      </c>
      <c r="E264" s="1" t="s">
        <v>683</v>
      </c>
      <c r="F264" s="1" t="s">
        <v>230</v>
      </c>
      <c r="G264" s="50"/>
      <c r="H264" s="50"/>
      <c r="I264" s="50"/>
      <c r="J264" s="50"/>
      <c r="K264" s="50"/>
      <c r="L264" s="30">
        <f>SUM(G264:K264)</f>
        <v>0</v>
      </c>
      <c r="M264" s="30">
        <f>COUNTIF(G264:K264, "&gt;0" )</f>
        <v>0</v>
      </c>
      <c r="N264" s="30">
        <f>IF(M264=0,0,L264/M264)</f>
        <v>0</v>
      </c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</row>
    <row r="265" spans="1:37" s="1" customFormat="1" ht="13.9" customHeight="1">
      <c r="A265" s="50">
        <v>253</v>
      </c>
      <c r="C265" s="22" t="s">
        <v>230</v>
      </c>
      <c r="E265" s="1" t="s">
        <v>986</v>
      </c>
      <c r="F265" s="1" t="s">
        <v>230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30">
        <f>SUM(G265:K265)</f>
        <v>0</v>
      </c>
      <c r="M265" s="30">
        <f>COUNTIF(G265:K265, "&gt;0" )</f>
        <v>0</v>
      </c>
      <c r="N265" s="30">
        <f>IF(M265=0,0,L265/M265)</f>
        <v>0</v>
      </c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</row>
    <row r="266" spans="1:37" s="1" customFormat="1" ht="13.9" customHeight="1">
      <c r="A266" s="50">
        <v>254</v>
      </c>
      <c r="C266" s="22" t="s">
        <v>230</v>
      </c>
      <c r="E266" s="1" t="s">
        <v>986</v>
      </c>
      <c r="F266" s="1" t="s">
        <v>230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30">
        <f>SUM(G266:K266)</f>
        <v>0</v>
      </c>
      <c r="M266" s="30">
        <f>COUNTIF(G266:K266, "&gt;0" )</f>
        <v>0</v>
      </c>
      <c r="N266" s="30">
        <f>IF(M266=0,0,L266/M266)</f>
        <v>0</v>
      </c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</row>
    <row r="267" spans="1:37" s="1" customFormat="1" ht="13.9" customHeight="1">
      <c r="A267" s="50">
        <v>255</v>
      </c>
      <c r="C267" s="22" t="s">
        <v>230</v>
      </c>
      <c r="E267" s="1" t="s">
        <v>684</v>
      </c>
      <c r="F267" s="1" t="s">
        <v>230</v>
      </c>
      <c r="G267" s="50"/>
      <c r="H267" s="50"/>
      <c r="I267" s="50"/>
      <c r="J267" s="50"/>
      <c r="K267" s="50"/>
      <c r="L267" s="30">
        <f>SUM(G267:K267)</f>
        <v>0</v>
      </c>
      <c r="M267" s="30">
        <f>COUNTIF(G267:K267, "&gt;0" )</f>
        <v>0</v>
      </c>
      <c r="N267" s="30">
        <f>IF(M267=0,0,L267/M267)</f>
        <v>0</v>
      </c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</row>
    <row r="268" spans="1:37" s="1" customFormat="1" ht="13.9" customHeight="1">
      <c r="A268" s="50">
        <v>256</v>
      </c>
      <c r="C268" s="22" t="s">
        <v>230</v>
      </c>
      <c r="E268" s="1" t="s">
        <v>684</v>
      </c>
      <c r="F268" s="1" t="s">
        <v>230</v>
      </c>
      <c r="G268" s="50"/>
      <c r="H268" s="50"/>
      <c r="I268" s="50"/>
      <c r="J268" s="50"/>
      <c r="K268" s="50"/>
      <c r="L268" s="30">
        <f>SUM(G268:K268)</f>
        <v>0</v>
      </c>
      <c r="M268" s="30">
        <f>COUNTIF(G268:K268, "&gt;0" )</f>
        <v>0</v>
      </c>
      <c r="N268" s="30">
        <f>IF(M268=0,0,L268/M268)</f>
        <v>0</v>
      </c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</row>
    <row r="269" spans="1:37" s="1" customFormat="1" ht="13.9" customHeight="1">
      <c r="A269" s="50">
        <v>257</v>
      </c>
      <c r="C269" s="22" t="s">
        <v>230</v>
      </c>
      <c r="E269" s="1" t="s">
        <v>684</v>
      </c>
      <c r="F269" s="1" t="s">
        <v>230</v>
      </c>
      <c r="G269" s="50"/>
      <c r="H269" s="50"/>
      <c r="I269" s="50"/>
      <c r="J269" s="50"/>
      <c r="K269" s="50"/>
      <c r="L269" s="30">
        <f>SUM(G269:K269)</f>
        <v>0</v>
      </c>
      <c r="M269" s="30">
        <f>COUNTIF(G269:K269, "&gt;0" )</f>
        <v>0</v>
      </c>
      <c r="N269" s="30">
        <f>IF(M269=0,0,L269/M269)</f>
        <v>0</v>
      </c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</row>
    <row r="270" spans="1:37" s="1" customFormat="1" ht="13.9" customHeight="1">
      <c r="A270" s="50">
        <v>258</v>
      </c>
      <c r="C270" s="22" t="s">
        <v>230</v>
      </c>
      <c r="E270" s="1" t="s">
        <v>986</v>
      </c>
      <c r="F270" s="1" t="s">
        <v>230</v>
      </c>
      <c r="G270" s="50">
        <v>0</v>
      </c>
      <c r="H270" s="50">
        <v>0</v>
      </c>
      <c r="I270" s="50">
        <v>0</v>
      </c>
      <c r="J270" s="50">
        <v>0</v>
      </c>
      <c r="K270" s="50">
        <v>0</v>
      </c>
      <c r="L270" s="30">
        <f>SUM(G270:K270)</f>
        <v>0</v>
      </c>
      <c r="M270" s="30">
        <f>COUNTIF(G270:K270, "&gt;0" )</f>
        <v>0</v>
      </c>
      <c r="N270" s="30">
        <f>IF(M270=0,0,L270/M270)</f>
        <v>0</v>
      </c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</row>
    <row r="271" spans="1:37" s="1" customFormat="1" ht="13.9" customHeight="1">
      <c r="A271" s="50">
        <v>259</v>
      </c>
      <c r="C271" s="22" t="s">
        <v>230</v>
      </c>
      <c r="E271" s="1" t="s">
        <v>986</v>
      </c>
      <c r="F271" s="1" t="s">
        <v>230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30">
        <f>SUM(G271:K271)</f>
        <v>0</v>
      </c>
      <c r="M271" s="30">
        <f>COUNTIF(G271:K271, "&gt;0" )</f>
        <v>0</v>
      </c>
      <c r="N271" s="30">
        <f>IF(M271=0,0,L271/M271)</f>
        <v>0</v>
      </c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</row>
    <row r="272" spans="1:37" s="1" customFormat="1" ht="13.9" customHeight="1">
      <c r="A272" s="50">
        <v>260</v>
      </c>
      <c r="C272" s="22" t="s">
        <v>230</v>
      </c>
      <c r="E272" s="1" t="s">
        <v>685</v>
      </c>
      <c r="F272" s="1" t="s">
        <v>230</v>
      </c>
      <c r="G272" s="50"/>
      <c r="H272" s="50"/>
      <c r="I272" s="50"/>
      <c r="J272" s="50"/>
      <c r="K272" s="50"/>
      <c r="L272" s="30">
        <f>SUM(G272:K272)</f>
        <v>0</v>
      </c>
      <c r="M272" s="30">
        <f>COUNTIF(G272:K272, "&gt;0" )</f>
        <v>0</v>
      </c>
      <c r="N272" s="30">
        <f>IF(M272=0,0,L272/M272)</f>
        <v>0</v>
      </c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</row>
    <row r="273" spans="1:37" s="1" customFormat="1" ht="13.9" customHeight="1">
      <c r="A273" s="50">
        <v>261</v>
      </c>
      <c r="C273" s="22" t="s">
        <v>230</v>
      </c>
      <c r="E273" s="1" t="s">
        <v>685</v>
      </c>
      <c r="F273" s="1" t="s">
        <v>230</v>
      </c>
      <c r="G273" s="50"/>
      <c r="H273" s="50"/>
      <c r="I273" s="50"/>
      <c r="J273" s="50"/>
      <c r="K273" s="50"/>
      <c r="L273" s="30">
        <f>SUM(G273:K273)</f>
        <v>0</v>
      </c>
      <c r="M273" s="30">
        <f>COUNTIF(G273:K273, "&gt;0" )</f>
        <v>0</v>
      </c>
      <c r="N273" s="30">
        <f>IF(M273=0,0,L273/M273)</f>
        <v>0</v>
      </c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</row>
    <row r="274" spans="1:37" s="1" customFormat="1" ht="13.9" customHeight="1">
      <c r="A274" s="50">
        <v>262</v>
      </c>
      <c r="C274" s="22" t="s">
        <v>230</v>
      </c>
      <c r="E274" s="1" t="s">
        <v>685</v>
      </c>
      <c r="F274" s="1" t="s">
        <v>230</v>
      </c>
      <c r="G274" s="50"/>
      <c r="H274" s="50"/>
      <c r="I274" s="50"/>
      <c r="J274" s="50"/>
      <c r="K274" s="50"/>
      <c r="L274" s="30">
        <f>SUM(G274:K274)</f>
        <v>0</v>
      </c>
      <c r="M274" s="30">
        <f>COUNTIF(G274:K274, "&gt;0" )</f>
        <v>0</v>
      </c>
      <c r="N274" s="30">
        <f>IF(M274=0,0,L274/M274)</f>
        <v>0</v>
      </c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</row>
    <row r="275" spans="1:37" s="1" customFormat="1" ht="13.9" customHeight="1">
      <c r="A275" s="50">
        <v>263</v>
      </c>
      <c r="C275" s="22" t="s">
        <v>230</v>
      </c>
      <c r="E275" s="1" t="s">
        <v>986</v>
      </c>
      <c r="F275" s="1" t="s">
        <v>230</v>
      </c>
      <c r="G275" s="50">
        <v>0</v>
      </c>
      <c r="H275" s="50">
        <v>0</v>
      </c>
      <c r="I275" s="50">
        <v>0</v>
      </c>
      <c r="J275" s="50">
        <v>0</v>
      </c>
      <c r="K275" s="50">
        <v>0</v>
      </c>
      <c r="L275" s="30">
        <f>SUM(G275:K275)</f>
        <v>0</v>
      </c>
      <c r="M275" s="30">
        <f>COUNTIF(G275:K275, "&gt;0" )</f>
        <v>0</v>
      </c>
      <c r="N275" s="30">
        <f>IF(M275=0,0,L275/M275)</f>
        <v>0</v>
      </c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</row>
    <row r="276" spans="1:37" s="1" customFormat="1" ht="13.9" customHeight="1">
      <c r="A276" s="50">
        <v>264</v>
      </c>
      <c r="C276" s="22" t="s">
        <v>230</v>
      </c>
      <c r="E276" s="57" t="s">
        <v>686</v>
      </c>
      <c r="F276" s="57" t="s">
        <v>230</v>
      </c>
      <c r="G276" s="24"/>
      <c r="H276" s="24"/>
      <c r="I276" s="24"/>
      <c r="J276" s="24"/>
      <c r="K276" s="24"/>
      <c r="L276" s="19">
        <f>SUM(G276:K276)</f>
        <v>0</v>
      </c>
      <c r="M276" s="19">
        <f>COUNTIF(G276:K276, "&gt;0" )</f>
        <v>0</v>
      </c>
      <c r="N276" s="19">
        <f>IF(M276=0,0,L276/M276)</f>
        <v>0</v>
      </c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</row>
    <row r="277" spans="1:37" s="1" customFormat="1" ht="13.9" customHeight="1">
      <c r="A277" s="50">
        <v>265</v>
      </c>
      <c r="C277" s="22" t="s">
        <v>230</v>
      </c>
      <c r="E277" s="1" t="s">
        <v>686</v>
      </c>
      <c r="F277" s="1" t="s">
        <v>230</v>
      </c>
      <c r="G277" s="50"/>
      <c r="H277" s="50"/>
      <c r="I277" s="50"/>
      <c r="J277" s="50"/>
      <c r="K277" s="50"/>
      <c r="L277" s="30">
        <f>SUM(G277:K277)</f>
        <v>0</v>
      </c>
      <c r="M277" s="30">
        <f>COUNTIF(G277:K277, "&gt;0" )</f>
        <v>0</v>
      </c>
      <c r="N277" s="30">
        <f>IF(M277=0,0,L277/M277)</f>
        <v>0</v>
      </c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</row>
    <row r="278" spans="1:37" s="1" customFormat="1" ht="13.9" customHeight="1">
      <c r="A278" s="50">
        <v>266</v>
      </c>
      <c r="C278" s="22" t="s">
        <v>230</v>
      </c>
      <c r="E278" s="1" t="s">
        <v>686</v>
      </c>
      <c r="F278" s="1" t="s">
        <v>230</v>
      </c>
      <c r="G278" s="50"/>
      <c r="H278" s="50"/>
      <c r="I278" s="50"/>
      <c r="J278" s="50"/>
      <c r="K278" s="50"/>
      <c r="L278" s="30">
        <f>SUM(G278:K278)</f>
        <v>0</v>
      </c>
      <c r="M278" s="30">
        <f>COUNTIF(G278:K278, "&gt;0" )</f>
        <v>0</v>
      </c>
      <c r="N278" s="30">
        <f>IF(M278=0,0,L278/M278)</f>
        <v>0</v>
      </c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</row>
    <row r="279" spans="1:37" s="1" customFormat="1" ht="13.9" customHeight="1">
      <c r="A279" s="50">
        <v>267</v>
      </c>
      <c r="C279" s="22" t="s">
        <v>230</v>
      </c>
      <c r="E279" s="1" t="s">
        <v>986</v>
      </c>
      <c r="F279" s="1" t="s">
        <v>230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30">
        <f>SUM(G279:K279)</f>
        <v>0</v>
      </c>
      <c r="M279" s="30">
        <f>COUNTIF(G279:K279, "&gt;0" )</f>
        <v>0</v>
      </c>
      <c r="N279" s="30">
        <f>IF(M279=0,0,L279/M279)</f>
        <v>0</v>
      </c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</row>
    <row r="280" spans="1:37" s="1" customFormat="1" ht="13.9" customHeight="1">
      <c r="A280" s="50">
        <v>268</v>
      </c>
      <c r="C280" s="22" t="s">
        <v>230</v>
      </c>
      <c r="E280" s="1" t="s">
        <v>986</v>
      </c>
      <c r="F280" s="1" t="s">
        <v>230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30">
        <f>SUM(G280:K280)</f>
        <v>0</v>
      </c>
      <c r="M280" s="30">
        <f>COUNTIF(G280:K280, "&gt;0" )</f>
        <v>0</v>
      </c>
      <c r="N280" s="30">
        <f>IF(M280=0,0,L280/M280)</f>
        <v>0</v>
      </c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</row>
    <row r="281" spans="1:37" s="1" customFormat="1" ht="13.9" customHeight="1">
      <c r="A281" s="50">
        <v>269</v>
      </c>
      <c r="C281" s="22" t="s">
        <v>230</v>
      </c>
      <c r="E281" s="1" t="s">
        <v>986</v>
      </c>
      <c r="F281" s="1" t="s">
        <v>230</v>
      </c>
      <c r="G281" s="50">
        <v>0</v>
      </c>
      <c r="H281" s="50">
        <v>0</v>
      </c>
      <c r="I281" s="50">
        <v>0</v>
      </c>
      <c r="J281" s="50">
        <v>0</v>
      </c>
      <c r="K281" s="50">
        <v>0</v>
      </c>
      <c r="L281" s="30">
        <f>SUM(G281:K281)</f>
        <v>0</v>
      </c>
      <c r="M281" s="30">
        <f>COUNTIF(G281:K281, "&gt;0" )</f>
        <v>0</v>
      </c>
      <c r="N281" s="30">
        <f>IF(M281=0,0,L281/M281)</f>
        <v>0</v>
      </c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</row>
    <row r="282" spans="1:37" s="1" customFormat="1" ht="13.9" customHeight="1">
      <c r="A282" s="50">
        <v>270</v>
      </c>
      <c r="C282" s="22" t="s">
        <v>230</v>
      </c>
      <c r="E282" s="1" t="s">
        <v>687</v>
      </c>
      <c r="F282" s="1" t="s">
        <v>230</v>
      </c>
      <c r="G282" s="50"/>
      <c r="H282" s="50"/>
      <c r="I282" s="50"/>
      <c r="J282" s="50"/>
      <c r="K282" s="50"/>
      <c r="L282" s="30">
        <f>SUM(G282:K282)</f>
        <v>0</v>
      </c>
      <c r="M282" s="30">
        <f>COUNTIF(G282:K282, "&gt;0" )</f>
        <v>0</v>
      </c>
      <c r="N282" s="30">
        <f>IF(M282=0,0,L282/M282)</f>
        <v>0</v>
      </c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</row>
    <row r="283" spans="1:37" s="1" customFormat="1" ht="13.9" customHeight="1">
      <c r="A283" s="50">
        <v>271</v>
      </c>
      <c r="C283" s="22" t="s">
        <v>230</v>
      </c>
      <c r="E283" s="1" t="s">
        <v>687</v>
      </c>
      <c r="F283" s="1" t="s">
        <v>230</v>
      </c>
      <c r="G283" s="50"/>
      <c r="H283" s="50"/>
      <c r="I283" s="50"/>
      <c r="J283" s="50"/>
      <c r="K283" s="50"/>
      <c r="L283" s="30">
        <f>SUM(G283:K283)</f>
        <v>0</v>
      </c>
      <c r="M283" s="30">
        <f>COUNTIF(G283:K283, "&gt;0" )</f>
        <v>0</v>
      </c>
      <c r="N283" s="30">
        <f>IF(M283=0,0,L283/M283)</f>
        <v>0</v>
      </c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</row>
    <row r="284" spans="1:37" s="1" customFormat="1" ht="13.9" customHeight="1">
      <c r="A284" s="50">
        <v>272</v>
      </c>
      <c r="C284" s="22" t="s">
        <v>230</v>
      </c>
      <c r="E284" s="1" t="s">
        <v>687</v>
      </c>
      <c r="F284" s="1" t="s">
        <v>230</v>
      </c>
      <c r="G284" s="50"/>
      <c r="H284" s="50"/>
      <c r="I284" s="50"/>
      <c r="J284" s="50"/>
      <c r="K284" s="50"/>
      <c r="L284" s="30">
        <f>SUM(G284:K284)</f>
        <v>0</v>
      </c>
      <c r="M284" s="30">
        <f>COUNTIF(G284:K284, "&gt;0" )</f>
        <v>0</v>
      </c>
      <c r="N284" s="30">
        <f>IF(M284=0,0,L284/M284)</f>
        <v>0</v>
      </c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</row>
    <row r="285" spans="1:37" s="1" customFormat="1" ht="13.9" customHeight="1">
      <c r="A285" s="50">
        <v>273</v>
      </c>
      <c r="C285" s="22" t="s">
        <v>230</v>
      </c>
      <c r="E285" s="57" t="s">
        <v>986</v>
      </c>
      <c r="F285" s="57" t="s">
        <v>230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19">
        <f>SUM(G285:K285)</f>
        <v>0</v>
      </c>
      <c r="M285" s="19">
        <f>COUNTIF(G285:K285, "&gt;0" )</f>
        <v>0</v>
      </c>
      <c r="N285" s="19">
        <f>IF(M285=0,0,L285/M285)</f>
        <v>0</v>
      </c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</row>
    <row r="286" spans="1:37" s="1" customFormat="1" ht="13.9" customHeight="1">
      <c r="A286" s="50">
        <v>274</v>
      </c>
      <c r="C286" s="22" t="s">
        <v>230</v>
      </c>
      <c r="E286" s="1" t="s">
        <v>688</v>
      </c>
      <c r="F286" s="1" t="s">
        <v>230</v>
      </c>
      <c r="G286" s="50"/>
      <c r="H286" s="50"/>
      <c r="I286" s="50"/>
      <c r="J286" s="50"/>
      <c r="K286" s="50"/>
      <c r="L286" s="30">
        <f>SUM(G286:K286)</f>
        <v>0</v>
      </c>
      <c r="M286" s="30">
        <f>COUNTIF(G286:K286, "&gt;0" )</f>
        <v>0</v>
      </c>
      <c r="N286" s="30">
        <f>IF(M286=0,0,L286/M286)</f>
        <v>0</v>
      </c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</row>
    <row r="287" spans="1:37" s="1" customFormat="1" ht="13.9" customHeight="1">
      <c r="A287" s="50">
        <v>275</v>
      </c>
      <c r="C287" s="22" t="s">
        <v>230</v>
      </c>
      <c r="E287" s="1" t="s">
        <v>688</v>
      </c>
      <c r="F287" s="1" t="s">
        <v>230</v>
      </c>
      <c r="G287" s="50"/>
      <c r="H287" s="50"/>
      <c r="I287" s="50"/>
      <c r="J287" s="50"/>
      <c r="K287" s="50"/>
      <c r="L287" s="30">
        <f>SUM(G287:K287)</f>
        <v>0</v>
      </c>
      <c r="M287" s="30">
        <f>COUNTIF(G287:K287, "&gt;0" )</f>
        <v>0</v>
      </c>
      <c r="N287" s="30">
        <f>IF(M287=0,0,L287/M287)</f>
        <v>0</v>
      </c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</row>
    <row r="288" spans="1:37" s="1" customFormat="1" ht="13.9" customHeight="1">
      <c r="A288" s="50">
        <v>276</v>
      </c>
      <c r="C288" s="22" t="s">
        <v>230</v>
      </c>
      <c r="E288" s="1" t="s">
        <v>688</v>
      </c>
      <c r="F288" s="1" t="s">
        <v>230</v>
      </c>
      <c r="G288" s="50"/>
      <c r="H288" s="50"/>
      <c r="I288" s="50"/>
      <c r="J288" s="50"/>
      <c r="K288" s="50"/>
      <c r="L288" s="30">
        <f>SUM(G288:K288)</f>
        <v>0</v>
      </c>
      <c r="M288" s="30">
        <f>COUNTIF(G288:K288, "&gt;0" )</f>
        <v>0</v>
      </c>
      <c r="N288" s="30">
        <f>IF(M288=0,0,L288/M288)</f>
        <v>0</v>
      </c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</row>
    <row r="289" spans="1:37" s="1" customFormat="1" ht="13.9" customHeight="1">
      <c r="A289" s="50">
        <v>277</v>
      </c>
      <c r="C289" s="22" t="s">
        <v>230</v>
      </c>
      <c r="E289" s="1" t="s">
        <v>986</v>
      </c>
      <c r="F289" s="1" t="s">
        <v>230</v>
      </c>
      <c r="G289" s="50">
        <v>0</v>
      </c>
      <c r="H289" s="50">
        <v>0</v>
      </c>
      <c r="I289" s="50">
        <v>0</v>
      </c>
      <c r="J289" s="50">
        <v>0</v>
      </c>
      <c r="K289" s="50">
        <v>0</v>
      </c>
      <c r="L289" s="30">
        <f>SUM(G289:K289)</f>
        <v>0</v>
      </c>
      <c r="M289" s="30">
        <f>COUNTIF(G289:K289, "&gt;0" )</f>
        <v>0</v>
      </c>
      <c r="N289" s="30">
        <f>IF(M289=0,0,L289/M289)</f>
        <v>0</v>
      </c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</row>
    <row r="290" spans="1:37" s="1" customFormat="1" ht="13.9" customHeight="1">
      <c r="A290" s="50">
        <v>278</v>
      </c>
      <c r="C290" s="22" t="s">
        <v>230</v>
      </c>
      <c r="E290" s="1" t="s">
        <v>689</v>
      </c>
      <c r="F290" s="1" t="s">
        <v>230</v>
      </c>
      <c r="G290" s="50"/>
      <c r="H290" s="50"/>
      <c r="I290" s="50"/>
      <c r="J290" s="50"/>
      <c r="K290" s="50"/>
      <c r="L290" s="30">
        <f>SUM(G290:K290)</f>
        <v>0</v>
      </c>
      <c r="M290" s="30">
        <f>COUNTIF(G290:K290, "&gt;0" )</f>
        <v>0</v>
      </c>
      <c r="N290" s="30">
        <f>IF(M290=0,0,L290/M290)</f>
        <v>0</v>
      </c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</row>
    <row r="291" spans="1:37" s="1" customFormat="1" ht="13.9" customHeight="1">
      <c r="A291" s="50">
        <v>279</v>
      </c>
      <c r="C291" s="22" t="s">
        <v>230</v>
      </c>
      <c r="E291" s="1" t="s">
        <v>689</v>
      </c>
      <c r="F291" s="1" t="s">
        <v>230</v>
      </c>
      <c r="G291" s="50"/>
      <c r="H291" s="50"/>
      <c r="I291" s="50"/>
      <c r="J291" s="50"/>
      <c r="K291" s="50"/>
      <c r="L291" s="30">
        <f>SUM(G291:K291)</f>
        <v>0</v>
      </c>
      <c r="M291" s="30">
        <f>COUNTIF(G291:K291, "&gt;0" )</f>
        <v>0</v>
      </c>
      <c r="N291" s="30">
        <f>IF(M291=0,0,L291/M291)</f>
        <v>0</v>
      </c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</row>
    <row r="292" spans="1:37" s="1" customFormat="1" ht="13.9" customHeight="1">
      <c r="A292" s="50">
        <v>280</v>
      </c>
      <c r="C292" s="22" t="s">
        <v>230</v>
      </c>
      <c r="E292" s="1" t="s">
        <v>689</v>
      </c>
      <c r="F292" s="1" t="s">
        <v>230</v>
      </c>
      <c r="G292" s="50"/>
      <c r="H292" s="50"/>
      <c r="I292" s="50"/>
      <c r="J292" s="50"/>
      <c r="K292" s="50"/>
      <c r="L292" s="30">
        <f>SUM(G292:K292)</f>
        <v>0</v>
      </c>
      <c r="M292" s="30">
        <f>COUNTIF(G292:K292, "&gt;0" )</f>
        <v>0</v>
      </c>
      <c r="N292" s="30">
        <f>IF(M292=0,0,L292/M292)</f>
        <v>0</v>
      </c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</row>
    <row r="293" spans="1:37" s="1" customFormat="1" ht="13.9" customHeight="1">
      <c r="A293" s="50">
        <v>281</v>
      </c>
      <c r="C293" s="22" t="s">
        <v>230</v>
      </c>
      <c r="E293" s="1" t="s">
        <v>986</v>
      </c>
      <c r="F293" s="1" t="s">
        <v>230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30">
        <f>SUM(G293:K293)</f>
        <v>0</v>
      </c>
      <c r="M293" s="30">
        <f>COUNTIF(G293:K293, "&gt;0" )</f>
        <v>0</v>
      </c>
      <c r="N293" s="30">
        <f>IF(M293=0,0,L293/M293)</f>
        <v>0</v>
      </c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</row>
    <row r="294" spans="1:37" s="1" customFormat="1" ht="13.9" customHeight="1">
      <c r="A294" s="50">
        <v>282</v>
      </c>
      <c r="C294" s="22" t="s">
        <v>230</v>
      </c>
      <c r="E294" s="57" t="s">
        <v>690</v>
      </c>
      <c r="F294" s="57" t="s">
        <v>230</v>
      </c>
      <c r="G294" s="24"/>
      <c r="H294" s="24"/>
      <c r="I294" s="24"/>
      <c r="J294" s="24"/>
      <c r="K294" s="24"/>
      <c r="L294" s="19">
        <f>SUM(G294:K294)</f>
        <v>0</v>
      </c>
      <c r="M294" s="19">
        <f>COUNTIF(G294:K294, "&gt;0" )</f>
        <v>0</v>
      </c>
      <c r="N294" s="19">
        <f>IF(M294=0,0,L294/M294)</f>
        <v>0</v>
      </c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</row>
    <row r="295" spans="1:37" s="1" customFormat="1" ht="13.9" customHeight="1">
      <c r="A295" s="50">
        <v>283</v>
      </c>
      <c r="C295" s="22" t="s">
        <v>230</v>
      </c>
      <c r="E295" s="1" t="s">
        <v>690</v>
      </c>
      <c r="F295" s="1" t="s">
        <v>230</v>
      </c>
      <c r="G295" s="50"/>
      <c r="H295" s="50"/>
      <c r="I295" s="50"/>
      <c r="J295" s="50"/>
      <c r="K295" s="50"/>
      <c r="L295" s="30">
        <f>SUM(G295:K295)</f>
        <v>0</v>
      </c>
      <c r="M295" s="30">
        <f>COUNTIF(G295:K295, "&gt;0" )</f>
        <v>0</v>
      </c>
      <c r="N295" s="30">
        <f>IF(M295=0,0,L295/M295)</f>
        <v>0</v>
      </c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</row>
    <row r="296" spans="1:37" s="1" customFormat="1" ht="13.9" customHeight="1">
      <c r="A296" s="50">
        <v>284</v>
      </c>
      <c r="C296" s="22" t="s">
        <v>230</v>
      </c>
      <c r="E296" s="1" t="s">
        <v>690</v>
      </c>
      <c r="F296" s="1" t="s">
        <v>230</v>
      </c>
      <c r="G296" s="50"/>
      <c r="H296" s="50"/>
      <c r="I296" s="50"/>
      <c r="J296" s="50"/>
      <c r="K296" s="50"/>
      <c r="L296" s="30">
        <f>SUM(G296:K296)</f>
        <v>0</v>
      </c>
      <c r="M296" s="30">
        <f>COUNTIF(G296:K296, "&gt;0" )</f>
        <v>0</v>
      </c>
      <c r="N296" s="30">
        <f>IF(M296=0,0,L296/M296)</f>
        <v>0</v>
      </c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</row>
    <row r="297" spans="1:37" s="1" customFormat="1" ht="13.9" customHeight="1">
      <c r="A297" s="50">
        <v>285</v>
      </c>
      <c r="C297" s="22" t="s">
        <v>230</v>
      </c>
      <c r="E297" s="1" t="s">
        <v>691</v>
      </c>
      <c r="F297" s="1" t="s">
        <v>230</v>
      </c>
      <c r="G297" s="50"/>
      <c r="H297" s="50"/>
      <c r="I297" s="50"/>
      <c r="J297" s="50"/>
      <c r="K297" s="50"/>
      <c r="L297" s="30">
        <f>SUM(G297:K297)</f>
        <v>0</v>
      </c>
      <c r="M297" s="30">
        <f>COUNTIF(G297:K297, "&gt;0" )</f>
        <v>0</v>
      </c>
      <c r="N297" s="30">
        <f>IF(M297=0,0,L297/M297)</f>
        <v>0</v>
      </c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</row>
    <row r="298" spans="1:37" s="1" customFormat="1" ht="13.9" customHeight="1">
      <c r="A298" s="50">
        <v>286</v>
      </c>
      <c r="C298" s="22" t="s">
        <v>230</v>
      </c>
      <c r="E298" s="1" t="s">
        <v>691</v>
      </c>
      <c r="F298" s="1" t="s">
        <v>230</v>
      </c>
      <c r="G298" s="50"/>
      <c r="H298" s="50"/>
      <c r="I298" s="50"/>
      <c r="J298" s="50"/>
      <c r="K298" s="50"/>
      <c r="L298" s="30">
        <f>SUM(G298:K298)</f>
        <v>0</v>
      </c>
      <c r="M298" s="30">
        <f>COUNTIF(G298:K298, "&gt;0" )</f>
        <v>0</v>
      </c>
      <c r="N298" s="30">
        <f>IF(M298=0,0,L298/M298)</f>
        <v>0</v>
      </c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</row>
    <row r="299" spans="1:37" s="1" customFormat="1" ht="13.9" customHeight="1">
      <c r="A299" s="50">
        <v>287</v>
      </c>
      <c r="C299" s="22" t="s">
        <v>230</v>
      </c>
      <c r="E299" s="1" t="s">
        <v>691</v>
      </c>
      <c r="F299" s="1" t="s">
        <v>230</v>
      </c>
      <c r="G299" s="50"/>
      <c r="H299" s="50"/>
      <c r="I299" s="50"/>
      <c r="J299" s="50"/>
      <c r="K299" s="50"/>
      <c r="L299" s="30">
        <f>SUM(G299:K299)</f>
        <v>0</v>
      </c>
      <c r="M299" s="30">
        <f>COUNTIF(G299:K299, "&gt;0" )</f>
        <v>0</v>
      </c>
      <c r="N299" s="30">
        <f>IF(M299=0,0,L299/M299)</f>
        <v>0</v>
      </c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</row>
    <row r="300" spans="1:37" s="1" customFormat="1" ht="13.9" customHeight="1">
      <c r="A300" s="50">
        <v>288</v>
      </c>
      <c r="C300" s="22" t="s">
        <v>230</v>
      </c>
      <c r="E300" s="1" t="s">
        <v>692</v>
      </c>
      <c r="F300" s="1" t="s">
        <v>230</v>
      </c>
      <c r="G300" s="50"/>
      <c r="H300" s="50"/>
      <c r="I300" s="50"/>
      <c r="J300" s="50"/>
      <c r="K300" s="50"/>
      <c r="L300" s="30">
        <f>SUM(G300:K300)</f>
        <v>0</v>
      </c>
      <c r="M300" s="30">
        <f>COUNTIF(G300:K300, "&gt;0" )</f>
        <v>0</v>
      </c>
      <c r="N300" s="30">
        <f>IF(M300=0,0,L300/M300)</f>
        <v>0</v>
      </c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</row>
    <row r="301" spans="1:37" s="1" customFormat="1" ht="13.9" customHeight="1">
      <c r="A301" s="50">
        <v>289</v>
      </c>
      <c r="C301" s="22" t="s">
        <v>230</v>
      </c>
      <c r="E301" s="1" t="s">
        <v>692</v>
      </c>
      <c r="F301" s="1" t="s">
        <v>230</v>
      </c>
      <c r="G301" s="50"/>
      <c r="H301" s="50"/>
      <c r="I301" s="50"/>
      <c r="J301" s="50"/>
      <c r="K301" s="50"/>
      <c r="L301" s="30">
        <f>SUM(G301:K301)</f>
        <v>0</v>
      </c>
      <c r="M301" s="30">
        <f>COUNTIF(G301:K301, "&gt;0" )</f>
        <v>0</v>
      </c>
      <c r="N301" s="30">
        <f>IF(M301=0,0,L301/M301)</f>
        <v>0</v>
      </c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</row>
    <row r="302" spans="1:37" s="1" customFormat="1" ht="13.9" customHeight="1">
      <c r="A302" s="50">
        <v>290</v>
      </c>
      <c r="C302" s="22" t="s">
        <v>230</v>
      </c>
      <c r="E302" s="1" t="s">
        <v>692</v>
      </c>
      <c r="F302" s="1" t="s">
        <v>230</v>
      </c>
      <c r="G302" s="50"/>
      <c r="H302" s="50"/>
      <c r="I302" s="50"/>
      <c r="J302" s="50"/>
      <c r="K302" s="50"/>
      <c r="L302" s="30">
        <f>SUM(G302:K302)</f>
        <v>0</v>
      </c>
      <c r="M302" s="30">
        <f>COUNTIF(G302:K302, "&gt;0" )</f>
        <v>0</v>
      </c>
      <c r="N302" s="30">
        <f>IF(M302=0,0,L302/M302)</f>
        <v>0</v>
      </c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</row>
    <row r="303" spans="1:37" s="1" customFormat="1" ht="13.9" customHeight="1">
      <c r="A303" s="50">
        <v>291</v>
      </c>
      <c r="C303" s="22" t="s">
        <v>230</v>
      </c>
      <c r="E303" s="1" t="s">
        <v>693</v>
      </c>
      <c r="F303" s="1" t="s">
        <v>230</v>
      </c>
      <c r="G303" s="50"/>
      <c r="H303" s="50"/>
      <c r="I303" s="50"/>
      <c r="J303" s="50"/>
      <c r="K303" s="50"/>
      <c r="L303" s="30">
        <f>SUM(G303:K303)</f>
        <v>0</v>
      </c>
      <c r="M303" s="30">
        <f>COUNTIF(G303:K303, "&gt;0" )</f>
        <v>0</v>
      </c>
      <c r="N303" s="30">
        <f>IF(M303=0,0,L303/M303)</f>
        <v>0</v>
      </c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</row>
    <row r="304" spans="1:37" s="1" customFormat="1" ht="13.9" customHeight="1">
      <c r="A304" s="50">
        <v>292</v>
      </c>
      <c r="C304" s="22" t="s">
        <v>230</v>
      </c>
      <c r="E304" s="1" t="s">
        <v>693</v>
      </c>
      <c r="F304" s="1" t="s">
        <v>230</v>
      </c>
      <c r="G304" s="50"/>
      <c r="H304" s="50"/>
      <c r="I304" s="50"/>
      <c r="J304" s="50"/>
      <c r="K304" s="50"/>
      <c r="L304" s="30">
        <f>SUM(G304:K304)</f>
        <v>0</v>
      </c>
      <c r="M304" s="30">
        <f>COUNTIF(G304:K304, "&gt;0" )</f>
        <v>0</v>
      </c>
      <c r="N304" s="30">
        <f>IF(M304=0,0,L304/M304)</f>
        <v>0</v>
      </c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</row>
    <row r="305" spans="1:37" s="1" customFormat="1" ht="13.9" customHeight="1">
      <c r="A305" s="50">
        <v>293</v>
      </c>
      <c r="C305" s="22" t="s">
        <v>230</v>
      </c>
      <c r="E305" s="1" t="s">
        <v>693</v>
      </c>
      <c r="F305" s="1" t="s">
        <v>230</v>
      </c>
      <c r="G305" s="50"/>
      <c r="H305" s="50"/>
      <c r="I305" s="50"/>
      <c r="J305" s="50"/>
      <c r="K305" s="50"/>
      <c r="L305" s="30">
        <f>SUM(G305:K305)</f>
        <v>0</v>
      </c>
      <c r="M305" s="30">
        <f>COUNTIF(G305:K305, "&gt;0" )</f>
        <v>0</v>
      </c>
      <c r="N305" s="30">
        <f>IF(M305=0,0,L305/M305)</f>
        <v>0</v>
      </c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</row>
    <row r="306" spans="1:37" s="1" customFormat="1" ht="13.9" customHeight="1">
      <c r="A306" s="50">
        <v>294</v>
      </c>
      <c r="C306" s="22" t="s">
        <v>230</v>
      </c>
      <c r="E306" s="57" t="s">
        <v>694</v>
      </c>
      <c r="F306" s="57" t="s">
        <v>230</v>
      </c>
      <c r="G306" s="24"/>
      <c r="H306" s="24"/>
      <c r="I306" s="24"/>
      <c r="J306" s="24"/>
      <c r="K306" s="24"/>
      <c r="L306" s="19">
        <f>SUM(G306:K306)</f>
        <v>0</v>
      </c>
      <c r="M306" s="19">
        <f>COUNTIF(G306:K306, "&gt;0" )</f>
        <v>0</v>
      </c>
      <c r="N306" s="19">
        <f>IF(M306=0,0,L306/M306)</f>
        <v>0</v>
      </c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</row>
    <row r="307" spans="1:37" s="1" customFormat="1" ht="13.9" customHeight="1">
      <c r="A307" s="50">
        <v>295</v>
      </c>
      <c r="C307" s="22" t="s">
        <v>230</v>
      </c>
      <c r="E307" s="1" t="s">
        <v>694</v>
      </c>
      <c r="F307" s="1" t="s">
        <v>230</v>
      </c>
      <c r="G307" s="50"/>
      <c r="H307" s="50"/>
      <c r="I307" s="50"/>
      <c r="J307" s="50"/>
      <c r="K307" s="50"/>
      <c r="L307" s="30">
        <f>SUM(G307:K307)</f>
        <v>0</v>
      </c>
      <c r="M307" s="30">
        <f>COUNTIF(G307:K307, "&gt;0" )</f>
        <v>0</v>
      </c>
      <c r="N307" s="30">
        <f>IF(M307=0,0,L307/M307)</f>
        <v>0</v>
      </c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</row>
    <row r="308" spans="1:37" s="1" customFormat="1" ht="13.9" customHeight="1">
      <c r="A308" s="50">
        <v>296</v>
      </c>
      <c r="C308" s="22" t="s">
        <v>230</v>
      </c>
      <c r="E308" s="1" t="s">
        <v>694</v>
      </c>
      <c r="F308" s="1" t="s">
        <v>230</v>
      </c>
      <c r="G308" s="50"/>
      <c r="H308" s="50"/>
      <c r="I308" s="50"/>
      <c r="J308" s="50"/>
      <c r="K308" s="50"/>
      <c r="L308" s="30">
        <f>SUM(G308:K308)</f>
        <v>0</v>
      </c>
      <c r="M308" s="30">
        <f>COUNTIF(G308:K308, "&gt;0" )</f>
        <v>0</v>
      </c>
      <c r="N308" s="30">
        <f>IF(M308=0,0,L308/M308)</f>
        <v>0</v>
      </c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</row>
    <row r="309" spans="1:37" s="1" customFormat="1" ht="13.9" customHeight="1">
      <c r="A309" s="50">
        <v>297</v>
      </c>
      <c r="C309" s="22" t="s">
        <v>230</v>
      </c>
      <c r="E309" s="1" t="s">
        <v>695</v>
      </c>
      <c r="F309" s="1" t="s">
        <v>230</v>
      </c>
      <c r="G309" s="50"/>
      <c r="H309" s="50"/>
      <c r="I309" s="50"/>
      <c r="J309" s="50"/>
      <c r="K309" s="50"/>
      <c r="L309" s="30">
        <f>SUM(G309:K309)</f>
        <v>0</v>
      </c>
      <c r="M309" s="30">
        <f>COUNTIF(G309:K309, "&gt;0" )</f>
        <v>0</v>
      </c>
      <c r="N309" s="30">
        <f>IF(M309=0,0,L309/M309)</f>
        <v>0</v>
      </c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</row>
    <row r="310" spans="1:37" s="1" customFormat="1" ht="13.9" customHeight="1">
      <c r="A310" s="50">
        <v>298</v>
      </c>
      <c r="C310" s="22" t="s">
        <v>230</v>
      </c>
      <c r="E310" s="57" t="s">
        <v>695</v>
      </c>
      <c r="F310" s="57" t="s">
        <v>230</v>
      </c>
      <c r="G310" s="24"/>
      <c r="H310" s="24"/>
      <c r="I310" s="24"/>
      <c r="J310" s="24"/>
      <c r="K310" s="24"/>
      <c r="L310" s="19">
        <f>SUM(G310:K310)</f>
        <v>0</v>
      </c>
      <c r="M310" s="19">
        <f>COUNTIF(G310:K310, "&gt;0" )</f>
        <v>0</v>
      </c>
      <c r="N310" s="19">
        <f>IF(M310=0,0,L310/M310)</f>
        <v>0</v>
      </c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</row>
    <row r="311" spans="1:37" s="1" customFormat="1" ht="13.9" customHeight="1">
      <c r="A311" s="50">
        <v>299</v>
      </c>
      <c r="C311" s="22" t="s">
        <v>230</v>
      </c>
      <c r="E311" s="1" t="s">
        <v>695</v>
      </c>
      <c r="F311" s="1" t="s">
        <v>230</v>
      </c>
      <c r="G311" s="50"/>
      <c r="H311" s="50"/>
      <c r="I311" s="50"/>
      <c r="J311" s="50"/>
      <c r="K311" s="50"/>
      <c r="L311" s="30">
        <f>SUM(G311:K311)</f>
        <v>0</v>
      </c>
      <c r="M311" s="30">
        <f>COUNTIF(G311:K311, "&gt;0" )</f>
        <v>0</v>
      </c>
      <c r="N311" s="30">
        <f>IF(M311=0,0,L311/M311)</f>
        <v>0</v>
      </c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</row>
    <row r="312" spans="1:37" s="1" customFormat="1" ht="13.9" customHeight="1">
      <c r="A312" s="50">
        <v>300</v>
      </c>
      <c r="C312" s="22" t="s">
        <v>230</v>
      </c>
      <c r="E312" s="1" t="s">
        <v>696</v>
      </c>
      <c r="F312" s="1" t="s">
        <v>230</v>
      </c>
      <c r="G312" s="50"/>
      <c r="H312" s="50"/>
      <c r="I312" s="50"/>
      <c r="J312" s="50"/>
      <c r="K312" s="50"/>
      <c r="L312" s="30">
        <f>SUM(G312:K312)</f>
        <v>0</v>
      </c>
      <c r="M312" s="30">
        <f>COUNTIF(G312:K312, "&gt;0" )</f>
        <v>0</v>
      </c>
      <c r="N312" s="30">
        <f>IF(M312=0,0,L312/M312)</f>
        <v>0</v>
      </c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</row>
    <row r="313" spans="1:37" s="1" customFormat="1" ht="13.9" customHeight="1">
      <c r="A313" s="50">
        <v>301</v>
      </c>
      <c r="C313" s="22" t="s">
        <v>230</v>
      </c>
      <c r="E313" s="1" t="s">
        <v>696</v>
      </c>
      <c r="F313" s="1" t="s">
        <v>230</v>
      </c>
      <c r="G313" s="50"/>
      <c r="H313" s="50"/>
      <c r="I313" s="50"/>
      <c r="J313" s="50"/>
      <c r="K313" s="50"/>
      <c r="L313" s="30">
        <f>SUM(G313:K313)</f>
        <v>0</v>
      </c>
      <c r="M313" s="30">
        <f>COUNTIF(G313:K313, "&gt;0" )</f>
        <v>0</v>
      </c>
      <c r="N313" s="30">
        <f>IF(M313=0,0,L313/M313)</f>
        <v>0</v>
      </c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</row>
    <row r="314" spans="1:37" s="1" customFormat="1" ht="13.9" customHeight="1">
      <c r="A314" s="50">
        <v>302</v>
      </c>
      <c r="C314" s="22" t="s">
        <v>230</v>
      </c>
      <c r="E314" s="1" t="s">
        <v>696</v>
      </c>
      <c r="F314" s="1" t="s">
        <v>230</v>
      </c>
      <c r="G314" s="50"/>
      <c r="H314" s="50"/>
      <c r="I314" s="50"/>
      <c r="J314" s="50"/>
      <c r="K314" s="50"/>
      <c r="L314" s="30">
        <f>SUM(G314:K314)</f>
        <v>0</v>
      </c>
      <c r="M314" s="30">
        <f>COUNTIF(G314:K314, "&gt;0" )</f>
        <v>0</v>
      </c>
      <c r="N314" s="30">
        <f>IF(M314=0,0,L314/M314)</f>
        <v>0</v>
      </c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</row>
    <row r="315" spans="1:37" s="1" customFormat="1" ht="13.9" customHeight="1">
      <c r="A315" s="50">
        <v>303</v>
      </c>
      <c r="C315" s="22" t="s">
        <v>230</v>
      </c>
      <c r="E315" s="1" t="s">
        <v>986</v>
      </c>
      <c r="F315" s="1" t="s">
        <v>230</v>
      </c>
      <c r="G315" s="50">
        <v>0</v>
      </c>
      <c r="H315" s="50">
        <v>0</v>
      </c>
      <c r="I315" s="50">
        <v>0</v>
      </c>
      <c r="J315" s="50">
        <v>0</v>
      </c>
      <c r="K315" s="50">
        <v>0</v>
      </c>
      <c r="L315" s="30">
        <f>SUM(G315:K315)</f>
        <v>0</v>
      </c>
      <c r="M315" s="30">
        <f>COUNTIF(G315:K315, "&gt;0" )</f>
        <v>0</v>
      </c>
      <c r="N315" s="30">
        <f>IF(M315=0,0,L315/M315)</f>
        <v>0</v>
      </c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</row>
    <row r="316" spans="1:37" s="1" customFormat="1" ht="13.9" customHeight="1">
      <c r="A316" s="50">
        <v>304</v>
      </c>
      <c r="C316" s="22" t="s">
        <v>230</v>
      </c>
      <c r="E316" s="1" t="s">
        <v>986</v>
      </c>
      <c r="F316" s="1" t="s">
        <v>230</v>
      </c>
      <c r="G316" s="50">
        <v>0</v>
      </c>
      <c r="H316" s="50">
        <v>0</v>
      </c>
      <c r="I316" s="50">
        <v>0</v>
      </c>
      <c r="J316" s="50">
        <v>0</v>
      </c>
      <c r="K316" s="50">
        <v>0</v>
      </c>
      <c r="L316" s="30">
        <f>SUM(G316:K316)</f>
        <v>0</v>
      </c>
      <c r="M316" s="30">
        <f>COUNTIF(G316:K316, "&gt;0" )</f>
        <v>0</v>
      </c>
      <c r="N316" s="30">
        <f>IF(M316=0,0,L316/M316)</f>
        <v>0</v>
      </c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</row>
    <row r="317" spans="1:37" s="1" customFormat="1" ht="13.9" customHeight="1">
      <c r="A317" s="50">
        <v>305</v>
      </c>
      <c r="C317" s="22" t="s">
        <v>230</v>
      </c>
      <c r="E317" s="57" t="s">
        <v>697</v>
      </c>
      <c r="F317" s="57" t="s">
        <v>230</v>
      </c>
      <c r="G317" s="24"/>
      <c r="H317" s="24"/>
      <c r="I317" s="24"/>
      <c r="J317" s="24"/>
      <c r="K317" s="24"/>
      <c r="L317" s="19">
        <f>SUM(G317:K317)</f>
        <v>0</v>
      </c>
      <c r="M317" s="19">
        <f>COUNTIF(G317:K317, "&gt;0" )</f>
        <v>0</v>
      </c>
      <c r="N317" s="19">
        <f>IF(M317=0,0,L317/M317)</f>
        <v>0</v>
      </c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</row>
    <row r="318" spans="1:37" s="1" customFormat="1" ht="13.9" customHeight="1">
      <c r="A318" s="50">
        <v>306</v>
      </c>
      <c r="C318" s="22" t="s">
        <v>230</v>
      </c>
      <c r="E318" s="1" t="s">
        <v>697</v>
      </c>
      <c r="F318" s="1" t="s">
        <v>230</v>
      </c>
      <c r="G318" s="50"/>
      <c r="H318" s="50"/>
      <c r="I318" s="50"/>
      <c r="J318" s="50"/>
      <c r="K318" s="50"/>
      <c r="L318" s="30">
        <f>SUM(G318:K318)</f>
        <v>0</v>
      </c>
      <c r="M318" s="30">
        <f>COUNTIF(G318:K318, "&gt;0" )</f>
        <v>0</v>
      </c>
      <c r="N318" s="30">
        <f>IF(M318=0,0,L318/M318)</f>
        <v>0</v>
      </c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</row>
    <row r="319" spans="1:37" s="1" customFormat="1" ht="13.9" customHeight="1">
      <c r="A319" s="50">
        <v>307</v>
      </c>
      <c r="C319" s="22" t="s">
        <v>230</v>
      </c>
      <c r="E319" s="1" t="s">
        <v>697</v>
      </c>
      <c r="F319" s="1" t="s">
        <v>230</v>
      </c>
      <c r="G319" s="50"/>
      <c r="H319" s="50"/>
      <c r="I319" s="50"/>
      <c r="J319" s="50"/>
      <c r="K319" s="50"/>
      <c r="L319" s="30">
        <f>SUM(G319:K319)</f>
        <v>0</v>
      </c>
      <c r="M319" s="30">
        <f>COUNTIF(G319:K319, "&gt;0" )</f>
        <v>0</v>
      </c>
      <c r="N319" s="30">
        <f>IF(M319=0,0,L319/M319)</f>
        <v>0</v>
      </c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</row>
    <row r="320" spans="1:37" s="1" customFormat="1" ht="13.9" customHeight="1">
      <c r="A320" s="50">
        <v>308</v>
      </c>
      <c r="C320" s="22" t="s">
        <v>230</v>
      </c>
      <c r="E320" s="1" t="s">
        <v>698</v>
      </c>
      <c r="F320" s="1" t="s">
        <v>230</v>
      </c>
      <c r="G320" s="50"/>
      <c r="H320" s="50"/>
      <c r="I320" s="50"/>
      <c r="J320" s="50"/>
      <c r="K320" s="50"/>
      <c r="L320" s="30">
        <f>SUM(G320:K320)</f>
        <v>0</v>
      </c>
      <c r="M320" s="30">
        <f>COUNTIF(G320:K320, "&gt;0" )</f>
        <v>0</v>
      </c>
      <c r="N320" s="30">
        <f>IF(M320=0,0,L320/M320)</f>
        <v>0</v>
      </c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</row>
    <row r="321" spans="1:37" s="1" customFormat="1" ht="13.9" customHeight="1">
      <c r="A321" s="50">
        <v>309</v>
      </c>
      <c r="C321" s="22" t="s">
        <v>230</v>
      </c>
      <c r="E321" s="57" t="s">
        <v>698</v>
      </c>
      <c r="F321" s="57" t="s">
        <v>230</v>
      </c>
      <c r="G321" s="24"/>
      <c r="H321" s="24"/>
      <c r="I321" s="24"/>
      <c r="J321" s="24"/>
      <c r="K321" s="24"/>
      <c r="L321" s="19">
        <f>SUM(G321:K321)</f>
        <v>0</v>
      </c>
      <c r="M321" s="19">
        <f>COUNTIF(G321:K321, "&gt;0" )</f>
        <v>0</v>
      </c>
      <c r="N321" s="19">
        <f>IF(M321=0,0,L321/M321)</f>
        <v>0</v>
      </c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</row>
    <row r="322" spans="1:37" s="1" customFormat="1" ht="13.9" customHeight="1">
      <c r="A322" s="50">
        <v>310</v>
      </c>
      <c r="C322" s="22" t="s">
        <v>230</v>
      </c>
      <c r="E322" s="1" t="s">
        <v>698</v>
      </c>
      <c r="F322" s="1" t="s">
        <v>230</v>
      </c>
      <c r="G322" s="50"/>
      <c r="H322" s="50"/>
      <c r="I322" s="50"/>
      <c r="J322" s="50"/>
      <c r="K322" s="50"/>
      <c r="L322" s="30">
        <f>SUM(G322:K322)</f>
        <v>0</v>
      </c>
      <c r="M322" s="30">
        <f>COUNTIF(G322:K322, "&gt;0" )</f>
        <v>0</v>
      </c>
      <c r="N322" s="30">
        <f>IF(M322=0,0,L322/M322)</f>
        <v>0</v>
      </c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</row>
    <row r="323" spans="1:37" s="1" customFormat="1" ht="13.9" customHeight="1">
      <c r="A323" s="50">
        <v>311</v>
      </c>
      <c r="C323" s="22" t="s">
        <v>230</v>
      </c>
      <c r="E323" s="1" t="s">
        <v>699</v>
      </c>
      <c r="F323" s="1" t="s">
        <v>230</v>
      </c>
      <c r="G323" s="50"/>
      <c r="H323" s="50"/>
      <c r="I323" s="50"/>
      <c r="J323" s="50"/>
      <c r="K323" s="50"/>
      <c r="L323" s="30">
        <f>SUM(G323:K323)</f>
        <v>0</v>
      </c>
      <c r="M323" s="30">
        <f>COUNTIF(G323:K323, "&gt;0" )</f>
        <v>0</v>
      </c>
      <c r="N323" s="30">
        <f>IF(M323=0,0,L323/M323)</f>
        <v>0</v>
      </c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</row>
    <row r="324" spans="1:37" s="1" customFormat="1" ht="13.9" customHeight="1">
      <c r="A324" s="50">
        <v>312</v>
      </c>
      <c r="C324" s="22" t="s">
        <v>230</v>
      </c>
      <c r="E324" s="1" t="s">
        <v>699</v>
      </c>
      <c r="F324" s="1" t="s">
        <v>230</v>
      </c>
      <c r="G324" s="50"/>
      <c r="H324" s="50"/>
      <c r="I324" s="50"/>
      <c r="J324" s="50"/>
      <c r="K324" s="50"/>
      <c r="L324" s="30">
        <f>SUM(G324:K324)</f>
        <v>0</v>
      </c>
      <c r="M324" s="30">
        <f>COUNTIF(G324:K324, "&gt;0" )</f>
        <v>0</v>
      </c>
      <c r="N324" s="30">
        <f>IF(M324=0,0,L324/M324)</f>
        <v>0</v>
      </c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</row>
    <row r="325" spans="1:37" s="1" customFormat="1" ht="13.9" customHeight="1">
      <c r="A325" s="50">
        <v>313</v>
      </c>
      <c r="C325" s="22" t="s">
        <v>230</v>
      </c>
      <c r="E325" s="1" t="s">
        <v>699</v>
      </c>
      <c r="F325" s="1" t="s">
        <v>230</v>
      </c>
      <c r="G325" s="50"/>
      <c r="H325" s="50"/>
      <c r="I325" s="50"/>
      <c r="J325" s="50"/>
      <c r="K325" s="50"/>
      <c r="L325" s="30">
        <f>SUM(G325:K325)</f>
        <v>0</v>
      </c>
      <c r="M325" s="30">
        <f>COUNTIF(G325:K325, "&gt;0" )</f>
        <v>0</v>
      </c>
      <c r="N325" s="30">
        <f>IF(M325=0,0,L325/M325)</f>
        <v>0</v>
      </c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</row>
    <row r="326" spans="1:37" s="1" customFormat="1" ht="13.9" customHeight="1">
      <c r="A326" s="50">
        <v>314</v>
      </c>
      <c r="C326" s="22" t="s">
        <v>230</v>
      </c>
      <c r="E326" s="1" t="s">
        <v>700</v>
      </c>
      <c r="F326" s="1" t="s">
        <v>230</v>
      </c>
      <c r="G326" s="50"/>
      <c r="H326" s="50"/>
      <c r="I326" s="50"/>
      <c r="J326" s="50"/>
      <c r="K326" s="50"/>
      <c r="L326" s="30">
        <f>SUM(G326:K326)</f>
        <v>0</v>
      </c>
      <c r="M326" s="30">
        <f>COUNTIF(G326:K326, "&gt;0" )</f>
        <v>0</v>
      </c>
      <c r="N326" s="30">
        <f>IF(M326=0,0,L326/M326)</f>
        <v>0</v>
      </c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</row>
    <row r="327" spans="1:37" s="1" customFormat="1" ht="13.9" customHeight="1">
      <c r="A327" s="50">
        <v>315</v>
      </c>
      <c r="C327" s="22" t="s">
        <v>230</v>
      </c>
      <c r="E327" s="1" t="s">
        <v>700</v>
      </c>
      <c r="F327" s="1" t="s">
        <v>230</v>
      </c>
      <c r="G327" s="50"/>
      <c r="H327" s="50"/>
      <c r="I327" s="50"/>
      <c r="J327" s="50"/>
      <c r="K327" s="50"/>
      <c r="L327" s="30">
        <f>SUM(G327:K327)</f>
        <v>0</v>
      </c>
      <c r="M327" s="30">
        <f>COUNTIF(G327:K327, "&gt;0" )</f>
        <v>0</v>
      </c>
      <c r="N327" s="30">
        <f>IF(M327=0,0,L327/M327)</f>
        <v>0</v>
      </c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</row>
    <row r="328" spans="1:37" s="1" customFormat="1" ht="13.9" customHeight="1">
      <c r="A328" s="50">
        <v>316</v>
      </c>
      <c r="C328" s="22" t="s">
        <v>230</v>
      </c>
      <c r="E328" s="57" t="s">
        <v>700</v>
      </c>
      <c r="F328" s="57" t="s">
        <v>230</v>
      </c>
      <c r="G328" s="24"/>
      <c r="H328" s="24"/>
      <c r="I328" s="24"/>
      <c r="J328" s="24"/>
      <c r="K328" s="24"/>
      <c r="L328" s="19">
        <f>SUM(G328:K328)</f>
        <v>0</v>
      </c>
      <c r="M328" s="19">
        <f>COUNTIF(G328:K328, "&gt;0" )</f>
        <v>0</v>
      </c>
      <c r="N328" s="19">
        <f>IF(M328=0,0,L328/M328)</f>
        <v>0</v>
      </c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</row>
    <row r="329" spans="1:37" s="1" customFormat="1" ht="13.9" customHeight="1">
      <c r="A329" s="50">
        <v>317</v>
      </c>
      <c r="C329" s="22" t="s">
        <v>230</v>
      </c>
      <c r="E329" s="1" t="s">
        <v>701</v>
      </c>
      <c r="F329" s="1" t="s">
        <v>230</v>
      </c>
      <c r="G329" s="50"/>
      <c r="H329" s="50"/>
      <c r="I329" s="50"/>
      <c r="J329" s="50"/>
      <c r="K329" s="50"/>
      <c r="L329" s="30">
        <f>SUM(G329:K329)</f>
        <v>0</v>
      </c>
      <c r="M329" s="30">
        <f>COUNTIF(G329:K329, "&gt;0" )</f>
        <v>0</v>
      </c>
      <c r="N329" s="30">
        <f>IF(M329=0,0,L329/M329)</f>
        <v>0</v>
      </c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</row>
    <row r="330" spans="1:37" s="1" customFormat="1" ht="13.9" customHeight="1">
      <c r="A330" s="50">
        <v>318</v>
      </c>
      <c r="C330" s="22" t="s">
        <v>230</v>
      </c>
      <c r="E330" s="1" t="s">
        <v>701</v>
      </c>
      <c r="F330" s="1" t="s">
        <v>230</v>
      </c>
      <c r="G330" s="50"/>
      <c r="H330" s="50"/>
      <c r="I330" s="50"/>
      <c r="J330" s="50"/>
      <c r="K330" s="50"/>
      <c r="L330" s="30">
        <f>SUM(G330:K330)</f>
        <v>0</v>
      </c>
      <c r="M330" s="30">
        <f>COUNTIF(G330:K330, "&gt;0" )</f>
        <v>0</v>
      </c>
      <c r="N330" s="30">
        <f>IF(M330=0,0,L330/M330)</f>
        <v>0</v>
      </c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</row>
    <row r="331" spans="1:37" s="1" customFormat="1" ht="13.9" customHeight="1">
      <c r="A331" s="50">
        <v>319</v>
      </c>
      <c r="C331" s="22" t="s">
        <v>230</v>
      </c>
      <c r="E331" s="57" t="s">
        <v>701</v>
      </c>
      <c r="F331" s="57" t="s">
        <v>230</v>
      </c>
      <c r="G331" s="24"/>
      <c r="H331" s="24"/>
      <c r="I331" s="24"/>
      <c r="J331" s="24"/>
      <c r="K331" s="24"/>
      <c r="L331" s="19">
        <f>SUM(G331:K331)</f>
        <v>0</v>
      </c>
      <c r="M331" s="19">
        <f>COUNTIF(G331:K331, "&gt;0" )</f>
        <v>0</v>
      </c>
      <c r="N331" s="19">
        <f>IF(M331=0,0,L331/M331)</f>
        <v>0</v>
      </c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</row>
    <row r="332" spans="1:37" s="1" customFormat="1" ht="13.9" customHeight="1">
      <c r="A332" s="50">
        <v>320</v>
      </c>
      <c r="C332" s="22" t="s">
        <v>230</v>
      </c>
      <c r="E332" s="57" t="s">
        <v>1009</v>
      </c>
      <c r="F332" s="57" t="s">
        <v>230</v>
      </c>
      <c r="G332" s="24">
        <v>0</v>
      </c>
      <c r="H332" s="24">
        <v>0</v>
      </c>
      <c r="I332" s="24">
        <v>0</v>
      </c>
      <c r="J332" s="24">
        <v>0</v>
      </c>
      <c r="K332" s="24">
        <v>0</v>
      </c>
      <c r="L332" s="19">
        <f>SUM(G332:K332)</f>
        <v>0</v>
      </c>
      <c r="M332" s="19">
        <f>COUNTIF(G332:K332, "&gt;0" )</f>
        <v>0</v>
      </c>
      <c r="N332" s="19">
        <f>IF(M332=0,0,L332/M332)</f>
        <v>0</v>
      </c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</row>
    <row r="333" spans="1:37" s="1" customFormat="1" ht="13.9" customHeight="1">
      <c r="A333" s="50">
        <v>321</v>
      </c>
      <c r="C333" s="22" t="s">
        <v>230</v>
      </c>
      <c r="E333" s="1" t="s">
        <v>1009</v>
      </c>
      <c r="F333" s="1" t="s">
        <v>230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30">
        <f>SUM(G333:K333)</f>
        <v>0</v>
      </c>
      <c r="M333" s="30">
        <f>COUNTIF(G333:K333, "&gt;0" )</f>
        <v>0</v>
      </c>
      <c r="N333" s="30">
        <f>IF(M333=0,0,L333/M333)</f>
        <v>0</v>
      </c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</row>
    <row r="334" spans="1:37" s="1" customFormat="1" ht="13.9" customHeight="1">
      <c r="A334" s="50">
        <v>322</v>
      </c>
      <c r="C334" s="22" t="s">
        <v>230</v>
      </c>
      <c r="E334" s="1" t="s">
        <v>1009</v>
      </c>
      <c r="F334" s="1" t="s">
        <v>230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30">
        <f>SUM(G334:K334)</f>
        <v>0</v>
      </c>
      <c r="M334" s="30">
        <f>COUNTIF(G334:K334, "&gt;0" )</f>
        <v>0</v>
      </c>
      <c r="N334" s="30">
        <f>IF(M334=0,0,L334/M334)</f>
        <v>0</v>
      </c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</row>
    <row r="335" spans="1:37" s="1" customFormat="1" ht="13.9" customHeight="1">
      <c r="A335" s="50">
        <v>323</v>
      </c>
      <c r="C335" s="22" t="s">
        <v>230</v>
      </c>
      <c r="E335" s="1" t="s">
        <v>1009</v>
      </c>
      <c r="F335" s="1" t="s">
        <v>230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30">
        <f>SUM(G335:K335)</f>
        <v>0</v>
      </c>
      <c r="M335" s="30">
        <f>COUNTIF(G335:K335, "&gt;0" )</f>
        <v>0</v>
      </c>
      <c r="N335" s="30">
        <f>IF(M335=0,0,L335/M335)</f>
        <v>0</v>
      </c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</row>
    <row r="336" spans="1:37" s="1" customFormat="1" ht="13.9" customHeight="1">
      <c r="A336" s="50">
        <v>324</v>
      </c>
      <c r="C336" s="22" t="s">
        <v>230</v>
      </c>
      <c r="E336" s="1" t="s">
        <v>1009</v>
      </c>
      <c r="F336" s="1" t="s">
        <v>230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30">
        <f>SUM(G336:K336)</f>
        <v>0</v>
      </c>
      <c r="M336" s="30">
        <f>COUNTIF(G336:K336, "&gt;0" )</f>
        <v>0</v>
      </c>
      <c r="N336" s="30">
        <f>IF(M336=0,0,L336/M336)</f>
        <v>0</v>
      </c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</row>
    <row r="337" spans="1:37" s="1" customFormat="1" ht="13.9" customHeight="1">
      <c r="A337" s="50">
        <v>325</v>
      </c>
      <c r="C337" s="22" t="s">
        <v>230</v>
      </c>
      <c r="E337" s="1" t="s">
        <v>1009</v>
      </c>
      <c r="F337" s="1" t="s">
        <v>230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30">
        <f>SUM(G337:K337)</f>
        <v>0</v>
      </c>
      <c r="M337" s="30">
        <f>COUNTIF(G337:K337, "&gt;0" )</f>
        <v>0</v>
      </c>
      <c r="N337" s="30">
        <f>IF(M337=0,0,L337/M337)</f>
        <v>0</v>
      </c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</row>
    <row r="338" spans="1:37" s="1" customFormat="1" ht="13.9" customHeight="1">
      <c r="A338" s="50">
        <v>326</v>
      </c>
      <c r="C338" s="22" t="s">
        <v>230</v>
      </c>
      <c r="E338" s="1" t="s">
        <v>1009</v>
      </c>
      <c r="F338" s="1" t="s">
        <v>230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30">
        <f>SUM(G338:K338)</f>
        <v>0</v>
      </c>
      <c r="M338" s="30">
        <f>COUNTIF(G338:K338, "&gt;0" )</f>
        <v>0</v>
      </c>
      <c r="N338" s="30">
        <f>IF(M338=0,0,L338/M338)</f>
        <v>0</v>
      </c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</row>
    <row r="339" spans="1:37" s="1" customFormat="1" ht="13.9" customHeight="1">
      <c r="A339" s="50">
        <v>327</v>
      </c>
      <c r="C339" s="22" t="s">
        <v>230</v>
      </c>
      <c r="E339" s="1" t="s">
        <v>1009</v>
      </c>
      <c r="F339" s="1" t="s">
        <v>230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30">
        <f>SUM(G339:K339)</f>
        <v>0</v>
      </c>
      <c r="M339" s="30">
        <f>COUNTIF(G339:K339, "&gt;0" )</f>
        <v>0</v>
      </c>
      <c r="N339" s="30">
        <f>IF(M339=0,0,L339/M339)</f>
        <v>0</v>
      </c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</row>
    <row r="340" spans="1:37" s="1" customFormat="1" ht="13.9" customHeight="1">
      <c r="A340" s="50">
        <v>328</v>
      </c>
      <c r="C340" s="22" t="s">
        <v>230</v>
      </c>
      <c r="E340" s="1" t="s">
        <v>705</v>
      </c>
      <c r="F340" s="1" t="s">
        <v>230</v>
      </c>
      <c r="G340" s="50"/>
      <c r="H340" s="50"/>
      <c r="I340" s="50"/>
      <c r="J340" s="50"/>
      <c r="K340" s="50"/>
      <c r="L340" s="30">
        <f>SUM(G340:K340)</f>
        <v>0</v>
      </c>
      <c r="M340" s="30">
        <f>COUNTIF(G340:K340, "&gt;0" )</f>
        <v>0</v>
      </c>
      <c r="N340" s="30">
        <f>IF(M340=0,0,L340/M340)</f>
        <v>0</v>
      </c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</row>
    <row r="341" spans="1:37" s="1" customFormat="1" ht="13.9" customHeight="1">
      <c r="A341" s="50">
        <v>329</v>
      </c>
      <c r="C341" s="22" t="s">
        <v>230</v>
      </c>
      <c r="E341" s="1" t="s">
        <v>705</v>
      </c>
      <c r="F341" s="1" t="s">
        <v>230</v>
      </c>
      <c r="G341" s="50"/>
      <c r="H341" s="50"/>
      <c r="I341" s="50"/>
      <c r="J341" s="50"/>
      <c r="K341" s="50"/>
      <c r="L341" s="30">
        <f>SUM(G341:K341)</f>
        <v>0</v>
      </c>
      <c r="M341" s="30">
        <f>COUNTIF(G341:K341, "&gt;0" )</f>
        <v>0</v>
      </c>
      <c r="N341" s="30">
        <f>IF(M341=0,0,L341/M341)</f>
        <v>0</v>
      </c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</row>
    <row r="342" spans="1:37" s="1" customFormat="1" ht="13.9" customHeight="1">
      <c r="A342" s="50">
        <v>330</v>
      </c>
      <c r="C342" s="22" t="s">
        <v>230</v>
      </c>
      <c r="E342" s="1" t="s">
        <v>705</v>
      </c>
      <c r="F342" s="1" t="s">
        <v>230</v>
      </c>
      <c r="G342" s="50"/>
      <c r="H342" s="50"/>
      <c r="I342" s="50"/>
      <c r="J342" s="50"/>
      <c r="K342" s="50"/>
      <c r="L342" s="30">
        <f>SUM(G342:K342)</f>
        <v>0</v>
      </c>
      <c r="M342" s="30">
        <f>COUNTIF(G342:K342, "&gt;0" )</f>
        <v>0</v>
      </c>
      <c r="N342" s="30">
        <f>IF(M342=0,0,L342/M342)</f>
        <v>0</v>
      </c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</row>
    <row r="343" spans="1:37" s="1" customFormat="1" ht="13.9" customHeight="1">
      <c r="A343" s="50">
        <v>331</v>
      </c>
      <c r="C343" s="22" t="s">
        <v>230</v>
      </c>
      <c r="E343" s="1" t="s">
        <v>1009</v>
      </c>
      <c r="F343" s="1" t="s">
        <v>230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30">
        <f>SUM(G343:K343)</f>
        <v>0</v>
      </c>
      <c r="M343" s="30">
        <f>COUNTIF(G343:K343, "&gt;0" )</f>
        <v>0</v>
      </c>
      <c r="N343" s="30">
        <f>IF(M343=0,0,L343/M343)</f>
        <v>0</v>
      </c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</row>
    <row r="344" spans="1:37" s="1" customFormat="1" ht="13.9" customHeight="1">
      <c r="A344" s="50">
        <v>332</v>
      </c>
      <c r="C344" s="22" t="s">
        <v>230</v>
      </c>
      <c r="E344" s="1" t="s">
        <v>1009</v>
      </c>
      <c r="F344" s="1" t="s">
        <v>230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30">
        <f>SUM(G344:K344)</f>
        <v>0</v>
      </c>
      <c r="M344" s="30">
        <f>COUNTIF(G344:K344, "&gt;0" )</f>
        <v>0</v>
      </c>
      <c r="N344" s="30">
        <f>IF(M344=0,0,L344/M344)</f>
        <v>0</v>
      </c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</row>
    <row r="345" spans="1:37" s="1" customFormat="1" ht="13.9" customHeight="1">
      <c r="A345" s="50">
        <v>333</v>
      </c>
      <c r="C345" s="22" t="s">
        <v>230</v>
      </c>
      <c r="E345" s="1" t="s">
        <v>1009</v>
      </c>
      <c r="F345" s="1" t="s">
        <v>230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30">
        <f>SUM(G345:K345)</f>
        <v>0</v>
      </c>
      <c r="M345" s="30">
        <f>COUNTIF(G345:K345, "&gt;0" )</f>
        <v>0</v>
      </c>
      <c r="N345" s="30">
        <f>IF(M345=0,0,L345/M345)</f>
        <v>0</v>
      </c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</row>
    <row r="346" spans="1:37" s="1" customFormat="1" ht="13.9" customHeight="1">
      <c r="A346" s="50">
        <v>334</v>
      </c>
      <c r="C346" s="22" t="s">
        <v>230</v>
      </c>
      <c r="E346" s="1" t="s">
        <v>1009</v>
      </c>
      <c r="F346" s="1" t="s">
        <v>230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30">
        <f>SUM(G346:K346)</f>
        <v>0</v>
      </c>
      <c r="M346" s="30">
        <f>COUNTIF(G346:K346, "&gt;0" )</f>
        <v>0</v>
      </c>
      <c r="N346" s="30">
        <f>IF(M346=0,0,L346/M346)</f>
        <v>0</v>
      </c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</row>
    <row r="347" spans="1:37" s="1" customFormat="1" ht="13.9" customHeight="1">
      <c r="A347" s="50">
        <v>335</v>
      </c>
      <c r="C347" s="22" t="s">
        <v>230</v>
      </c>
      <c r="E347" s="1" t="s">
        <v>1009</v>
      </c>
      <c r="F347" s="1" t="s">
        <v>230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30">
        <f>SUM(G347:K347)</f>
        <v>0</v>
      </c>
      <c r="M347" s="30">
        <f>COUNTIF(G347:K347, "&gt;0" )</f>
        <v>0</v>
      </c>
      <c r="N347" s="30">
        <f>IF(M347=0,0,L347/M347)</f>
        <v>0</v>
      </c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</row>
    <row r="348" spans="1:37" s="1" customFormat="1" ht="13.9" customHeight="1">
      <c r="A348" s="50">
        <v>336</v>
      </c>
      <c r="C348" s="22" t="s">
        <v>230</v>
      </c>
      <c r="E348" s="1" t="s">
        <v>1009</v>
      </c>
      <c r="F348" s="1" t="s">
        <v>230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30">
        <f>SUM(G348:K348)</f>
        <v>0</v>
      </c>
      <c r="M348" s="30">
        <f>COUNTIF(G348:K348, "&gt;0" )</f>
        <v>0</v>
      </c>
      <c r="N348" s="30">
        <f>IF(M348=0,0,L348/M348)</f>
        <v>0</v>
      </c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</row>
    <row r="349" spans="1:37" s="1" customFormat="1" ht="13.9" customHeight="1">
      <c r="A349" s="50">
        <v>337</v>
      </c>
      <c r="C349" s="22" t="s">
        <v>230</v>
      </c>
      <c r="E349" s="1" t="s">
        <v>1009</v>
      </c>
      <c r="F349" s="1" t="s">
        <v>230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30">
        <f>SUM(G349:K349)</f>
        <v>0</v>
      </c>
      <c r="M349" s="30">
        <f>COUNTIF(G349:K349, "&gt;0" )</f>
        <v>0</v>
      </c>
      <c r="N349" s="30">
        <f>IF(M349=0,0,L349/M349)</f>
        <v>0</v>
      </c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</row>
    <row r="350" spans="1:37" s="1" customFormat="1" ht="13.9" customHeight="1">
      <c r="A350" s="50">
        <v>338</v>
      </c>
      <c r="C350" s="22" t="s">
        <v>230</v>
      </c>
      <c r="E350" s="1" t="s">
        <v>1009</v>
      </c>
      <c r="F350" s="1" t="s">
        <v>230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30">
        <f>SUM(G350:K350)</f>
        <v>0</v>
      </c>
      <c r="M350" s="30">
        <f>COUNTIF(G350:K350, "&gt;0" )</f>
        <v>0</v>
      </c>
      <c r="N350" s="30">
        <f>IF(M350=0,0,L350/M350)</f>
        <v>0</v>
      </c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</row>
    <row r="351" spans="1:37" s="1" customFormat="1" ht="13.9" customHeight="1">
      <c r="A351" s="50">
        <v>339</v>
      </c>
      <c r="C351" s="22" t="s">
        <v>230</v>
      </c>
      <c r="E351" s="1" t="s">
        <v>706</v>
      </c>
      <c r="F351" s="1" t="s">
        <v>230</v>
      </c>
      <c r="G351" s="50"/>
      <c r="H351" s="50"/>
      <c r="I351" s="50"/>
      <c r="J351" s="50"/>
      <c r="K351" s="50"/>
      <c r="L351" s="30">
        <f>SUM(G351:K351)</f>
        <v>0</v>
      </c>
      <c r="M351" s="30">
        <f>COUNTIF(G351:K351, "&gt;0" )</f>
        <v>0</v>
      </c>
      <c r="N351" s="30">
        <f>IF(M351=0,0,L351/M351)</f>
        <v>0</v>
      </c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</row>
    <row r="352" spans="1:37" s="1" customFormat="1" ht="13.9" customHeight="1">
      <c r="A352" s="50">
        <v>340</v>
      </c>
      <c r="C352" s="22" t="s">
        <v>230</v>
      </c>
      <c r="E352" s="1" t="s">
        <v>706</v>
      </c>
      <c r="F352" s="1" t="s">
        <v>230</v>
      </c>
      <c r="G352" s="50"/>
      <c r="H352" s="50"/>
      <c r="I352" s="50"/>
      <c r="J352" s="50"/>
      <c r="K352" s="50"/>
      <c r="L352" s="30">
        <f>SUM(G352:K352)</f>
        <v>0</v>
      </c>
      <c r="M352" s="30">
        <f>COUNTIF(G352:K352, "&gt;0" )</f>
        <v>0</v>
      </c>
      <c r="N352" s="30">
        <f>IF(M352=0,0,L352/M352)</f>
        <v>0</v>
      </c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</row>
    <row r="353" spans="1:37" s="1" customFormat="1" ht="13.9" customHeight="1">
      <c r="A353" s="50">
        <v>341</v>
      </c>
      <c r="C353" s="22" t="s">
        <v>230</v>
      </c>
      <c r="E353" s="1" t="s">
        <v>706</v>
      </c>
      <c r="F353" s="1" t="s">
        <v>230</v>
      </c>
      <c r="G353" s="50"/>
      <c r="H353" s="50"/>
      <c r="I353" s="50"/>
      <c r="J353" s="50"/>
      <c r="K353" s="50"/>
      <c r="L353" s="30">
        <f>SUM(G353:K353)</f>
        <v>0</v>
      </c>
      <c r="M353" s="30">
        <f>COUNTIF(G353:K353, "&gt;0" )</f>
        <v>0</v>
      </c>
      <c r="N353" s="30">
        <f>IF(M353=0,0,L353/M353)</f>
        <v>0</v>
      </c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</row>
    <row r="354" spans="1:37" s="1" customFormat="1" ht="13.9" customHeight="1">
      <c r="A354" s="50">
        <v>342</v>
      </c>
      <c r="C354" s="22" t="s">
        <v>230</v>
      </c>
      <c r="E354" s="1" t="s">
        <v>1009</v>
      </c>
      <c r="F354" s="1" t="s">
        <v>230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30">
        <f>SUM(G354:K354)</f>
        <v>0</v>
      </c>
      <c r="M354" s="30">
        <f>COUNTIF(G354:K354, "&gt;0" )</f>
        <v>0</v>
      </c>
      <c r="N354" s="30">
        <f>IF(M354=0,0,L354/M354)</f>
        <v>0</v>
      </c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</row>
    <row r="355" spans="1:37" s="1" customFormat="1" ht="13.9" customHeight="1">
      <c r="A355" s="50">
        <v>343</v>
      </c>
      <c r="C355" s="22" t="s">
        <v>230</v>
      </c>
      <c r="E355" s="1" t="s">
        <v>1009</v>
      </c>
      <c r="F355" s="1" t="s">
        <v>230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30">
        <f>SUM(G355:K355)</f>
        <v>0</v>
      </c>
      <c r="M355" s="30">
        <f>COUNTIF(G355:K355, "&gt;0" )</f>
        <v>0</v>
      </c>
      <c r="N355" s="30">
        <f>IF(M355=0,0,L355/M355)</f>
        <v>0</v>
      </c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</row>
    <row r="356" spans="1:37" s="1" customFormat="1" ht="13.9" customHeight="1">
      <c r="A356" s="50">
        <v>344</v>
      </c>
      <c r="C356" s="22" t="s">
        <v>230</v>
      </c>
      <c r="E356" s="1" t="s">
        <v>1009</v>
      </c>
      <c r="F356" s="1" t="s">
        <v>230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30">
        <f>SUM(G356:K356)</f>
        <v>0</v>
      </c>
      <c r="M356" s="30">
        <f>COUNTIF(G356:K356, "&gt;0" )</f>
        <v>0</v>
      </c>
      <c r="N356" s="30">
        <f>IF(M356=0,0,L356/M356)</f>
        <v>0</v>
      </c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</row>
    <row r="357" spans="1:37" s="1" customFormat="1" ht="13.9" customHeight="1">
      <c r="A357" s="50">
        <v>345</v>
      </c>
      <c r="C357" s="22" t="s">
        <v>230</v>
      </c>
      <c r="E357" s="57" t="s">
        <v>707</v>
      </c>
      <c r="F357" s="57" t="s">
        <v>230</v>
      </c>
      <c r="G357" s="24"/>
      <c r="H357" s="24"/>
      <c r="I357" s="24"/>
      <c r="J357" s="24"/>
      <c r="K357" s="24"/>
      <c r="L357" s="19">
        <f>SUM(G357:K357)</f>
        <v>0</v>
      </c>
      <c r="M357" s="19">
        <f>COUNTIF(G357:K357, "&gt;0" )</f>
        <v>0</v>
      </c>
      <c r="N357" s="19">
        <f>IF(M357=0,0,L357/M357)</f>
        <v>0</v>
      </c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</row>
    <row r="358" spans="1:37" s="1" customFormat="1" ht="13.9" customHeight="1">
      <c r="A358" s="50">
        <v>346</v>
      </c>
      <c r="C358" s="22" t="s">
        <v>230</v>
      </c>
      <c r="E358" s="1" t="s">
        <v>707</v>
      </c>
      <c r="F358" s="1" t="s">
        <v>230</v>
      </c>
      <c r="G358" s="50"/>
      <c r="H358" s="50"/>
      <c r="I358" s="50"/>
      <c r="J358" s="50"/>
      <c r="K358" s="50"/>
      <c r="L358" s="30">
        <f>SUM(G358:K358)</f>
        <v>0</v>
      </c>
      <c r="M358" s="30">
        <f>COUNTIF(G358:K358, "&gt;0" )</f>
        <v>0</v>
      </c>
      <c r="N358" s="30">
        <f>IF(M358=0,0,L358/M358)</f>
        <v>0</v>
      </c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</row>
    <row r="359" spans="1:37" s="1" customFormat="1" ht="13.9" customHeight="1">
      <c r="A359" s="50">
        <v>347</v>
      </c>
      <c r="C359" s="22" t="s">
        <v>230</v>
      </c>
      <c r="E359" s="1" t="s">
        <v>707</v>
      </c>
      <c r="F359" s="1" t="s">
        <v>230</v>
      </c>
      <c r="G359" s="50"/>
      <c r="H359" s="50"/>
      <c r="I359" s="50"/>
      <c r="J359" s="50"/>
      <c r="K359" s="50"/>
      <c r="L359" s="30">
        <f>SUM(G359:K359)</f>
        <v>0</v>
      </c>
      <c r="M359" s="30">
        <f>COUNTIF(G359:K359, "&gt;0" )</f>
        <v>0</v>
      </c>
      <c r="N359" s="30">
        <f>IF(M359=0,0,L359/M359)</f>
        <v>0</v>
      </c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</row>
    <row r="360" spans="1:37" s="1" customFormat="1" ht="13.9" customHeight="1">
      <c r="A360" s="50">
        <v>348</v>
      </c>
      <c r="C360" s="22" t="s">
        <v>230</v>
      </c>
      <c r="E360" s="1" t="s">
        <v>1009</v>
      </c>
      <c r="F360" s="1" t="s">
        <v>230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30">
        <f>SUM(G360:K360)</f>
        <v>0</v>
      </c>
      <c r="M360" s="30">
        <f>COUNTIF(G360:K360, "&gt;0" )</f>
        <v>0</v>
      </c>
      <c r="N360" s="30">
        <f>IF(M360=0,0,L360/M360)</f>
        <v>0</v>
      </c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</row>
    <row r="361" spans="1:37" s="1" customFormat="1" ht="13.9" customHeight="1">
      <c r="A361" s="50">
        <v>349</v>
      </c>
      <c r="C361" s="22" t="s">
        <v>230</v>
      </c>
      <c r="E361" s="1" t="s">
        <v>1009</v>
      </c>
      <c r="F361" s="1" t="s">
        <v>230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30">
        <f>SUM(G361:K361)</f>
        <v>0</v>
      </c>
      <c r="M361" s="30">
        <f>COUNTIF(G361:K361, "&gt;0" )</f>
        <v>0</v>
      </c>
      <c r="N361" s="30">
        <f>IF(M361=0,0,L361/M361)</f>
        <v>0</v>
      </c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</row>
    <row r="362" spans="1:37" s="1" customFormat="1" ht="13.9" customHeight="1">
      <c r="A362" s="50">
        <v>350</v>
      </c>
      <c r="C362" s="22" t="s">
        <v>230</v>
      </c>
      <c r="E362" s="57" t="s">
        <v>1009</v>
      </c>
      <c r="F362" s="57" t="s">
        <v>230</v>
      </c>
      <c r="G362" s="24">
        <v>0</v>
      </c>
      <c r="H362" s="24">
        <v>0</v>
      </c>
      <c r="I362" s="24">
        <v>0</v>
      </c>
      <c r="J362" s="24">
        <v>0</v>
      </c>
      <c r="K362" s="24">
        <v>0</v>
      </c>
      <c r="L362" s="19">
        <f>SUM(G362:K362)</f>
        <v>0</v>
      </c>
      <c r="M362" s="19">
        <f>COUNTIF(G362:K362, "&gt;0" )</f>
        <v>0</v>
      </c>
      <c r="N362" s="19">
        <f>IF(M362=0,0,L362/M362)</f>
        <v>0</v>
      </c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</row>
    <row r="363" spans="1:37" s="1" customFormat="1" ht="13.9" customHeight="1">
      <c r="A363" s="50">
        <v>351</v>
      </c>
      <c r="C363" s="22" t="s">
        <v>230</v>
      </c>
      <c r="E363" s="1" t="s">
        <v>708</v>
      </c>
      <c r="F363" s="1" t="s">
        <v>230</v>
      </c>
      <c r="G363" s="50"/>
      <c r="H363" s="50"/>
      <c r="I363" s="50"/>
      <c r="J363" s="50"/>
      <c r="K363" s="50"/>
      <c r="L363" s="30">
        <f>SUM(G363:K363)</f>
        <v>0</v>
      </c>
      <c r="M363" s="30">
        <f>COUNTIF(G363:K363, "&gt;0" )</f>
        <v>0</v>
      </c>
      <c r="N363" s="30">
        <f>IF(M363=0,0,L363/M363)</f>
        <v>0</v>
      </c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</row>
    <row r="364" spans="1:37" s="1" customFormat="1" ht="13.9" customHeight="1">
      <c r="A364" s="50">
        <v>352</v>
      </c>
      <c r="C364" s="22" t="s">
        <v>230</v>
      </c>
      <c r="E364" s="1" t="s">
        <v>708</v>
      </c>
      <c r="F364" s="1" t="s">
        <v>230</v>
      </c>
      <c r="G364" s="50"/>
      <c r="H364" s="50"/>
      <c r="I364" s="50"/>
      <c r="J364" s="50"/>
      <c r="K364" s="50"/>
      <c r="L364" s="30">
        <f>SUM(G364:K364)</f>
        <v>0</v>
      </c>
      <c r="M364" s="30">
        <f>COUNTIF(G364:K364, "&gt;0" )</f>
        <v>0</v>
      </c>
      <c r="N364" s="30">
        <f>IF(M364=0,0,L364/M364)</f>
        <v>0</v>
      </c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</row>
    <row r="365" spans="1:37" s="1" customFormat="1" ht="13.9" customHeight="1">
      <c r="A365" s="50">
        <v>353</v>
      </c>
      <c r="C365" s="22" t="s">
        <v>230</v>
      </c>
      <c r="E365" s="1" t="s">
        <v>708</v>
      </c>
      <c r="F365" s="1" t="s">
        <v>230</v>
      </c>
      <c r="G365" s="50"/>
      <c r="H365" s="50"/>
      <c r="I365" s="50"/>
      <c r="J365" s="50"/>
      <c r="K365" s="50"/>
      <c r="L365" s="30">
        <f>SUM(G365:K365)</f>
        <v>0</v>
      </c>
      <c r="M365" s="30">
        <f>COUNTIF(G365:K365, "&gt;0" )</f>
        <v>0</v>
      </c>
      <c r="N365" s="30">
        <f>IF(M365=0,0,L365/M365)</f>
        <v>0</v>
      </c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</row>
    <row r="366" spans="1:37" s="1" customFormat="1" ht="13.9" customHeight="1">
      <c r="A366" s="50">
        <v>354</v>
      </c>
      <c r="C366" s="22" t="s">
        <v>230</v>
      </c>
      <c r="E366" s="1" t="s">
        <v>1009</v>
      </c>
      <c r="F366" s="1" t="s">
        <v>230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30">
        <f>SUM(G366:K366)</f>
        <v>0</v>
      </c>
      <c r="M366" s="30">
        <f>COUNTIF(G366:K366, "&gt;0" )</f>
        <v>0</v>
      </c>
      <c r="N366" s="30">
        <f>IF(M366=0,0,L366/M366)</f>
        <v>0</v>
      </c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</row>
    <row r="367" spans="1:37" s="1" customFormat="1" ht="13.9" customHeight="1">
      <c r="A367" s="50">
        <v>355</v>
      </c>
      <c r="C367" s="22" t="s">
        <v>230</v>
      </c>
      <c r="E367" s="1" t="s">
        <v>1009</v>
      </c>
      <c r="F367" s="1" t="s">
        <v>230</v>
      </c>
      <c r="G367" s="50">
        <v>0</v>
      </c>
      <c r="H367" s="50">
        <v>0</v>
      </c>
      <c r="I367" s="50">
        <v>0</v>
      </c>
      <c r="J367" s="50">
        <v>0</v>
      </c>
      <c r="K367" s="50">
        <v>0</v>
      </c>
      <c r="L367" s="30">
        <f>SUM(G367:K367)</f>
        <v>0</v>
      </c>
      <c r="M367" s="30">
        <f>COUNTIF(G367:K367, "&gt;0" )</f>
        <v>0</v>
      </c>
      <c r="N367" s="30">
        <f>IF(M367=0,0,L367/M367)</f>
        <v>0</v>
      </c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</row>
    <row r="368" spans="1:37" s="1" customFormat="1" ht="13.9" customHeight="1">
      <c r="A368" s="50">
        <v>356</v>
      </c>
      <c r="C368" s="22" t="s">
        <v>230</v>
      </c>
      <c r="E368" s="57" t="s">
        <v>1009</v>
      </c>
      <c r="F368" s="57" t="s">
        <v>230</v>
      </c>
      <c r="G368" s="24">
        <v>0</v>
      </c>
      <c r="H368" s="24">
        <v>0</v>
      </c>
      <c r="I368" s="24">
        <v>0</v>
      </c>
      <c r="J368" s="24">
        <v>0</v>
      </c>
      <c r="K368" s="24">
        <v>0</v>
      </c>
      <c r="L368" s="19">
        <f>SUM(G368:K368)</f>
        <v>0</v>
      </c>
      <c r="M368" s="19">
        <f>COUNTIF(G368:K368, "&gt;0" )</f>
        <v>0</v>
      </c>
      <c r="N368" s="19">
        <f>IF(M368=0,0,L368/M368)</f>
        <v>0</v>
      </c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</row>
    <row r="369" spans="1:37" s="1" customFormat="1" ht="13.9" customHeight="1">
      <c r="A369" s="50">
        <v>357</v>
      </c>
      <c r="C369" s="22" t="s">
        <v>230</v>
      </c>
      <c r="E369" s="1" t="s">
        <v>709</v>
      </c>
      <c r="F369" s="1" t="s">
        <v>230</v>
      </c>
      <c r="G369" s="50"/>
      <c r="H369" s="50"/>
      <c r="I369" s="50"/>
      <c r="J369" s="50"/>
      <c r="K369" s="50"/>
      <c r="L369" s="30">
        <f>SUM(G369:K369)</f>
        <v>0</v>
      </c>
      <c r="M369" s="30">
        <f>COUNTIF(G369:K369, "&gt;0" )</f>
        <v>0</v>
      </c>
      <c r="N369" s="30">
        <f>IF(M369=0,0,L369/M369)</f>
        <v>0</v>
      </c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</row>
    <row r="370" spans="1:37" s="1" customFormat="1" ht="13.9" customHeight="1">
      <c r="A370" s="50">
        <v>358</v>
      </c>
      <c r="C370" s="22" t="s">
        <v>230</v>
      </c>
      <c r="E370" s="1" t="s">
        <v>709</v>
      </c>
      <c r="F370" s="1" t="s">
        <v>230</v>
      </c>
      <c r="G370" s="50"/>
      <c r="H370" s="50"/>
      <c r="I370" s="50"/>
      <c r="J370" s="50"/>
      <c r="K370" s="50"/>
      <c r="L370" s="30">
        <f>SUM(G370:K370)</f>
        <v>0</v>
      </c>
      <c r="M370" s="30">
        <f>COUNTIF(G370:K370, "&gt;0" )</f>
        <v>0</v>
      </c>
      <c r="N370" s="30">
        <f>IF(M370=0,0,L370/M370)</f>
        <v>0</v>
      </c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</row>
    <row r="371" spans="1:37" s="1" customFormat="1" ht="13.9" customHeight="1">
      <c r="A371" s="50">
        <v>359</v>
      </c>
      <c r="C371" s="22" t="s">
        <v>230</v>
      </c>
      <c r="E371" s="1" t="s">
        <v>709</v>
      </c>
      <c r="F371" s="1" t="s">
        <v>230</v>
      </c>
      <c r="G371" s="50"/>
      <c r="H371" s="50"/>
      <c r="I371" s="50"/>
      <c r="J371" s="50"/>
      <c r="K371" s="50"/>
      <c r="L371" s="30">
        <f>SUM(G371:K371)</f>
        <v>0</v>
      </c>
      <c r="M371" s="30">
        <f>COUNTIF(G371:K371, "&gt;0" )</f>
        <v>0</v>
      </c>
      <c r="N371" s="30">
        <f>IF(M371=0,0,L371/M371)</f>
        <v>0</v>
      </c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</row>
    <row r="372" spans="1:37" s="1" customFormat="1" ht="13.9" customHeight="1">
      <c r="A372" s="50">
        <v>360</v>
      </c>
      <c r="C372" s="22" t="s">
        <v>230</v>
      </c>
      <c r="E372" s="1" t="s">
        <v>710</v>
      </c>
      <c r="F372" s="1" t="s">
        <v>230</v>
      </c>
      <c r="G372" s="50"/>
      <c r="H372" s="50"/>
      <c r="I372" s="50"/>
      <c r="J372" s="50"/>
      <c r="K372" s="50"/>
      <c r="L372" s="30">
        <f>SUM(G372:K372)</f>
        <v>0</v>
      </c>
      <c r="M372" s="30">
        <f>COUNTIF(G372:K372, "&gt;0" )</f>
        <v>0</v>
      </c>
      <c r="N372" s="30">
        <f>IF(M372=0,0,L372/M372)</f>
        <v>0</v>
      </c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</row>
    <row r="373" spans="1:37" s="1" customFormat="1" ht="13.9" customHeight="1">
      <c r="A373" s="50">
        <v>361</v>
      </c>
      <c r="C373" s="22" t="s">
        <v>230</v>
      </c>
      <c r="E373" s="1" t="s">
        <v>710</v>
      </c>
      <c r="F373" s="1" t="s">
        <v>230</v>
      </c>
      <c r="G373" s="50"/>
      <c r="H373" s="50"/>
      <c r="I373" s="50"/>
      <c r="J373" s="50"/>
      <c r="K373" s="50"/>
      <c r="L373" s="30">
        <f>SUM(G373:K373)</f>
        <v>0</v>
      </c>
      <c r="M373" s="30">
        <f>COUNTIF(G373:K373, "&gt;0" )</f>
        <v>0</v>
      </c>
      <c r="N373" s="30">
        <f>IF(M373=0,0,L373/M373)</f>
        <v>0</v>
      </c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</row>
    <row r="374" spans="1:37" s="1" customFormat="1" ht="13.9" customHeight="1">
      <c r="A374" s="50">
        <v>362</v>
      </c>
      <c r="C374" s="22" t="s">
        <v>230</v>
      </c>
      <c r="E374" s="1" t="s">
        <v>710</v>
      </c>
      <c r="F374" s="1" t="s">
        <v>230</v>
      </c>
      <c r="G374" s="50"/>
      <c r="H374" s="50"/>
      <c r="I374" s="50"/>
      <c r="J374" s="50"/>
      <c r="K374" s="50"/>
      <c r="L374" s="30">
        <f>SUM(G374:K374)</f>
        <v>0</v>
      </c>
      <c r="M374" s="30">
        <f>COUNTIF(G374:K374, "&gt;0" )</f>
        <v>0</v>
      </c>
      <c r="N374" s="30">
        <f>IF(M374=0,0,L374/M374)</f>
        <v>0</v>
      </c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</row>
    <row r="375" spans="1:37" s="1" customFormat="1" ht="13.9" customHeight="1">
      <c r="A375" s="50">
        <v>363</v>
      </c>
      <c r="C375" s="22" t="s">
        <v>230</v>
      </c>
      <c r="E375" s="1" t="s">
        <v>1009</v>
      </c>
      <c r="F375" s="1" t="s">
        <v>230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30">
        <f>SUM(G375:K375)</f>
        <v>0</v>
      </c>
      <c r="M375" s="30">
        <f>COUNTIF(G375:K375, "&gt;0" )</f>
        <v>0</v>
      </c>
      <c r="N375" s="30">
        <f>IF(M375=0,0,L375/M375)</f>
        <v>0</v>
      </c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</row>
    <row r="376" spans="1:37" s="1" customFormat="1" ht="13.9" customHeight="1">
      <c r="A376" s="50">
        <v>364</v>
      </c>
      <c r="C376" s="22" t="s">
        <v>230</v>
      </c>
      <c r="E376" s="57" t="s">
        <v>711</v>
      </c>
      <c r="F376" s="57" t="s">
        <v>230</v>
      </c>
      <c r="G376" s="24"/>
      <c r="H376" s="24"/>
      <c r="I376" s="24"/>
      <c r="J376" s="24"/>
      <c r="K376" s="24"/>
      <c r="L376" s="19">
        <f>SUM(G376:K376)</f>
        <v>0</v>
      </c>
      <c r="M376" s="19">
        <f>COUNTIF(G376:K376, "&gt;0" )</f>
        <v>0</v>
      </c>
      <c r="N376" s="19">
        <f>IF(M376=0,0,L376/M376)</f>
        <v>0</v>
      </c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</row>
    <row r="377" spans="1:37" s="1" customFormat="1" ht="13.9" customHeight="1">
      <c r="A377" s="50">
        <v>365</v>
      </c>
      <c r="C377" s="22" t="s">
        <v>230</v>
      </c>
      <c r="E377" s="1" t="s">
        <v>711</v>
      </c>
      <c r="F377" s="1" t="s">
        <v>230</v>
      </c>
      <c r="G377" s="50"/>
      <c r="H377" s="50"/>
      <c r="I377" s="50"/>
      <c r="J377" s="50"/>
      <c r="K377" s="50"/>
      <c r="L377" s="30">
        <f>SUM(G377:K377)</f>
        <v>0</v>
      </c>
      <c r="M377" s="30">
        <f>COUNTIF(G377:K377, "&gt;0" )</f>
        <v>0</v>
      </c>
      <c r="N377" s="30">
        <f>IF(M377=0,0,L377/M377)</f>
        <v>0</v>
      </c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</row>
    <row r="378" spans="1:37" s="1" customFormat="1" ht="13.9" customHeight="1">
      <c r="A378" s="50">
        <v>366</v>
      </c>
      <c r="C378" s="22" t="s">
        <v>230</v>
      </c>
      <c r="E378" s="1" t="s">
        <v>711</v>
      </c>
      <c r="F378" s="1" t="s">
        <v>230</v>
      </c>
      <c r="G378" s="50"/>
      <c r="H378" s="50"/>
      <c r="I378" s="50"/>
      <c r="J378" s="50"/>
      <c r="K378" s="50"/>
      <c r="L378" s="30">
        <f>SUM(G378:K378)</f>
        <v>0</v>
      </c>
      <c r="M378" s="30">
        <f>COUNTIF(G378:K378, "&gt;0" )</f>
        <v>0</v>
      </c>
      <c r="N378" s="30">
        <f>IF(M378=0,0,L378/M378)</f>
        <v>0</v>
      </c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</row>
    <row r="379" spans="1:37" s="1" customFormat="1" ht="13.9" customHeight="1">
      <c r="A379" s="50">
        <v>367</v>
      </c>
      <c r="C379" s="22" t="s">
        <v>230</v>
      </c>
      <c r="E379" s="1" t="s">
        <v>1016</v>
      </c>
      <c r="F379" s="1" t="s">
        <v>230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30">
        <f>SUM(G379:K379)</f>
        <v>0</v>
      </c>
      <c r="M379" s="30">
        <f>COUNTIF(G379:K379, "&gt;0" )</f>
        <v>0</v>
      </c>
      <c r="N379" s="30">
        <f>IF(M379=0,0,L379/M379)</f>
        <v>0</v>
      </c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</row>
    <row r="380" spans="1:37" s="1" customFormat="1" ht="13.9" customHeight="1">
      <c r="A380" s="50">
        <v>368</v>
      </c>
      <c r="C380" s="22" t="s">
        <v>230</v>
      </c>
      <c r="E380" s="1" t="s">
        <v>712</v>
      </c>
      <c r="F380" s="1" t="s">
        <v>230</v>
      </c>
      <c r="G380" s="50"/>
      <c r="H380" s="50"/>
      <c r="I380" s="50"/>
      <c r="J380" s="50"/>
      <c r="K380" s="50"/>
      <c r="L380" s="30">
        <f>SUM(G380:K380)</f>
        <v>0</v>
      </c>
      <c r="M380" s="30">
        <f>COUNTIF(G380:K380, "&gt;0" )</f>
        <v>0</v>
      </c>
      <c r="N380" s="30">
        <f>IF(M380=0,0,L380/M380)</f>
        <v>0</v>
      </c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</row>
    <row r="381" spans="1:37" s="1" customFormat="1" ht="13.9" customHeight="1">
      <c r="A381" s="50">
        <v>369</v>
      </c>
      <c r="C381" s="22" t="s">
        <v>230</v>
      </c>
      <c r="E381" s="1" t="s">
        <v>712</v>
      </c>
      <c r="F381" s="1" t="s">
        <v>230</v>
      </c>
      <c r="G381" s="50"/>
      <c r="H381" s="50"/>
      <c r="I381" s="50"/>
      <c r="J381" s="50"/>
      <c r="K381" s="50"/>
      <c r="L381" s="30">
        <f>SUM(G381:K381)</f>
        <v>0</v>
      </c>
      <c r="M381" s="30">
        <f>COUNTIF(G381:K381, "&gt;0" )</f>
        <v>0</v>
      </c>
      <c r="N381" s="30">
        <f>IF(M381=0,0,L381/M381)</f>
        <v>0</v>
      </c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</row>
    <row r="382" spans="1:37" s="1" customFormat="1" ht="13.9" customHeight="1">
      <c r="A382" s="50">
        <v>370</v>
      </c>
      <c r="C382" s="22" t="s">
        <v>230</v>
      </c>
      <c r="E382" s="1" t="s">
        <v>712</v>
      </c>
      <c r="F382" s="1" t="s">
        <v>230</v>
      </c>
      <c r="G382" s="50"/>
      <c r="H382" s="50"/>
      <c r="I382" s="50"/>
      <c r="J382" s="50"/>
      <c r="K382" s="50"/>
      <c r="L382" s="30">
        <f>SUM(G382:K382)</f>
        <v>0</v>
      </c>
      <c r="M382" s="30">
        <f>COUNTIF(G382:K382, "&gt;0" )</f>
        <v>0</v>
      </c>
      <c r="N382" s="30">
        <f>IF(M382=0,0,L382/M382)</f>
        <v>0</v>
      </c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</row>
    <row r="383" spans="1:37" s="1" customFormat="1" ht="13.9" customHeight="1">
      <c r="A383" s="50">
        <v>371</v>
      </c>
      <c r="C383" s="22" t="s">
        <v>230</v>
      </c>
      <c r="E383" s="1" t="s">
        <v>1009</v>
      </c>
      <c r="F383" s="1" t="s">
        <v>230</v>
      </c>
      <c r="G383" s="50">
        <v>0</v>
      </c>
      <c r="H383" s="50">
        <v>0</v>
      </c>
      <c r="I383" s="50">
        <v>0</v>
      </c>
      <c r="J383" s="50">
        <v>0</v>
      </c>
      <c r="K383" s="50">
        <v>0</v>
      </c>
      <c r="L383" s="30">
        <f>SUM(G383:K383)</f>
        <v>0</v>
      </c>
      <c r="M383" s="30">
        <f>COUNTIF(G383:K383, "&gt;0" )</f>
        <v>0</v>
      </c>
      <c r="N383" s="30">
        <f>IF(M383=0,0,L383/M383)</f>
        <v>0</v>
      </c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</row>
    <row r="384" spans="1:37" s="1" customFormat="1" ht="13.9" customHeight="1">
      <c r="A384" s="50">
        <v>372</v>
      </c>
      <c r="C384" s="22" t="s">
        <v>230</v>
      </c>
      <c r="E384" s="1" t="s">
        <v>713</v>
      </c>
      <c r="F384" s="1" t="s">
        <v>230</v>
      </c>
      <c r="G384" s="50"/>
      <c r="H384" s="50"/>
      <c r="I384" s="50"/>
      <c r="J384" s="50"/>
      <c r="K384" s="50"/>
      <c r="L384" s="30">
        <f>SUM(G384:K384)</f>
        <v>0</v>
      </c>
      <c r="M384" s="30">
        <f>COUNTIF(G384:K384, "&gt;0" )</f>
        <v>0</v>
      </c>
      <c r="N384" s="30">
        <f>IF(M384=0,0,L384/M384)</f>
        <v>0</v>
      </c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</row>
    <row r="385" spans="1:37" s="1" customFormat="1" ht="13.9" customHeight="1">
      <c r="A385" s="50">
        <v>373</v>
      </c>
      <c r="C385" s="22" t="s">
        <v>230</v>
      </c>
      <c r="E385" s="1" t="s">
        <v>713</v>
      </c>
      <c r="F385" s="1" t="s">
        <v>230</v>
      </c>
      <c r="G385" s="50"/>
      <c r="H385" s="50"/>
      <c r="I385" s="50"/>
      <c r="J385" s="50"/>
      <c r="K385" s="50"/>
      <c r="L385" s="30">
        <f>SUM(G385:K385)</f>
        <v>0</v>
      </c>
      <c r="M385" s="30">
        <f>COUNTIF(G385:K385, "&gt;0" )</f>
        <v>0</v>
      </c>
      <c r="N385" s="30">
        <f>IF(M385=0,0,L385/M385)</f>
        <v>0</v>
      </c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</row>
    <row r="386" spans="1:37" s="1" customFormat="1" ht="13.9" customHeight="1">
      <c r="A386" s="50">
        <v>374</v>
      </c>
      <c r="C386" s="22" t="s">
        <v>230</v>
      </c>
      <c r="E386" s="1" t="s">
        <v>713</v>
      </c>
      <c r="F386" s="1" t="s">
        <v>230</v>
      </c>
      <c r="G386" s="50"/>
      <c r="H386" s="50"/>
      <c r="I386" s="50"/>
      <c r="J386" s="50"/>
      <c r="K386" s="50"/>
      <c r="L386" s="30">
        <f>SUM(G386:K386)</f>
        <v>0</v>
      </c>
      <c r="M386" s="30">
        <f>COUNTIF(G386:K386, "&gt;0" )</f>
        <v>0</v>
      </c>
      <c r="N386" s="30">
        <f>IF(M386=0,0,L386/M386)</f>
        <v>0</v>
      </c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</row>
    <row r="387" spans="1:37" s="1" customFormat="1" ht="13.9" customHeight="1">
      <c r="A387" s="50">
        <v>375</v>
      </c>
      <c r="C387" s="22" t="s">
        <v>230</v>
      </c>
      <c r="E387" s="1" t="s">
        <v>1016</v>
      </c>
      <c r="F387" s="1" t="s">
        <v>230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30">
        <f>SUM(G387:K387)</f>
        <v>0</v>
      </c>
      <c r="M387" s="30">
        <f>COUNTIF(G387:K387, "&gt;0" )</f>
        <v>0</v>
      </c>
      <c r="N387" s="30">
        <f>IF(M387=0,0,L387/M387)</f>
        <v>0</v>
      </c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</row>
    <row r="388" spans="1:37" s="1" customFormat="1" ht="13.9" customHeight="1">
      <c r="A388" s="50">
        <v>376</v>
      </c>
      <c r="C388" s="22" t="s">
        <v>230</v>
      </c>
      <c r="E388" s="1" t="s">
        <v>1016</v>
      </c>
      <c r="F388" s="1" t="s">
        <v>230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30">
        <f>SUM(G388:K388)</f>
        <v>0</v>
      </c>
      <c r="M388" s="30">
        <f>COUNTIF(G388:K388, "&gt;0" )</f>
        <v>0</v>
      </c>
      <c r="N388" s="30">
        <f>IF(M388=0,0,L388/M388)</f>
        <v>0</v>
      </c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</row>
    <row r="389" spans="1:37" s="1" customFormat="1" ht="13.9" customHeight="1">
      <c r="A389" s="50">
        <v>377</v>
      </c>
      <c r="C389" s="22" t="s">
        <v>230</v>
      </c>
      <c r="E389" s="1" t="s">
        <v>1016</v>
      </c>
      <c r="F389" s="1" t="s">
        <v>230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30">
        <f>SUM(G389:K389)</f>
        <v>0</v>
      </c>
      <c r="M389" s="30">
        <f>COUNTIF(G389:K389, "&gt;0" )</f>
        <v>0</v>
      </c>
      <c r="N389" s="30">
        <f>IF(M389=0,0,L389/M389)</f>
        <v>0</v>
      </c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</row>
    <row r="390" spans="1:37" s="1" customFormat="1" ht="13.9" customHeight="1">
      <c r="A390" s="50">
        <v>378</v>
      </c>
      <c r="C390" s="22" t="s">
        <v>230</v>
      </c>
      <c r="E390" s="57" t="s">
        <v>714</v>
      </c>
      <c r="F390" s="57" t="s">
        <v>230</v>
      </c>
      <c r="G390" s="24"/>
      <c r="H390" s="24"/>
      <c r="I390" s="24"/>
      <c r="J390" s="24"/>
      <c r="K390" s="24"/>
      <c r="L390" s="19">
        <f>SUM(G390:K390)</f>
        <v>0</v>
      </c>
      <c r="M390" s="19">
        <f>COUNTIF(G390:K390, "&gt;0" )</f>
        <v>0</v>
      </c>
      <c r="N390" s="19">
        <f>IF(M390=0,0,L390/M390)</f>
        <v>0</v>
      </c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</row>
    <row r="391" spans="1:37" s="1" customFormat="1" ht="13.9" customHeight="1">
      <c r="A391" s="50">
        <v>379</v>
      </c>
      <c r="C391" s="22" t="s">
        <v>230</v>
      </c>
      <c r="E391" s="1" t="s">
        <v>714</v>
      </c>
      <c r="F391" s="1" t="s">
        <v>230</v>
      </c>
      <c r="G391" s="50"/>
      <c r="H391" s="50"/>
      <c r="I391" s="50"/>
      <c r="J391" s="50"/>
      <c r="K391" s="50"/>
      <c r="L391" s="30">
        <f>SUM(G391:K391)</f>
        <v>0</v>
      </c>
      <c r="M391" s="30">
        <f>COUNTIF(G391:K391, "&gt;0" )</f>
        <v>0</v>
      </c>
      <c r="N391" s="30">
        <f>IF(M391=0,0,L391/M391)</f>
        <v>0</v>
      </c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</row>
    <row r="392" spans="1:37" s="1" customFormat="1" ht="13.9" customHeight="1">
      <c r="A392" s="50">
        <v>380</v>
      </c>
      <c r="C392" s="22" t="s">
        <v>230</v>
      </c>
      <c r="E392" s="57" t="s">
        <v>714</v>
      </c>
      <c r="F392" s="57" t="s">
        <v>230</v>
      </c>
      <c r="G392" s="24"/>
      <c r="H392" s="24"/>
      <c r="I392" s="24"/>
      <c r="J392" s="24"/>
      <c r="K392" s="24"/>
      <c r="L392" s="19">
        <f>SUM(G392:K392)</f>
        <v>0</v>
      </c>
      <c r="M392" s="19">
        <f>COUNTIF(G392:K392, "&gt;0" )</f>
        <v>0</v>
      </c>
      <c r="N392" s="19">
        <f>IF(M392=0,0,L392/M392)</f>
        <v>0</v>
      </c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</row>
    <row r="393" spans="1:37" s="1" customFormat="1" ht="13.9" customHeight="1">
      <c r="A393" s="50">
        <v>381</v>
      </c>
      <c r="C393" s="22" t="s">
        <v>230</v>
      </c>
      <c r="E393" s="1" t="s">
        <v>1009</v>
      </c>
      <c r="F393" s="1" t="s">
        <v>230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30">
        <f>SUM(G393:K393)</f>
        <v>0</v>
      </c>
      <c r="M393" s="30">
        <f>COUNTIF(G393:K393, "&gt;0" )</f>
        <v>0</v>
      </c>
      <c r="N393" s="30">
        <f>IF(M393=0,0,L393/M393)</f>
        <v>0</v>
      </c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</row>
    <row r="394" spans="1:37" s="1" customFormat="1" ht="13.9" customHeight="1">
      <c r="A394" s="50">
        <v>382</v>
      </c>
      <c r="C394" s="22" t="s">
        <v>230</v>
      </c>
      <c r="E394" s="1" t="s">
        <v>1009</v>
      </c>
      <c r="F394" s="1" t="s">
        <v>230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30">
        <f>SUM(G394:K394)</f>
        <v>0</v>
      </c>
      <c r="M394" s="30">
        <f>COUNTIF(G394:K394, "&gt;0" )</f>
        <v>0</v>
      </c>
      <c r="N394" s="30">
        <f>IF(M394=0,0,L394/M394)</f>
        <v>0</v>
      </c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</row>
    <row r="395" spans="1:37" s="1" customFormat="1" ht="13.9" customHeight="1">
      <c r="A395" s="50">
        <v>383</v>
      </c>
      <c r="C395" s="22" t="s">
        <v>230</v>
      </c>
      <c r="E395" s="1" t="s">
        <v>1009</v>
      </c>
      <c r="F395" s="1" t="s">
        <v>230</v>
      </c>
      <c r="G395" s="50">
        <v>0</v>
      </c>
      <c r="H395" s="50">
        <v>0</v>
      </c>
      <c r="I395" s="50">
        <v>0</v>
      </c>
      <c r="J395" s="50">
        <v>0</v>
      </c>
      <c r="K395" s="50">
        <v>0</v>
      </c>
      <c r="L395" s="30">
        <f>SUM(G395:K395)</f>
        <v>0</v>
      </c>
      <c r="M395" s="30">
        <f>COUNTIF(G395:K395, "&gt;0" )</f>
        <v>0</v>
      </c>
      <c r="N395" s="30">
        <f>IF(M395=0,0,L395/M395)</f>
        <v>0</v>
      </c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</row>
    <row r="396" spans="1:37" s="1" customFormat="1" ht="13.9" customHeight="1">
      <c r="A396" s="50">
        <v>384</v>
      </c>
      <c r="C396" s="22" t="s">
        <v>230</v>
      </c>
      <c r="E396" s="1" t="s">
        <v>715</v>
      </c>
      <c r="F396" s="1" t="s">
        <v>230</v>
      </c>
      <c r="G396" s="50"/>
      <c r="H396" s="50"/>
      <c r="I396" s="50"/>
      <c r="J396" s="50"/>
      <c r="K396" s="50"/>
      <c r="L396" s="30">
        <f>SUM(G396:K396)</f>
        <v>0</v>
      </c>
      <c r="M396" s="30">
        <f>COUNTIF(G396:K396, "&gt;0" )</f>
        <v>0</v>
      </c>
      <c r="N396" s="30">
        <f>IF(M396=0,0,L396/M396)</f>
        <v>0</v>
      </c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</row>
    <row r="397" spans="1:37" s="1" customFormat="1" ht="13.9" customHeight="1">
      <c r="A397" s="50">
        <v>385</v>
      </c>
      <c r="C397" s="22" t="s">
        <v>230</v>
      </c>
      <c r="E397" s="1" t="s">
        <v>715</v>
      </c>
      <c r="F397" s="1" t="s">
        <v>230</v>
      </c>
      <c r="G397" s="50"/>
      <c r="H397" s="50"/>
      <c r="I397" s="50"/>
      <c r="J397" s="50"/>
      <c r="K397" s="50"/>
      <c r="L397" s="30">
        <f>SUM(G397:K397)</f>
        <v>0</v>
      </c>
      <c r="M397" s="30">
        <f>COUNTIF(G397:K397, "&gt;0" )</f>
        <v>0</v>
      </c>
      <c r="N397" s="30">
        <f>IF(M397=0,0,L397/M397)</f>
        <v>0</v>
      </c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</row>
    <row r="398" spans="1:37" s="1" customFormat="1" ht="13.9" customHeight="1">
      <c r="A398" s="50">
        <v>386</v>
      </c>
      <c r="C398" s="22" t="s">
        <v>230</v>
      </c>
      <c r="E398" s="1" t="s">
        <v>715</v>
      </c>
      <c r="F398" s="1" t="s">
        <v>230</v>
      </c>
      <c r="G398" s="50"/>
      <c r="H398" s="50"/>
      <c r="I398" s="50"/>
      <c r="J398" s="50"/>
      <c r="K398" s="50"/>
      <c r="L398" s="30">
        <f>SUM(G398:K398)</f>
        <v>0</v>
      </c>
      <c r="M398" s="30">
        <f>COUNTIF(G398:K398, "&gt;0" )</f>
        <v>0</v>
      </c>
      <c r="N398" s="30">
        <f>IF(M398=0,0,L398/M398)</f>
        <v>0</v>
      </c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</row>
    <row r="399" spans="1:37" s="1" customFormat="1" ht="13.9" customHeight="1">
      <c r="A399" s="50">
        <v>387</v>
      </c>
      <c r="C399" s="22" t="s">
        <v>230</v>
      </c>
      <c r="E399" s="1" t="s">
        <v>1016</v>
      </c>
      <c r="F399" s="1" t="s">
        <v>230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30">
        <f>SUM(G399:K399)</f>
        <v>0</v>
      </c>
      <c r="M399" s="30">
        <f>COUNTIF(G399:K399, "&gt;0" )</f>
        <v>0</v>
      </c>
      <c r="N399" s="30">
        <f>IF(M399=0,0,L399/M399)</f>
        <v>0</v>
      </c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</row>
    <row r="400" spans="1:37" s="1" customFormat="1" ht="13.9" customHeight="1">
      <c r="A400" s="50">
        <v>388</v>
      </c>
      <c r="C400" s="22" t="s">
        <v>230</v>
      </c>
      <c r="E400" s="1" t="s">
        <v>1016</v>
      </c>
      <c r="F400" s="1" t="s">
        <v>230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30">
        <f>SUM(G400:K400)</f>
        <v>0</v>
      </c>
      <c r="M400" s="30">
        <f>COUNTIF(G400:K400, "&gt;0" )</f>
        <v>0</v>
      </c>
      <c r="N400" s="30">
        <f>IF(M400=0,0,L400/M400)</f>
        <v>0</v>
      </c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</row>
    <row r="401" spans="1:37" s="1" customFormat="1" ht="13.9" customHeight="1">
      <c r="A401" s="50">
        <v>389</v>
      </c>
      <c r="C401" s="22" t="s">
        <v>230</v>
      </c>
      <c r="E401" s="1" t="s">
        <v>716</v>
      </c>
      <c r="F401" s="1" t="s">
        <v>230</v>
      </c>
      <c r="G401" s="50"/>
      <c r="H401" s="50"/>
      <c r="I401" s="50"/>
      <c r="J401" s="50"/>
      <c r="K401" s="50"/>
      <c r="L401" s="30">
        <f>SUM(G401:K401)</f>
        <v>0</v>
      </c>
      <c r="M401" s="30">
        <f>COUNTIF(G401:K401, "&gt;0" )</f>
        <v>0</v>
      </c>
      <c r="N401" s="30">
        <f>IF(M401=0,0,L401/M401)</f>
        <v>0</v>
      </c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</row>
    <row r="402" spans="1:37" s="1" customFormat="1" ht="13.9" customHeight="1">
      <c r="A402" s="50">
        <v>390</v>
      </c>
      <c r="C402" s="22" t="s">
        <v>230</v>
      </c>
      <c r="E402" s="1" t="s">
        <v>716</v>
      </c>
      <c r="F402" s="1" t="s">
        <v>230</v>
      </c>
      <c r="G402" s="50"/>
      <c r="H402" s="50"/>
      <c r="I402" s="50"/>
      <c r="J402" s="50"/>
      <c r="K402" s="50"/>
      <c r="L402" s="30">
        <f>SUM(G402:K402)</f>
        <v>0</v>
      </c>
      <c r="M402" s="30">
        <f>COUNTIF(G402:K402, "&gt;0" )</f>
        <v>0</v>
      </c>
      <c r="N402" s="30">
        <f>IF(M402=0,0,L402/M402)</f>
        <v>0</v>
      </c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</row>
    <row r="403" spans="1:37" s="1" customFormat="1" ht="13.9" customHeight="1">
      <c r="A403" s="50">
        <v>391</v>
      </c>
      <c r="C403" s="22" t="s">
        <v>230</v>
      </c>
      <c r="E403" s="1" t="s">
        <v>716</v>
      </c>
      <c r="F403" s="1" t="s">
        <v>230</v>
      </c>
      <c r="G403" s="50"/>
      <c r="H403" s="50"/>
      <c r="I403" s="50"/>
      <c r="J403" s="50"/>
      <c r="K403" s="50"/>
      <c r="L403" s="30">
        <f>SUM(G403:K403)</f>
        <v>0</v>
      </c>
      <c r="M403" s="30">
        <f>COUNTIF(G403:K403, "&gt;0" )</f>
        <v>0</v>
      </c>
      <c r="N403" s="30">
        <f>IF(M403=0,0,L403/M403)</f>
        <v>0</v>
      </c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</row>
    <row r="404" spans="1:37" s="1" customFormat="1" ht="13.9" customHeight="1">
      <c r="A404" s="50">
        <v>392</v>
      </c>
      <c r="C404" s="22" t="s">
        <v>230</v>
      </c>
      <c r="E404" s="1" t="s">
        <v>1009</v>
      </c>
      <c r="F404" s="1" t="s">
        <v>230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30">
        <f>SUM(G404:K404)</f>
        <v>0</v>
      </c>
      <c r="M404" s="30">
        <f>COUNTIF(G404:K404, "&gt;0" )</f>
        <v>0</v>
      </c>
      <c r="N404" s="30">
        <f>IF(M404=0,0,L404/M404)</f>
        <v>0</v>
      </c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</row>
    <row r="405" spans="1:37" s="1" customFormat="1" ht="13.9" customHeight="1">
      <c r="A405" s="50">
        <v>393</v>
      </c>
      <c r="C405" s="22" t="s">
        <v>230</v>
      </c>
      <c r="E405" s="1" t="s">
        <v>1009</v>
      </c>
      <c r="F405" s="1" t="s">
        <v>230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30">
        <f>SUM(G405:K405)</f>
        <v>0</v>
      </c>
      <c r="M405" s="30">
        <f>COUNTIF(G405:K405, "&gt;0" )</f>
        <v>0</v>
      </c>
      <c r="N405" s="30">
        <f>IF(M405=0,0,L405/M405)</f>
        <v>0</v>
      </c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</row>
    <row r="406" spans="1:37" s="1" customFormat="1" ht="13.9" customHeight="1">
      <c r="A406" s="50">
        <v>394</v>
      </c>
      <c r="C406" s="22" t="s">
        <v>230</v>
      </c>
      <c r="E406" s="1" t="s">
        <v>717</v>
      </c>
      <c r="F406" s="1" t="s">
        <v>230</v>
      </c>
      <c r="G406" s="50"/>
      <c r="H406" s="50"/>
      <c r="I406" s="50"/>
      <c r="J406" s="50"/>
      <c r="K406" s="50"/>
      <c r="L406" s="30">
        <f>SUM(G406:K406)</f>
        <v>0</v>
      </c>
      <c r="M406" s="30">
        <f>COUNTIF(G406:K406, "&gt;0" )</f>
        <v>0</v>
      </c>
      <c r="N406" s="30">
        <f>IF(M406=0,0,L406/M406)</f>
        <v>0</v>
      </c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</row>
    <row r="407" spans="1:37" s="1" customFormat="1" ht="13.9" customHeight="1">
      <c r="A407" s="50">
        <v>395</v>
      </c>
      <c r="C407" s="22" t="s">
        <v>230</v>
      </c>
      <c r="E407" s="1" t="s">
        <v>717</v>
      </c>
      <c r="F407" s="1" t="s">
        <v>230</v>
      </c>
      <c r="G407" s="50"/>
      <c r="H407" s="50"/>
      <c r="I407" s="50"/>
      <c r="J407" s="50"/>
      <c r="K407" s="50"/>
      <c r="L407" s="30">
        <f>SUM(G407:K407)</f>
        <v>0</v>
      </c>
      <c r="M407" s="30">
        <f>COUNTIF(G407:K407, "&gt;0" )</f>
        <v>0</v>
      </c>
      <c r="N407" s="30">
        <f>IF(M407=0,0,L407/M407)</f>
        <v>0</v>
      </c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</row>
    <row r="408" spans="1:37" s="1" customFormat="1" ht="13.9" customHeight="1">
      <c r="A408" s="50">
        <v>396</v>
      </c>
      <c r="C408" s="22" t="s">
        <v>230</v>
      </c>
      <c r="E408" s="1" t="s">
        <v>717</v>
      </c>
      <c r="F408" s="1" t="s">
        <v>230</v>
      </c>
      <c r="G408" s="50"/>
      <c r="H408" s="50"/>
      <c r="I408" s="50"/>
      <c r="J408" s="50"/>
      <c r="K408" s="50"/>
      <c r="L408" s="30">
        <f>SUM(G408:K408)</f>
        <v>0</v>
      </c>
      <c r="M408" s="30">
        <f>COUNTIF(G408:K408, "&gt;0" )</f>
        <v>0</v>
      </c>
      <c r="N408" s="30">
        <f>IF(M408=0,0,L408/M408)</f>
        <v>0</v>
      </c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</row>
    <row r="409" spans="1:37" s="1" customFormat="1" ht="13.9" customHeight="1"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</row>
    <row r="410" spans="1:37" s="1" customFormat="1" ht="13.9" customHeight="1"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</row>
    <row r="411" spans="1:37" s="1" customFormat="1" ht="13.9" customHeight="1">
      <c r="E411" s="66" t="s">
        <v>983</v>
      </c>
      <c r="G411" s="30">
        <f t="shared" ref="G411:L411" si="0">SUM(G13:G408)</f>
        <v>31438</v>
      </c>
      <c r="H411" s="30">
        <f t="shared" si="0"/>
        <v>32211</v>
      </c>
      <c r="I411" s="30">
        <f t="shared" si="0"/>
        <v>32602</v>
      </c>
      <c r="J411" s="30">
        <f t="shared" si="0"/>
        <v>32279</v>
      </c>
      <c r="K411" s="30">
        <f t="shared" si="0"/>
        <v>31239</v>
      </c>
      <c r="L411" s="30">
        <f t="shared" si="0"/>
        <v>159769</v>
      </c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</row>
    <row r="412" spans="1:37" s="1" customFormat="1" ht="13.9" customHeight="1">
      <c r="E412" s="66" t="s">
        <v>984</v>
      </c>
      <c r="G412" s="30">
        <f t="shared" ref="G412:L412" si="1">SUM(G411 / (COUNTIF(G13:G408,"&gt;0")))</f>
        <v>186.02366863905326</v>
      </c>
      <c r="H412" s="30">
        <f t="shared" si="1"/>
        <v>190.59763313609469</v>
      </c>
      <c r="I412" s="30">
        <f t="shared" si="1"/>
        <v>192.91124260355031</v>
      </c>
      <c r="J412" s="30">
        <f t="shared" si="1"/>
        <v>192.13690476190476</v>
      </c>
      <c r="K412" s="30">
        <f t="shared" si="1"/>
        <v>185.94642857142858</v>
      </c>
      <c r="L412" s="30">
        <f t="shared" si="1"/>
        <v>771.83091787439616</v>
      </c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</row>
    <row r="413" spans="1:37" s="1" customFormat="1" ht="13.9" customHeight="1"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</row>
    <row r="414" spans="1:37" s="1" customFormat="1" ht="13.9" customHeight="1"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</row>
    <row r="415" spans="1:37" s="1" customFormat="1" ht="13.9" customHeight="1"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</row>
    <row r="416" spans="1:37" s="1" customFormat="1" ht="13.9" customHeight="1"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</row>
    <row r="417" spans="7:37" s="1" customFormat="1" ht="13.9" customHeight="1"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</row>
    <row r="418" spans="7:37" s="1" customFormat="1" ht="13.9" customHeight="1"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</row>
    <row r="419" spans="7:37" s="1" customFormat="1" ht="13.9" customHeight="1"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</row>
    <row r="420" spans="7:37" s="1" customFormat="1" ht="13.9" customHeight="1"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</row>
    <row r="421" spans="7:37" s="1" customFormat="1" ht="13.9" customHeight="1"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</row>
    <row r="422" spans="7:37" s="1" customFormat="1" ht="13.9" customHeight="1"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</row>
    <row r="423" spans="7:37" s="1" customFormat="1" ht="13.9" customHeight="1"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</row>
    <row r="424" spans="7:37" s="1" customFormat="1" ht="13.9" customHeight="1"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</row>
    <row r="425" spans="7:37" s="1" customFormat="1" ht="13.9" customHeight="1"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</row>
    <row r="426" spans="7:37" s="1" customFormat="1" ht="13.9" customHeight="1"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</row>
    <row r="427" spans="7:37" s="1" customFormat="1" ht="13.9" customHeight="1"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</row>
    <row r="428" spans="7:37" s="1" customFormat="1" ht="13.9" customHeight="1"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</row>
    <row r="429" spans="7:37" s="1" customFormat="1" ht="13.9" customHeight="1"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</row>
    <row r="430" spans="7:37" s="1" customFormat="1" ht="13.9" customHeight="1"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</row>
    <row r="431" spans="7:37" s="1" customFormat="1" ht="13.9" customHeight="1"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</row>
    <row r="432" spans="7:37" s="1" customFormat="1" ht="13.9" customHeight="1"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</row>
    <row r="433" spans="7:37" s="1" customFormat="1" ht="13.9" customHeight="1"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</row>
    <row r="434" spans="7:37" s="1" customFormat="1" ht="13.9" customHeight="1"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</row>
    <row r="435" spans="7:37" s="1" customFormat="1" ht="13.9" customHeight="1"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</row>
    <row r="436" spans="7:37" s="1" customFormat="1" ht="13.9" customHeight="1"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</row>
    <row r="437" spans="7:37" s="1" customFormat="1" ht="13.9" customHeight="1"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</row>
    <row r="438" spans="7:37" s="1" customFormat="1" ht="13.9" customHeight="1"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</row>
    <row r="439" spans="7:37" s="1" customFormat="1" ht="13.9" customHeight="1"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</row>
    <row r="440" spans="7:37" s="1" customFormat="1" ht="13.9" customHeight="1"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</row>
    <row r="441" spans="7:37" s="1" customFormat="1" ht="13.9" customHeight="1"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</row>
    <row r="442" spans="7:37" s="1" customFormat="1" ht="13.9" customHeight="1"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</row>
    <row r="443" spans="7:37" s="1" customFormat="1" ht="13.9" customHeight="1"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</row>
    <row r="444" spans="7:37" s="1" customFormat="1" ht="13.9" customHeight="1"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</row>
    <row r="445" spans="7:37" s="1" customFormat="1" ht="13.9" customHeight="1"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</row>
    <row r="446" spans="7:37" s="1" customFormat="1" ht="13.9" customHeight="1"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</row>
    <row r="447" spans="7:37" s="1" customFormat="1" ht="13.9" customHeight="1"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</row>
    <row r="448" spans="7:37" s="1" customFormat="1" ht="13.9" customHeight="1"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</row>
    <row r="449" spans="7:37" s="1" customFormat="1" ht="13.9" customHeight="1"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</row>
    <row r="450" spans="7:37" s="1" customFormat="1" ht="13.9" customHeight="1"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</row>
    <row r="451" spans="7:37" s="1" customFormat="1" ht="13.9" customHeight="1"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</row>
    <row r="452" spans="7:37" s="1" customFormat="1" ht="13.9" customHeight="1"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</row>
    <row r="453" spans="7:37" s="1" customFormat="1" ht="13.9" customHeight="1"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</row>
    <row r="454" spans="7:37" s="1" customFormat="1" ht="13.9" customHeight="1"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</row>
    <row r="455" spans="7:37" s="1" customFormat="1" ht="13.9" customHeight="1"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</row>
    <row r="456" spans="7:37" s="1" customFormat="1" ht="13.9" customHeight="1"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</row>
    <row r="457" spans="7:37" s="1" customFormat="1" ht="13.9" customHeight="1"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</row>
    <row r="458" spans="7:37" s="1" customFormat="1" ht="13.9" customHeight="1"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</row>
    <row r="459" spans="7:37" s="1" customFormat="1" ht="13.9" customHeight="1"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</row>
    <row r="460" spans="7:37" s="1" customFormat="1" ht="13.9" customHeight="1"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</row>
    <row r="461" spans="7:37" s="1" customFormat="1" ht="13.9" customHeight="1"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</row>
    <row r="462" spans="7:37" s="1" customFormat="1" ht="13.9" customHeight="1"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</row>
    <row r="463" spans="7:37" s="1" customFormat="1" ht="13.9" customHeight="1"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</row>
    <row r="464" spans="7:37" s="1" customFormat="1" ht="13.9" customHeight="1"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</row>
    <row r="465" spans="7:37" s="1" customFormat="1" ht="13.9" customHeight="1"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</row>
    <row r="466" spans="7:37" s="1" customFormat="1" ht="13.9" customHeight="1"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</row>
    <row r="467" spans="7:37" s="1" customFormat="1" ht="13.9" customHeight="1"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</row>
    <row r="468" spans="7:37" s="1" customFormat="1" ht="13.9" customHeight="1"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</row>
    <row r="469" spans="7:37" s="1" customFormat="1" ht="13.9" customHeight="1"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</row>
    <row r="470" spans="7:37" s="1" customFormat="1" ht="13.9" customHeight="1"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</row>
    <row r="471" spans="7:37" s="1" customFormat="1" ht="13.9" customHeight="1"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</row>
    <row r="472" spans="7:37" s="1" customFormat="1" ht="13.9" customHeight="1"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</row>
    <row r="473" spans="7:37" s="1" customFormat="1" ht="13.9" customHeight="1"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</row>
    <row r="474" spans="7:37" s="1" customFormat="1" ht="13.9" customHeight="1"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</row>
    <row r="475" spans="7:37" s="1" customFormat="1" ht="13.9" customHeight="1"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</row>
    <row r="476" spans="7:37" s="1" customFormat="1" ht="13.9" customHeight="1"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</row>
    <row r="477" spans="7:37" s="1" customFormat="1" ht="13.9" customHeight="1"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</row>
    <row r="478" spans="7:37" s="1" customFormat="1" ht="13.9" customHeight="1"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</row>
    <row r="479" spans="7:37" s="1" customFormat="1" ht="13.9" customHeight="1"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</row>
    <row r="480" spans="7:37" s="1" customFormat="1" ht="13.9" customHeight="1"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</row>
    <row r="481" spans="7:37" s="1" customFormat="1" ht="13.9" customHeight="1"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</row>
    <row r="482" spans="7:37" s="1" customFormat="1" ht="13.9" customHeight="1"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</row>
    <row r="483" spans="7:37" s="1" customFormat="1" ht="13.9" customHeight="1"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</row>
    <row r="484" spans="7:37" s="1" customFormat="1" ht="13.9" customHeight="1"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</row>
    <row r="485" spans="7:37" s="1" customFormat="1" ht="13.9" customHeight="1"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</row>
    <row r="486" spans="7:37" s="1" customFormat="1" ht="13.9" customHeight="1"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</row>
    <row r="487" spans="7:37" s="1" customFormat="1" ht="13.9" customHeight="1"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</row>
    <row r="488" spans="7:37" s="1" customFormat="1" ht="13.9" customHeight="1"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</row>
    <row r="489" spans="7:37" s="1" customFormat="1" ht="13.9" customHeight="1"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</row>
    <row r="490" spans="7:37" s="1" customFormat="1" ht="13.9" customHeight="1"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</row>
    <row r="491" spans="7:37" s="1" customFormat="1" ht="13.9" customHeight="1"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</row>
    <row r="492" spans="7:37" s="1" customFormat="1" ht="13.9" customHeight="1"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</row>
    <row r="493" spans="7:37" s="1" customFormat="1" ht="13.9" customHeight="1"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</row>
    <row r="494" spans="7:37" s="1" customFormat="1" ht="13.9" customHeight="1"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</row>
    <row r="495" spans="7:37" s="1" customFormat="1" ht="13.9" customHeight="1"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</row>
    <row r="496" spans="7:37" s="1" customFormat="1" ht="13.9" customHeight="1"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</row>
    <row r="497" spans="7:37" s="1" customFormat="1" ht="13.9" customHeight="1"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</row>
    <row r="498" spans="7:37" s="1" customFormat="1" ht="13.9" customHeight="1"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</row>
    <row r="499" spans="7:37" s="1" customFormat="1" ht="13.9" customHeight="1"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</row>
    <row r="500" spans="7:37" s="1" customFormat="1" ht="13.9" customHeight="1"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</row>
    <row r="501" spans="7:37" s="1" customFormat="1" ht="13.9" customHeight="1"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</row>
    <row r="502" spans="7:37" s="1" customFormat="1" ht="13.9" customHeight="1"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</row>
    <row r="503" spans="7:37" s="1" customFormat="1" ht="13.9" customHeight="1"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</row>
    <row r="504" spans="7:37" s="1" customFormat="1" ht="13.9" customHeight="1"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</row>
    <row r="505" spans="7:37" s="1" customFormat="1" ht="13.9" customHeight="1"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</row>
    <row r="506" spans="7:37" s="1" customFormat="1" ht="13.9" customHeight="1"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</row>
    <row r="507" spans="7:37" s="1" customFormat="1" ht="13.9" customHeight="1"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</row>
    <row r="508" spans="7:37" s="1" customFormat="1" ht="13.9" customHeight="1"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</row>
    <row r="509" spans="7:37" s="1" customFormat="1" ht="13.9" customHeight="1"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</row>
    <row r="510" spans="7:37" s="1" customFormat="1" ht="13.9" customHeight="1"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</row>
    <row r="511" spans="7:37" s="1" customFormat="1" ht="13.9" customHeight="1"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</row>
    <row r="512" spans="7:37" s="1" customFormat="1" ht="13.9" customHeight="1"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</row>
    <row r="513" spans="7:37" s="1" customFormat="1" ht="13.9" customHeight="1"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</row>
    <row r="514" spans="7:37" s="1" customFormat="1" ht="13.9" customHeight="1"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</row>
    <row r="515" spans="7:37" s="1" customFormat="1" ht="13.9" customHeight="1"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</row>
    <row r="516" spans="7:37" s="1" customFormat="1" ht="13.9" customHeight="1"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</row>
    <row r="517" spans="7:37" s="1" customFormat="1" ht="13.9" customHeight="1"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</row>
    <row r="518" spans="7:37" s="1" customFormat="1" ht="13.9" customHeight="1"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</row>
    <row r="519" spans="7:37" s="1" customFormat="1" ht="13.9" customHeight="1"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</row>
    <row r="520" spans="7:37" s="1" customFormat="1" ht="13.9" customHeight="1"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</row>
    <row r="521" spans="7:37" s="1" customFormat="1" ht="13.9" customHeight="1"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</row>
    <row r="522" spans="7:37" s="1" customFormat="1" ht="13.9" customHeight="1"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</row>
    <row r="523" spans="7:37" s="1" customFormat="1" ht="13.9" customHeight="1"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</row>
    <row r="524" spans="7:37" s="1" customFormat="1" ht="13.9" customHeight="1"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</row>
    <row r="525" spans="7:37" s="1" customFormat="1" ht="13.9" customHeight="1"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</row>
    <row r="526" spans="7:37" s="1" customFormat="1" ht="13.9" customHeight="1"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</row>
    <row r="527" spans="7:37" s="1" customFormat="1" ht="13.9" customHeight="1"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</row>
    <row r="528" spans="7:37" s="1" customFormat="1" ht="13.9" customHeight="1"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</row>
    <row r="529" spans="7:37" s="1" customFormat="1" ht="13.9" customHeight="1"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</row>
    <row r="530" spans="7:37" s="1" customFormat="1" ht="13.9" customHeight="1"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</row>
    <row r="531" spans="7:37" s="1" customFormat="1" ht="13.9" customHeight="1"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</row>
    <row r="532" spans="7:37" s="1" customFormat="1" ht="13.9" customHeight="1"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</row>
    <row r="533" spans="7:37" s="1" customFormat="1" ht="13.9" customHeight="1"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</row>
    <row r="534" spans="7:37" s="1" customFormat="1" ht="13.9" customHeight="1"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</row>
    <row r="535" spans="7:37" s="1" customFormat="1" ht="13.9" customHeight="1"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</row>
    <row r="536" spans="7:37" s="1" customFormat="1" ht="13.9" customHeight="1"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</row>
    <row r="537" spans="7:37" s="1" customFormat="1" ht="13.9" customHeight="1"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</row>
    <row r="538" spans="7:37" s="1" customFormat="1" ht="13.9" customHeight="1"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</row>
    <row r="539" spans="7:37" s="1" customFormat="1" ht="13.9" customHeight="1"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</row>
    <row r="540" spans="7:37" s="1" customFormat="1" ht="13.9" customHeight="1"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</row>
    <row r="541" spans="7:37" s="1" customFormat="1" ht="13.9" customHeight="1"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</row>
    <row r="542" spans="7:37" s="1" customFormat="1" ht="13.9" customHeight="1"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</row>
    <row r="543" spans="7:37" s="1" customFormat="1" ht="13.9" customHeight="1"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</row>
    <row r="544" spans="7:37" s="1" customFormat="1" ht="13.9" customHeight="1"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</row>
    <row r="545" spans="7:37" s="1" customFormat="1" ht="13.9" customHeight="1"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</row>
    <row r="546" spans="7:37" s="1" customFormat="1" ht="13.9" customHeight="1"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</row>
    <row r="547" spans="7:37" s="1" customFormat="1" ht="13.9" customHeight="1"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</row>
    <row r="548" spans="7:37" s="1" customFormat="1" ht="13.9" customHeight="1"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</row>
    <row r="549" spans="7:37" s="1" customFormat="1" ht="13.9" customHeight="1"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</row>
    <row r="550" spans="7:37" s="1" customFormat="1" ht="13.9" customHeight="1"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</row>
    <row r="551" spans="7:37" s="1" customFormat="1" ht="13.9" customHeight="1"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</row>
    <row r="552" spans="7:37" s="1" customFormat="1" ht="13.9" customHeight="1"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</row>
    <row r="553" spans="7:37" s="1" customFormat="1" ht="13.9" customHeight="1"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</row>
    <row r="554" spans="7:37" s="1" customFormat="1" ht="13.9" customHeight="1"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</row>
    <row r="555" spans="7:37" s="1" customFormat="1" ht="13.9" customHeight="1"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</row>
    <row r="556" spans="7:37" s="1" customFormat="1" ht="13.9" customHeight="1"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</row>
    <row r="557" spans="7:37" s="1" customFormat="1" ht="13.9" customHeight="1"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</row>
    <row r="558" spans="7:37" s="1" customFormat="1" ht="13.9" customHeight="1"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</row>
    <row r="559" spans="7:37" s="1" customFormat="1" ht="13.9" customHeight="1"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</row>
    <row r="560" spans="7:37" s="1" customFormat="1" ht="13.9" customHeight="1"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</row>
    <row r="561" spans="7:37" s="1" customFormat="1" ht="13.9" customHeight="1"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</row>
    <row r="562" spans="7:37" s="1" customFormat="1" ht="13.9" customHeight="1"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</row>
    <row r="563" spans="7:37" s="1" customFormat="1" ht="13.9" customHeight="1"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</row>
    <row r="564" spans="7:37" s="1" customFormat="1" ht="13.9" customHeight="1"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</row>
    <row r="565" spans="7:37" s="1" customFormat="1" ht="13.9" customHeight="1"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</row>
    <row r="566" spans="7:37" s="1" customFormat="1" ht="13.9" customHeight="1"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</row>
    <row r="567" spans="7:37" s="1" customFormat="1" ht="13.9" customHeight="1"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</row>
    <row r="568" spans="7:37" s="1" customFormat="1" ht="13.9" customHeight="1"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</row>
    <row r="569" spans="7:37" s="1" customFormat="1" ht="13.9" customHeight="1"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</row>
    <row r="570" spans="7:37" s="1" customFormat="1" ht="13.9" customHeight="1"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</row>
    <row r="571" spans="7:37" s="1" customFormat="1" ht="13.9" customHeight="1"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</row>
    <row r="572" spans="7:37" s="1" customFormat="1" ht="13.9" customHeight="1"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</row>
    <row r="573" spans="7:37" s="1" customFormat="1" ht="13.9" customHeight="1"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</row>
    <row r="574" spans="7:37" s="1" customFormat="1" ht="13.9" customHeight="1"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</row>
    <row r="575" spans="7:37" s="1" customFormat="1" ht="13.9" customHeight="1"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</row>
    <row r="576" spans="7:37" s="1" customFormat="1" ht="13.9" customHeight="1"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</row>
    <row r="577" spans="7:37" s="1" customFormat="1" ht="13.9" customHeight="1"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</row>
    <row r="578" spans="7:37" s="1" customFormat="1" ht="13.9" customHeight="1"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</row>
    <row r="579" spans="7:37" s="1" customFormat="1" ht="13.9" customHeight="1"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</row>
    <row r="580" spans="7:37" s="1" customFormat="1" ht="13.9" customHeight="1"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</row>
    <row r="581" spans="7:37" s="1" customFormat="1" ht="13.9" customHeight="1"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</row>
    <row r="582" spans="7:37" s="1" customFormat="1" ht="13.9" customHeight="1"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</row>
    <row r="583" spans="7:37" s="1" customFormat="1" ht="13.9" customHeight="1"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</row>
    <row r="584" spans="7:37" s="1" customFormat="1" ht="13.9" customHeight="1"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</row>
    <row r="585" spans="7:37" s="1" customFormat="1" ht="13.9" customHeight="1"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</row>
    <row r="586" spans="7:37" s="1" customFormat="1" ht="13.9" customHeight="1"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</row>
    <row r="587" spans="7:37" s="1" customFormat="1" ht="13.9" customHeight="1"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</row>
    <row r="588" spans="7:37" s="1" customFormat="1" ht="13.9" customHeight="1"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</row>
    <row r="589" spans="7:37" s="1" customFormat="1" ht="13.9" customHeight="1"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</row>
    <row r="590" spans="7:37" s="1" customFormat="1" ht="13.9" customHeight="1"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</row>
    <row r="591" spans="7:37" s="1" customFormat="1" ht="13.9" customHeight="1"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</row>
    <row r="592" spans="7:37" s="1" customFormat="1" ht="13.9" customHeight="1"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</row>
    <row r="593" spans="7:37" s="1" customFormat="1" ht="13.9" customHeight="1"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</row>
    <row r="594" spans="7:37" s="1" customFormat="1" ht="13.9" customHeight="1"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</row>
    <row r="595" spans="7:37" s="1" customFormat="1" ht="13.9" customHeight="1"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</row>
    <row r="596" spans="7:37" s="1" customFormat="1" ht="13.9" customHeight="1"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</row>
    <row r="597" spans="7:37" s="1" customFormat="1" ht="13.9" customHeight="1"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</row>
    <row r="598" spans="7:37" s="1" customFormat="1" ht="13.9" customHeight="1"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</row>
    <row r="599" spans="7:37" s="1" customFormat="1" ht="13.9" customHeight="1"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</row>
    <row r="600" spans="7:37" s="1" customFormat="1" ht="13.9" customHeight="1"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</row>
    <row r="601" spans="7:37" s="1" customFormat="1" ht="13.9" customHeight="1"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</row>
    <row r="602" spans="7:37" s="1" customFormat="1" ht="13.9" customHeight="1"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</row>
    <row r="603" spans="7:37" s="1" customFormat="1" ht="13.9" customHeight="1"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</row>
    <row r="604" spans="7:37" s="1" customFormat="1" ht="13.9" customHeight="1"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</row>
    <row r="605" spans="7:37" s="1" customFormat="1" ht="13.9" customHeight="1"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</row>
    <row r="606" spans="7:37" s="1" customFormat="1" ht="13.9" customHeight="1"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</row>
    <row r="607" spans="7:37" s="1" customFormat="1" ht="13.9" customHeight="1"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</row>
    <row r="608" spans="7:37" s="1" customFormat="1" ht="13.9" customHeight="1"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</row>
    <row r="609" spans="7:37" s="1" customFormat="1" ht="13.9" customHeight="1"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</row>
    <row r="610" spans="7:37" s="1" customFormat="1" ht="13.9" customHeight="1"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</row>
    <row r="611" spans="7:37" s="1" customFormat="1" ht="13.9" customHeight="1"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</row>
    <row r="612" spans="7:37" s="1" customFormat="1" ht="13.9" customHeight="1"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</row>
    <row r="613" spans="7:37" s="1" customFormat="1" ht="13.9" customHeight="1"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</row>
    <row r="614" spans="7:37" s="1" customFormat="1" ht="13.9" customHeight="1"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</row>
    <row r="615" spans="7:37" s="1" customFormat="1" ht="13.9" customHeight="1"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</row>
    <row r="616" spans="7:37" s="1" customFormat="1" ht="13.9" customHeight="1"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</row>
    <row r="617" spans="7:37" s="1" customFormat="1" ht="13.9" customHeight="1"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</row>
    <row r="618" spans="7:37" s="1" customFormat="1" ht="13.9" customHeight="1"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</row>
    <row r="619" spans="7:37" s="1" customFormat="1" ht="13.9" customHeight="1"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</row>
    <row r="620" spans="7:37" s="1" customFormat="1" ht="13.9" customHeight="1"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</row>
    <row r="621" spans="7:37" s="1" customFormat="1" ht="13.9" customHeight="1"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</row>
    <row r="622" spans="7:37" s="1" customFormat="1" ht="13.9" customHeight="1"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</row>
    <row r="623" spans="7:37" s="1" customFormat="1" ht="13.9" customHeight="1"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</row>
    <row r="624" spans="7:37" s="1" customFormat="1" ht="13.9" customHeight="1"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</row>
    <row r="625" spans="7:37" s="1" customFormat="1" ht="13.9" customHeight="1"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</row>
    <row r="626" spans="7:37" s="1" customFormat="1" ht="13.9" customHeight="1"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</row>
    <row r="627" spans="7:37" s="1" customFormat="1" ht="13.9" customHeight="1"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</row>
    <row r="628" spans="7:37" s="1" customFormat="1" ht="13.9" customHeight="1"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</row>
    <row r="629" spans="7:37" s="1" customFormat="1" ht="13.9" customHeight="1"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</row>
    <row r="630" spans="7:37" s="1" customFormat="1" ht="13.9" customHeight="1"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</row>
    <row r="631" spans="7:37" s="1" customFormat="1" ht="13.9" customHeight="1"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</row>
    <row r="632" spans="7:37" s="1" customFormat="1" ht="13.9" customHeight="1"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</row>
    <row r="633" spans="7:37" s="1" customFormat="1" ht="13.9" customHeight="1"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</row>
    <row r="634" spans="7:37" s="1" customFormat="1" ht="13.9" customHeight="1"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</row>
    <row r="635" spans="7:37" s="1" customFormat="1" ht="13.9" customHeight="1"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</row>
    <row r="636" spans="7:37" s="1" customFormat="1" ht="13.9" customHeight="1"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</row>
    <row r="637" spans="7:37" s="1" customFormat="1" ht="13.9" customHeight="1"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</row>
    <row r="638" spans="7:37" s="1" customFormat="1" ht="13.9" customHeight="1"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</row>
    <row r="639" spans="7:37" s="1" customFormat="1" ht="13.9" customHeight="1"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</row>
    <row r="640" spans="7:37" s="1" customFormat="1" ht="13.9" customHeight="1"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</row>
    <row r="641" spans="7:37" s="1" customFormat="1" ht="13.9" customHeight="1"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</row>
    <row r="642" spans="7:37" s="1" customFormat="1" ht="13.9" customHeight="1"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</row>
    <row r="643" spans="7:37" s="1" customFormat="1" ht="13.9" customHeight="1"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</row>
    <row r="644" spans="7:37" s="1" customFormat="1" ht="13.9" customHeight="1"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</row>
    <row r="645" spans="7:37" s="1" customFormat="1" ht="13.9" customHeight="1"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</row>
    <row r="646" spans="7:37" s="1" customFormat="1" ht="13.9" customHeight="1"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</row>
    <row r="647" spans="7:37" s="1" customFormat="1" ht="13.9" customHeight="1"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</row>
    <row r="648" spans="7:37" s="1" customFormat="1" ht="13.9" customHeight="1"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</row>
    <row r="649" spans="7:37" s="1" customFormat="1" ht="13.9" customHeight="1"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</row>
    <row r="650" spans="7:37" s="1" customFormat="1" ht="13.9" customHeight="1"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</row>
    <row r="651" spans="7:37" s="1" customFormat="1" ht="13.9" customHeight="1"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</row>
    <row r="652" spans="7:37" s="1" customFormat="1" ht="13.9" customHeight="1"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</row>
    <row r="653" spans="7:37" s="1" customFormat="1" ht="13.9" customHeight="1"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</row>
    <row r="654" spans="7:37" s="1" customFormat="1" ht="13.9" customHeight="1"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</row>
    <row r="655" spans="7:37" s="1" customFormat="1" ht="13.9" customHeight="1"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</row>
    <row r="656" spans="7:37" s="1" customFormat="1" ht="13.9" customHeight="1"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</row>
    <row r="657" spans="7:37" s="1" customFormat="1" ht="13.9" customHeight="1"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</row>
    <row r="658" spans="7:37" s="1" customFormat="1" ht="13.9" customHeight="1"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</row>
    <row r="659" spans="7:37" s="1" customFormat="1" ht="13.9" customHeight="1"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</row>
    <row r="660" spans="7:37" s="1" customFormat="1" ht="13.9" customHeight="1"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</row>
    <row r="661" spans="7:37" s="1" customFormat="1" ht="13.9" customHeight="1"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</row>
    <row r="662" spans="7:37" s="1" customFormat="1" ht="13.9" customHeight="1"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</row>
    <row r="663" spans="7:37" s="1" customFormat="1" ht="13.9" customHeight="1"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</row>
    <row r="664" spans="7:37" s="1" customFormat="1" ht="13.9" customHeight="1"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</row>
    <row r="665" spans="7:37" s="1" customFormat="1" ht="13.9" customHeight="1"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</row>
    <row r="666" spans="7:37" s="1" customFormat="1" ht="13.9" customHeight="1"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</row>
    <row r="667" spans="7:37" s="1" customFormat="1" ht="13.9" customHeight="1"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</row>
    <row r="668" spans="7:37" s="1" customFormat="1" ht="13.9" customHeight="1"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</row>
    <row r="669" spans="7:37" s="1" customFormat="1" ht="13.9" customHeight="1"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</row>
    <row r="670" spans="7:37" s="1" customFormat="1" ht="13.9" customHeight="1"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</row>
    <row r="671" spans="7:37" s="1" customFormat="1" ht="13.9" customHeight="1"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</row>
    <row r="672" spans="7:37" s="1" customFormat="1" ht="13.9" customHeight="1"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</row>
    <row r="673" spans="7:37" s="1" customFormat="1" ht="13.9" customHeight="1"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</row>
    <row r="674" spans="7:37" s="1" customFormat="1" ht="13.9" customHeight="1"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</row>
    <row r="675" spans="7:37" s="1" customFormat="1" ht="13.9" customHeight="1"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</row>
    <row r="676" spans="7:37" s="1" customFormat="1" ht="13.9" customHeight="1"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</row>
    <row r="677" spans="7:37" s="1" customFormat="1" ht="13.9" customHeight="1"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</row>
    <row r="678" spans="7:37" s="1" customFormat="1" ht="13.9" customHeight="1"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</row>
    <row r="679" spans="7:37" s="1" customFormat="1" ht="13.9" customHeight="1"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</row>
    <row r="680" spans="7:37" s="1" customFormat="1" ht="13.9" customHeight="1"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</row>
    <row r="681" spans="7:37" s="1" customFormat="1" ht="13.9" customHeight="1"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</row>
    <row r="682" spans="7:37" s="1" customFormat="1" ht="13.9" customHeight="1"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</row>
    <row r="683" spans="7:37" s="1" customFormat="1" ht="13.9" customHeight="1"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</row>
    <row r="684" spans="7:37" s="1" customFormat="1" ht="13.9" customHeight="1"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</row>
    <row r="685" spans="7:37" s="1" customFormat="1" ht="13.9" customHeight="1"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</row>
    <row r="686" spans="7:37" s="1" customFormat="1" ht="13.9" customHeight="1"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</row>
    <row r="687" spans="7:37" s="1" customFormat="1" ht="13.9" customHeight="1"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</row>
    <row r="688" spans="7:37" s="1" customFormat="1" ht="13.9" customHeight="1"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</row>
    <row r="689" spans="7:37" s="1" customFormat="1" ht="13.9" customHeight="1"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</row>
    <row r="690" spans="7:37" s="1" customFormat="1" ht="13.9" customHeight="1"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</row>
    <row r="691" spans="7:37" s="1" customFormat="1" ht="13.9" customHeight="1"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</row>
    <row r="692" spans="7:37" s="1" customFormat="1" ht="13.9" customHeight="1"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</row>
    <row r="693" spans="7:37" s="1" customFormat="1" ht="13.9" customHeight="1"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</row>
    <row r="694" spans="7:37" s="1" customFormat="1" ht="13.9" customHeight="1"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</row>
    <row r="695" spans="7:37" s="1" customFormat="1" ht="13.9" customHeight="1"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</row>
    <row r="696" spans="7:37" s="1" customFormat="1" ht="13.9" customHeight="1"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</row>
    <row r="697" spans="7:37" s="1" customFormat="1" ht="13.9" customHeight="1"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</row>
    <row r="698" spans="7:37" s="1" customFormat="1" ht="13.9" customHeight="1"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</row>
    <row r="699" spans="7:37" s="1" customFormat="1" ht="13.9" customHeight="1"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</row>
    <row r="700" spans="7:37" s="1" customFormat="1" ht="13.9" customHeight="1"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</row>
    <row r="701" spans="7:37" s="1" customFormat="1" ht="13.9" customHeight="1"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</row>
    <row r="702" spans="7:37" s="1" customFormat="1" ht="13.9" customHeight="1"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</row>
    <row r="703" spans="7:37" s="1" customFormat="1" ht="13.9" customHeight="1"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</row>
    <row r="704" spans="7:37" s="1" customFormat="1" ht="13.9" customHeight="1"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</row>
    <row r="705" spans="7:37" s="1" customFormat="1" ht="13.9" customHeight="1"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</row>
    <row r="706" spans="7:37" s="1" customFormat="1" ht="13.9" customHeight="1"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</row>
    <row r="707" spans="7:37" s="1" customFormat="1" ht="13.9" customHeight="1"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</row>
    <row r="708" spans="7:37" s="1" customFormat="1" ht="13.9" customHeight="1"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</row>
    <row r="709" spans="7:37" s="1" customFormat="1" ht="13.9" customHeight="1"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</row>
    <row r="710" spans="7:37" s="1" customFormat="1" ht="13.9" customHeight="1"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</row>
    <row r="711" spans="7:37" s="1" customFormat="1" ht="13.9" customHeight="1"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</row>
    <row r="712" spans="7:37" s="1" customFormat="1" ht="13.9" customHeight="1"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</row>
    <row r="713" spans="7:37" s="1" customFormat="1" ht="13.9" customHeight="1"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</row>
    <row r="714" spans="7:37" s="1" customFormat="1" ht="13.9" customHeight="1"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</row>
    <row r="715" spans="7:37" s="1" customFormat="1" ht="13.9" customHeight="1"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</row>
    <row r="716" spans="7:37" s="1" customFormat="1" ht="13.9" customHeight="1"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</row>
    <row r="717" spans="7:37" s="1" customFormat="1" ht="13.9" customHeight="1"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</row>
    <row r="718" spans="7:37" s="1" customFormat="1" ht="13.9" customHeight="1"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</row>
    <row r="719" spans="7:37" s="1" customFormat="1" ht="13.9" customHeight="1"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</row>
    <row r="720" spans="7:37" s="1" customFormat="1" ht="13.9" customHeight="1"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</row>
    <row r="721" spans="7:37" s="1" customFormat="1" ht="13.9" customHeight="1"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</row>
    <row r="722" spans="7:37" s="1" customFormat="1" ht="13.9" customHeight="1"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</row>
    <row r="723" spans="7:37" s="1" customFormat="1" ht="13.9" customHeight="1"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</row>
    <row r="724" spans="7:37" s="1" customFormat="1" ht="13.9" customHeight="1"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</row>
    <row r="725" spans="7:37" s="1" customFormat="1" ht="13.9" customHeight="1"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</row>
    <row r="726" spans="7:37" s="1" customFormat="1" ht="13.9" customHeight="1"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</row>
    <row r="727" spans="7:37" s="1" customFormat="1" ht="13.9" customHeight="1"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</row>
    <row r="728" spans="7:37" s="1" customFormat="1" ht="13.9" customHeight="1"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</row>
    <row r="729" spans="7:37" s="1" customFormat="1" ht="13.9" customHeight="1"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</row>
    <row r="730" spans="7:37" s="1" customFormat="1" ht="13.9" customHeight="1"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</row>
    <row r="731" spans="7:37" s="1" customFormat="1" ht="13.9" customHeight="1"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</row>
    <row r="732" spans="7:37" s="1" customFormat="1" ht="13.9" customHeight="1"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</row>
    <row r="733" spans="7:37" s="1" customFormat="1" ht="13.9" customHeight="1"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</row>
    <row r="734" spans="7:37" s="1" customFormat="1" ht="13.9" customHeight="1"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</row>
    <row r="735" spans="7:37" s="1" customFormat="1" ht="13.9" customHeight="1"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</row>
    <row r="736" spans="7:37" s="1" customFormat="1" ht="13.9" customHeight="1"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</row>
    <row r="737" spans="7:37" s="1" customFormat="1" ht="13.9" customHeight="1"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</row>
    <row r="738" spans="7:37" s="1" customFormat="1" ht="13.9" customHeight="1"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</row>
    <row r="739" spans="7:37" s="1" customFormat="1" ht="13.9" customHeight="1"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</row>
    <row r="740" spans="7:37" s="1" customFormat="1" ht="13.9" customHeight="1"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</row>
    <row r="741" spans="7:37" s="1" customFormat="1" ht="13.9" customHeight="1"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</row>
    <row r="742" spans="7:37" s="1" customFormat="1" ht="13.9" customHeight="1"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</row>
    <row r="743" spans="7:37" s="1" customFormat="1" ht="13.9" customHeight="1"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</row>
    <row r="744" spans="7:37" s="1" customFormat="1" ht="13.9" customHeight="1"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</row>
    <row r="745" spans="7:37" s="1" customFormat="1" ht="13.9" customHeight="1"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</row>
    <row r="746" spans="7:37" s="1" customFormat="1" ht="13.9" customHeight="1"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</row>
    <row r="747" spans="7:37" s="1" customFormat="1" ht="13.9" customHeight="1"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</row>
    <row r="748" spans="7:37" s="1" customFormat="1" ht="13.9" customHeight="1"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</row>
    <row r="749" spans="7:37" s="1" customFormat="1" ht="13.9" customHeight="1"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</row>
    <row r="750" spans="7:37" s="1" customFormat="1" ht="13.9" customHeight="1"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</row>
    <row r="751" spans="7:37" s="1" customFormat="1" ht="13.9" customHeight="1"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</row>
    <row r="752" spans="7:37" s="1" customFormat="1" ht="13.9" customHeight="1"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</row>
    <row r="753" spans="7:37" s="1" customFormat="1" ht="13.9" customHeight="1"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</row>
    <row r="754" spans="7:37" s="1" customFormat="1" ht="13.9" customHeight="1"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</row>
    <row r="755" spans="7:37" s="1" customFormat="1" ht="13.9" customHeight="1"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</row>
    <row r="756" spans="7:37" s="1" customFormat="1" ht="13.9" customHeight="1"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</row>
    <row r="757" spans="7:37" s="1" customFormat="1" ht="13.9" customHeight="1"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</row>
    <row r="758" spans="7:37" s="1" customFormat="1" ht="13.9" customHeight="1"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</row>
    <row r="759" spans="7:37" s="1" customFormat="1" ht="13.9" customHeight="1"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</row>
    <row r="760" spans="7:37" s="1" customFormat="1" ht="13.9" customHeight="1"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</row>
    <row r="761" spans="7:37" s="1" customFormat="1" ht="13.9" customHeight="1"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</row>
    <row r="762" spans="7:37" s="1" customFormat="1" ht="13.9" customHeight="1"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</row>
    <row r="763" spans="7:37" s="1" customFormat="1" ht="13.9" customHeight="1"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</row>
    <row r="764" spans="7:37" s="1" customFormat="1" ht="13.9" customHeight="1"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</row>
    <row r="765" spans="7:37" s="1" customFormat="1" ht="13.9" customHeight="1"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</row>
    <row r="766" spans="7:37" s="1" customFormat="1" ht="13.9" customHeight="1"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</row>
    <row r="767" spans="7:37" s="1" customFormat="1" ht="13.9" customHeight="1"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</row>
    <row r="768" spans="7:37" s="1" customFormat="1" ht="13.9" customHeight="1"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</row>
    <row r="769" spans="7:37" s="1" customFormat="1" ht="13.9" customHeight="1"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</row>
    <row r="770" spans="7:37" s="1" customFormat="1" ht="13.9" customHeight="1"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</row>
    <row r="771" spans="7:37" s="1" customFormat="1" ht="13.9" customHeight="1"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</row>
    <row r="772" spans="7:37" s="1" customFormat="1" ht="13.9" customHeight="1"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</row>
    <row r="773" spans="7:37" s="1" customFormat="1" ht="13.9" customHeight="1"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</row>
    <row r="774" spans="7:37" s="1" customFormat="1" ht="13.9" customHeight="1"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</row>
    <row r="775" spans="7:37" s="1" customFormat="1" ht="13.9" customHeight="1"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</row>
    <row r="776" spans="7:37" s="1" customFormat="1" ht="13.9" customHeight="1"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</row>
    <row r="777" spans="7:37" s="1" customFormat="1" ht="13.9" customHeight="1"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</row>
    <row r="778" spans="7:37" s="1" customFormat="1" ht="13.9" customHeight="1"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</row>
    <row r="779" spans="7:37" s="1" customFormat="1" ht="13.9" customHeight="1"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</row>
    <row r="780" spans="7:37" s="1" customFormat="1" ht="13.9" customHeight="1"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</row>
    <row r="781" spans="7:37" s="1" customFormat="1" ht="13.9" customHeight="1"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</row>
    <row r="782" spans="7:37" s="1" customFormat="1" ht="13.9" customHeight="1"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</row>
    <row r="783" spans="7:37" s="1" customFormat="1" ht="13.9" customHeight="1"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</row>
    <row r="784" spans="7:37" s="1" customFormat="1" ht="13.9" customHeight="1"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</row>
    <row r="785" spans="7:37" s="1" customFormat="1" ht="13.9" customHeight="1"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</row>
    <row r="786" spans="7:37" s="1" customFormat="1" ht="13.9" customHeight="1"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</row>
    <row r="787" spans="7:37" s="1" customFormat="1" ht="13.9" customHeight="1"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</row>
    <row r="788" spans="7:37" s="1" customFormat="1" ht="13.9" customHeight="1"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</row>
    <row r="789" spans="7:37" s="1" customFormat="1" ht="13.9" customHeight="1"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</row>
    <row r="790" spans="7:37" s="1" customFormat="1" ht="13.9" customHeight="1"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</row>
    <row r="791" spans="7:37" s="1" customFormat="1" ht="13.9" customHeight="1"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</row>
    <row r="792" spans="7:37" s="1" customFormat="1" ht="13.9" customHeight="1"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</row>
    <row r="793" spans="7:37" s="1" customFormat="1" ht="13.9" customHeight="1"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</row>
    <row r="794" spans="7:37" s="1" customFormat="1" ht="13.9" customHeight="1"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</row>
    <row r="795" spans="7:37" s="1" customFormat="1" ht="13.9" customHeight="1"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</row>
    <row r="796" spans="7:37" s="1" customFormat="1" ht="13.9" customHeight="1"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</row>
    <row r="797" spans="7:37" s="1" customFormat="1" ht="13.9" customHeight="1"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</row>
    <row r="798" spans="7:37" s="1" customFormat="1" ht="13.9" customHeight="1"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</row>
    <row r="799" spans="7:37" s="1" customFormat="1" ht="13.9" customHeight="1"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</row>
    <row r="800" spans="7:37" s="1" customFormat="1" ht="13.9" customHeight="1"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</row>
    <row r="801" spans="7:37" s="1" customFormat="1" ht="13.9" customHeight="1"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</row>
    <row r="802" spans="7:37" s="1" customFormat="1" ht="13.9" customHeight="1"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</row>
    <row r="803" spans="7:37" s="1" customFormat="1" ht="13.9" customHeight="1"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</row>
    <row r="804" spans="7:37" s="1" customFormat="1" ht="13.9" customHeight="1"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</row>
    <row r="805" spans="7:37" s="1" customFormat="1" ht="13.9" customHeight="1"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</row>
    <row r="806" spans="7:37" s="1" customFormat="1" ht="13.9" customHeight="1"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</row>
    <row r="807" spans="7:37" s="1" customFormat="1" ht="13.9" customHeight="1"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</row>
    <row r="808" spans="7:37" s="1" customFormat="1" ht="13.9" customHeight="1"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</row>
    <row r="809" spans="7:37" s="1" customFormat="1" ht="13.9" customHeight="1"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</row>
    <row r="810" spans="7:37" s="1" customFormat="1" ht="13.9" customHeight="1"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</row>
    <row r="811" spans="7:37" s="1" customFormat="1" ht="13.9" customHeight="1"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</row>
    <row r="812" spans="7:37" s="1" customFormat="1" ht="13.9" customHeight="1"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</row>
    <row r="813" spans="7:37" s="1" customFormat="1" ht="13.9" customHeight="1"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</row>
    <row r="814" spans="7:37" s="1" customFormat="1" ht="13.9" customHeight="1"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</row>
    <row r="815" spans="7:37" s="1" customFormat="1" ht="13.9" customHeight="1"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</row>
    <row r="816" spans="7:37" s="1" customFormat="1" ht="13.9" customHeight="1"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</row>
    <row r="817" spans="7:37" s="1" customFormat="1" ht="13.9" customHeight="1"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</row>
    <row r="818" spans="7:37" s="1" customFormat="1" ht="13.9" customHeight="1"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</row>
    <row r="819" spans="7:37" s="1" customFormat="1" ht="13.9" customHeight="1"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</row>
    <row r="820" spans="7:37" s="1" customFormat="1" ht="13.9" customHeight="1"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</row>
    <row r="821" spans="7:37" s="1" customFormat="1" ht="13.9" customHeight="1"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</row>
    <row r="822" spans="7:37" s="1" customFormat="1" ht="13.9" customHeight="1"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</row>
    <row r="823" spans="7:37" s="1" customFormat="1" ht="13.9" customHeight="1"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</row>
    <row r="824" spans="7:37" s="1" customFormat="1" ht="13.9" customHeight="1"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</row>
    <row r="825" spans="7:37" s="1" customFormat="1" ht="13.9" customHeight="1"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</row>
    <row r="826" spans="7:37" s="1" customFormat="1" ht="13.9" customHeight="1"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</row>
    <row r="827" spans="7:37" s="1" customFormat="1" ht="13.9" customHeight="1"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</row>
    <row r="828" spans="7:37" s="1" customFormat="1" ht="13.9" customHeight="1"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</row>
    <row r="829" spans="7:37" s="1" customFormat="1" ht="13.9" customHeight="1"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</row>
    <row r="830" spans="7:37" s="1" customFormat="1" ht="13.9" customHeight="1"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</row>
    <row r="831" spans="7:37" s="1" customFormat="1" ht="13.9" customHeight="1"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</row>
    <row r="832" spans="7:37" s="1" customFormat="1" ht="13.9" customHeight="1"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</row>
    <row r="833" spans="7:37" s="1" customFormat="1" ht="13.9" customHeight="1"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</row>
    <row r="834" spans="7:37" s="1" customFormat="1" ht="13.9" customHeight="1"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</row>
    <row r="835" spans="7:37" s="1" customFormat="1" ht="13.9" customHeight="1"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</row>
    <row r="836" spans="7:37" s="1" customFormat="1" ht="13.9" customHeight="1"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</row>
    <row r="837" spans="7:37" s="1" customFormat="1" ht="13.9" customHeight="1"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</row>
    <row r="838" spans="7:37" s="1" customFormat="1" ht="13.9" customHeight="1"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</row>
    <row r="839" spans="7:37" s="1" customFormat="1" ht="13.9" customHeight="1"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</row>
    <row r="840" spans="7:37" s="1" customFormat="1" ht="13.9" customHeight="1"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</row>
    <row r="841" spans="7:37" s="1" customFormat="1" ht="13.9" customHeight="1"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</row>
    <row r="842" spans="7:37" s="1" customFormat="1" ht="13.9" customHeight="1"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</row>
    <row r="843" spans="7:37" s="1" customFormat="1" ht="13.9" customHeight="1"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</row>
    <row r="844" spans="7:37" s="1" customFormat="1" ht="13.9" customHeight="1"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</row>
    <row r="845" spans="7:37" s="1" customFormat="1" ht="13.9" customHeight="1"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</row>
    <row r="846" spans="7:37" s="1" customFormat="1" ht="13.9" customHeight="1"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</row>
    <row r="847" spans="7:37" s="1" customFormat="1" ht="13.9" customHeight="1"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</row>
    <row r="848" spans="7:37" s="1" customFormat="1" ht="13.9" customHeight="1"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</row>
    <row r="849" spans="7:37" s="1" customFormat="1" ht="13.9" customHeight="1"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</row>
    <row r="850" spans="7:37" s="1" customFormat="1" ht="13.9" customHeight="1"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</row>
    <row r="851" spans="7:37" s="1" customFormat="1" ht="13.9" customHeight="1"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</row>
    <row r="852" spans="7:37" s="1" customFormat="1" ht="13.9" customHeight="1"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</row>
    <row r="853" spans="7:37" s="1" customFormat="1" ht="13.9" customHeight="1"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</row>
    <row r="854" spans="7:37" s="1" customFormat="1" ht="13.9" customHeight="1"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</row>
    <row r="855" spans="7:37" s="1" customFormat="1" ht="13.9" customHeight="1"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</row>
    <row r="856" spans="7:37" s="1" customFormat="1" ht="13.9" customHeight="1"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</row>
    <row r="857" spans="7:37" s="1" customFormat="1" ht="13.9" customHeight="1"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</row>
    <row r="858" spans="7:37" s="1" customFormat="1" ht="13.9" customHeight="1"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</row>
    <row r="859" spans="7:37" s="1" customFormat="1" ht="13.9" customHeight="1"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</row>
    <row r="860" spans="7:37" s="1" customFormat="1" ht="13.9" customHeight="1"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</row>
    <row r="861" spans="7:37" s="1" customFormat="1" ht="13.9" customHeight="1"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</row>
    <row r="862" spans="7:37" s="1" customFormat="1" ht="13.9" customHeight="1"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</row>
    <row r="863" spans="7:37" s="1" customFormat="1" ht="13.9" customHeight="1"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</row>
    <row r="864" spans="7:37" s="1" customFormat="1" ht="13.9" customHeight="1"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</row>
    <row r="865" spans="7:37" s="1" customFormat="1" ht="13.9" customHeight="1"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</row>
    <row r="866" spans="7:37" s="1" customFormat="1" ht="13.9" customHeight="1"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</row>
    <row r="867" spans="7:37" s="1" customFormat="1" ht="13.9" customHeight="1"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</row>
    <row r="868" spans="7:37" s="1" customFormat="1" ht="13.9" customHeight="1"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</row>
    <row r="869" spans="7:37" s="1" customFormat="1" ht="13.9" customHeight="1"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</row>
    <row r="870" spans="7:37" s="1" customFormat="1" ht="13.9" customHeight="1"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</row>
    <row r="871" spans="7:37" s="1" customFormat="1" ht="13.9" customHeight="1"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</row>
    <row r="872" spans="7:37" s="1" customFormat="1" ht="13.9" customHeight="1"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</row>
    <row r="873" spans="7:37" s="1" customFormat="1" ht="13.9" customHeight="1"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</row>
    <row r="874" spans="7:37" s="1" customFormat="1" ht="13.9" customHeight="1"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</row>
    <row r="875" spans="7:37" s="1" customFormat="1" ht="13.9" customHeight="1"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</row>
    <row r="876" spans="7:37" s="1" customFormat="1" ht="13.9" customHeight="1"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</row>
    <row r="877" spans="7:37" s="1" customFormat="1" ht="13.9" customHeight="1"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</row>
    <row r="878" spans="7:37" s="1" customFormat="1" ht="13.9" customHeight="1"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</row>
    <row r="879" spans="7:37" s="1" customFormat="1" ht="13.9" customHeight="1"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</row>
    <row r="880" spans="7:37" s="1" customFormat="1" ht="13.9" customHeight="1"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</row>
    <row r="881" spans="7:37" s="1" customFormat="1" ht="13.9" customHeight="1"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</row>
    <row r="882" spans="7:37" s="1" customFormat="1" ht="13.9" customHeight="1"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</row>
    <row r="883" spans="7:37" s="1" customFormat="1" ht="13.9" customHeight="1"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</row>
    <row r="884" spans="7:37" s="1" customFormat="1" ht="13.9" customHeight="1"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</row>
    <row r="885" spans="7:37" s="1" customFormat="1" ht="13.9" customHeight="1"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</row>
    <row r="886" spans="7:37" s="1" customFormat="1" ht="13.9" customHeight="1"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</row>
    <row r="887" spans="7:37" s="1" customFormat="1" ht="13.9" customHeight="1"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</row>
    <row r="888" spans="7:37" s="1" customFormat="1" ht="13.9" customHeight="1"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</row>
    <row r="889" spans="7:37" s="1" customFormat="1" ht="13.9" customHeight="1"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</row>
    <row r="890" spans="7:37" s="1" customFormat="1" ht="13.9" customHeight="1"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</row>
    <row r="891" spans="7:37" s="1" customFormat="1" ht="13.9" customHeight="1"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</row>
    <row r="892" spans="7:37" s="1" customFormat="1" ht="13.9" customHeight="1"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</row>
    <row r="893" spans="7:37" s="1" customFormat="1" ht="13.9" customHeight="1"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</row>
    <row r="894" spans="7:37" s="1" customFormat="1" ht="13.9" customHeight="1"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</row>
    <row r="895" spans="7:37" s="1" customFormat="1" ht="13.9" customHeight="1"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</row>
    <row r="896" spans="7:37" s="1" customFormat="1" ht="13.9" customHeight="1"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</row>
    <row r="897" spans="7:37" s="1" customFormat="1" ht="13.9" customHeight="1"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</row>
    <row r="898" spans="7:37" s="1" customFormat="1" ht="13.9" customHeight="1"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</row>
    <row r="899" spans="7:37" s="1" customFormat="1" ht="13.9" customHeight="1"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</row>
    <row r="900" spans="7:37" s="1" customFormat="1" ht="13.9" customHeight="1"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</row>
    <row r="901" spans="7:37" s="1" customFormat="1" ht="13.9" customHeight="1"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</row>
    <row r="902" spans="7:37" s="1" customFormat="1" ht="13.9" customHeight="1"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</row>
    <row r="903" spans="7:37" s="1" customFormat="1" ht="13.9" customHeight="1"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</row>
    <row r="904" spans="7:37" s="1" customFormat="1" ht="13.9" customHeight="1"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</row>
    <row r="905" spans="7:37" s="1" customFormat="1" ht="13.9" customHeight="1"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</row>
    <row r="906" spans="7:37" s="1" customFormat="1" ht="13.9" customHeight="1"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</row>
    <row r="907" spans="7:37" s="1" customFormat="1" ht="13.9" customHeight="1"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</row>
    <row r="908" spans="7:37" s="1" customFormat="1" ht="13.9" customHeight="1"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</row>
    <row r="909" spans="7:37" s="1" customFormat="1" ht="13.9" customHeight="1"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</row>
    <row r="910" spans="7:37" s="1" customFormat="1" ht="13.9" customHeight="1"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</row>
    <row r="911" spans="7:37" s="1" customFormat="1" ht="13.9" customHeight="1"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</row>
    <row r="912" spans="7:37" s="1" customFormat="1" ht="13.9" customHeight="1"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</row>
    <row r="913" spans="7:37" s="1" customFormat="1" ht="13.9" customHeight="1"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</row>
    <row r="914" spans="7:37" s="1" customFormat="1" ht="13.9" customHeight="1"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</row>
    <row r="915" spans="7:37" s="1" customFormat="1" ht="13.9" customHeight="1"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</row>
    <row r="916" spans="7:37" s="1" customFormat="1" ht="13.9" customHeight="1"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</row>
    <row r="917" spans="7:37" s="1" customFormat="1" ht="13.9" customHeight="1"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</row>
    <row r="918" spans="7:37" s="1" customFormat="1" ht="13.9" customHeight="1"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</row>
    <row r="919" spans="7:37" s="1" customFormat="1" ht="13.9" customHeight="1"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</row>
    <row r="920" spans="7:37" s="1" customFormat="1" ht="13.9" customHeight="1"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</row>
    <row r="921" spans="7:37" s="1" customFormat="1" ht="13.9" customHeight="1"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</row>
    <row r="922" spans="7:37" s="1" customFormat="1" ht="13.9" customHeight="1"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</row>
    <row r="923" spans="7:37" s="1" customFormat="1" ht="13.9" customHeight="1"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</row>
    <row r="924" spans="7:37" s="1" customFormat="1" ht="13.9" customHeight="1"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</row>
    <row r="925" spans="7:37" s="1" customFormat="1" ht="13.9" customHeight="1"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</row>
    <row r="926" spans="7:37" s="1" customFormat="1" ht="13.9" customHeight="1"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</row>
    <row r="927" spans="7:37" s="1" customFormat="1" ht="13.9" customHeight="1"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</row>
    <row r="928" spans="7:37" s="1" customFormat="1" ht="13.9" customHeight="1"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</row>
    <row r="929" spans="7:37" s="1" customFormat="1" ht="13.9" customHeight="1"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</row>
    <row r="930" spans="7:37" s="1" customFormat="1" ht="13.9" customHeight="1"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</row>
    <row r="931" spans="7:37" s="1" customFormat="1" ht="13.9" customHeight="1"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</row>
    <row r="932" spans="7:37" s="1" customFormat="1" ht="13.9" customHeight="1"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</row>
    <row r="933" spans="7:37" s="1" customFormat="1" ht="13.9" customHeight="1"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</row>
    <row r="934" spans="7:37" s="1" customFormat="1" ht="13.9" customHeight="1"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</row>
    <row r="935" spans="7:37" s="1" customFormat="1" ht="13.9" customHeight="1"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</row>
    <row r="936" spans="7:37" s="1" customFormat="1" ht="13.9" customHeight="1"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</row>
    <row r="937" spans="7:37" s="1" customFormat="1" ht="13.9" customHeight="1"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</row>
    <row r="938" spans="7:37" s="1" customFormat="1" ht="13.9" customHeight="1"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</row>
    <row r="939" spans="7:37" s="1" customFormat="1" ht="13.9" customHeight="1"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</row>
    <row r="940" spans="7:37" s="1" customFormat="1" ht="13.9" customHeight="1"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</row>
    <row r="941" spans="7:37" s="1" customFormat="1" ht="13.9" customHeight="1"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</row>
    <row r="942" spans="7:37" s="1" customFormat="1" ht="13.9" customHeight="1"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</row>
    <row r="943" spans="7:37" s="1" customFormat="1" ht="13.9" customHeight="1"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</row>
    <row r="944" spans="7:37" s="1" customFormat="1" ht="13.9" customHeight="1"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</row>
    <row r="945" spans="7:37" s="1" customFormat="1" ht="13.9" customHeight="1"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</row>
    <row r="946" spans="7:37" s="1" customFormat="1" ht="13.9" customHeight="1"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</row>
    <row r="947" spans="7:37" s="1" customFormat="1" ht="13.9" customHeight="1"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</row>
    <row r="948" spans="7:37" s="1" customFormat="1" ht="13.9" customHeight="1"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</row>
    <row r="949" spans="7:37" s="1" customFormat="1" ht="13.9" customHeight="1"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</row>
    <row r="950" spans="7:37" s="1" customFormat="1" ht="13.9" customHeight="1"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</row>
    <row r="951" spans="7:37" s="1" customFormat="1" ht="13.9" customHeight="1"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</row>
    <row r="952" spans="7:37" s="1" customFormat="1" ht="13.9" customHeight="1"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</row>
    <row r="953" spans="7:37" s="1" customFormat="1" ht="13.9" customHeight="1"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</row>
    <row r="954" spans="7:37" s="1" customFormat="1" ht="13.9" customHeight="1"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</row>
    <row r="955" spans="7:37" s="1" customFormat="1" ht="13.9" customHeight="1"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</row>
    <row r="956" spans="7:37" s="1" customFormat="1" ht="13.9" customHeight="1">
      <c r="G956" s="50"/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</row>
    <row r="957" spans="7:37" s="1" customFormat="1" ht="13.9" customHeight="1">
      <c r="G957" s="50"/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</row>
    <row r="958" spans="7:37" s="1" customFormat="1" ht="13.9" customHeight="1">
      <c r="G958" s="50"/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</row>
    <row r="959" spans="7:37" s="1" customFormat="1" ht="13.9" customHeight="1">
      <c r="G959" s="50"/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</row>
    <row r="960" spans="7:37" s="1" customFormat="1" ht="13.9" customHeight="1">
      <c r="G960" s="50"/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</row>
    <row r="961" spans="7:37" s="1" customFormat="1" ht="13.9" customHeight="1">
      <c r="G961" s="50"/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</row>
    <row r="962" spans="7:37" s="1" customFormat="1" ht="13.9" customHeight="1">
      <c r="G962" s="50"/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</row>
    <row r="963" spans="7:37" s="1" customFormat="1" ht="13.9" customHeight="1">
      <c r="G963" s="50"/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</row>
    <row r="964" spans="7:37" s="1" customFormat="1" ht="13.9" customHeight="1">
      <c r="G964" s="50"/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</row>
    <row r="965" spans="7:37" s="1" customFormat="1" ht="13.9" customHeight="1">
      <c r="G965" s="50"/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</row>
    <row r="966" spans="7:37" s="1" customFormat="1" ht="13.9" customHeight="1">
      <c r="G966" s="50"/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</row>
    <row r="967" spans="7:37" s="1" customFormat="1" ht="13.9" customHeight="1">
      <c r="G967" s="50"/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</row>
    <row r="968" spans="7:37" s="1" customFormat="1" ht="13.9" customHeight="1">
      <c r="G968" s="50"/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</row>
    <row r="969" spans="7:37" s="1" customFormat="1" ht="13.9" customHeight="1">
      <c r="G969" s="50"/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</row>
    <row r="970" spans="7:37" s="1" customFormat="1" ht="13.9" customHeight="1">
      <c r="G970" s="50"/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</row>
    <row r="971" spans="7:37" s="1" customFormat="1" ht="13.9" customHeight="1">
      <c r="G971" s="50"/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</row>
    <row r="972" spans="7:37" s="1" customFormat="1" ht="13.9" customHeight="1">
      <c r="G972" s="50"/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</row>
    <row r="973" spans="7:37" s="1" customFormat="1" ht="13.9" customHeight="1">
      <c r="G973" s="50"/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</row>
    <row r="974" spans="7:37" s="1" customFormat="1" ht="13.9" customHeight="1">
      <c r="G974" s="50"/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</row>
    <row r="975" spans="7:37" s="1" customFormat="1" ht="13.9" customHeight="1">
      <c r="G975" s="50"/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</row>
    <row r="976" spans="7:37" s="1" customFormat="1" ht="13.9" customHeight="1">
      <c r="G976" s="50"/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</row>
    <row r="977" spans="7:37" s="1" customFormat="1" ht="13.9" customHeight="1">
      <c r="G977" s="50"/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</row>
    <row r="978" spans="7:37" s="1" customFormat="1" ht="13.9" customHeight="1">
      <c r="G978" s="50"/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</row>
    <row r="979" spans="7:37" s="1" customFormat="1" ht="13.9" customHeight="1">
      <c r="G979" s="50"/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</row>
    <row r="980" spans="7:37" s="1" customFormat="1" ht="13.9" customHeight="1">
      <c r="G980" s="50"/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</row>
    <row r="981" spans="7:37" s="1" customFormat="1" ht="13.9" customHeight="1">
      <c r="G981" s="50"/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</row>
    <row r="982" spans="7:37" s="1" customFormat="1" ht="13.9" customHeight="1">
      <c r="G982" s="50"/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</row>
    <row r="983" spans="7:37" s="1" customFormat="1" ht="13.9" customHeight="1"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</row>
    <row r="984" spans="7:37" s="1" customFormat="1" ht="13.9" customHeight="1">
      <c r="G984" s="50"/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</row>
    <row r="985" spans="7:37" s="1" customFormat="1" ht="13.9" customHeight="1">
      <c r="G985" s="50"/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</row>
    <row r="986" spans="7:37" s="1" customFormat="1" ht="13.9" customHeight="1">
      <c r="G986" s="50"/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</row>
    <row r="987" spans="7:37" s="1" customFormat="1" ht="13.9" customHeight="1">
      <c r="G987" s="50"/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</row>
    <row r="988" spans="7:37" s="1" customFormat="1" ht="13.9" customHeight="1">
      <c r="G988" s="50"/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</row>
    <row r="989" spans="7:37" s="1" customFormat="1" ht="13.9" customHeight="1">
      <c r="G989" s="50"/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</row>
    <row r="990" spans="7:37" s="1" customFormat="1" ht="13.9" customHeight="1">
      <c r="G990" s="50"/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</row>
    <row r="991" spans="7:37" s="1" customFormat="1" ht="13.9" customHeight="1">
      <c r="G991" s="50"/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</row>
    <row r="992" spans="7:37" s="1" customFormat="1" ht="13.9" customHeight="1">
      <c r="G992" s="50"/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</row>
    <row r="993" spans="7:37" s="1" customFormat="1" ht="13.9" customHeight="1">
      <c r="G993" s="50"/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</row>
    <row r="994" spans="7:37" s="1" customFormat="1" ht="13.9" customHeight="1">
      <c r="G994" s="50"/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</row>
    <row r="995" spans="7:37" s="1" customFormat="1" ht="13.9" customHeight="1">
      <c r="G995" s="50"/>
      <c r="H995" s="50"/>
      <c r="I995" s="50"/>
      <c r="J995" s="50"/>
      <c r="K995" s="50"/>
      <c r="L995" s="50"/>
      <c r="M995" s="50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0"/>
      <c r="Z995" s="50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</row>
    <row r="996" spans="7:37" s="1" customFormat="1" ht="13.9" customHeight="1">
      <c r="G996" s="50"/>
      <c r="H996" s="50"/>
      <c r="I996" s="50"/>
      <c r="J996" s="50"/>
      <c r="K996" s="50"/>
      <c r="L996" s="50"/>
      <c r="M996" s="50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0"/>
      <c r="Z996" s="50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</row>
    <row r="997" spans="7:37" s="1" customFormat="1" ht="13.9" customHeight="1">
      <c r="G997" s="50"/>
      <c r="H997" s="50"/>
      <c r="I997" s="50"/>
      <c r="J997" s="50"/>
      <c r="K997" s="50"/>
      <c r="L997" s="50"/>
      <c r="M997" s="50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0"/>
      <c r="Z997" s="50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</row>
    <row r="998" spans="7:37" s="1" customFormat="1" ht="13.9" customHeight="1">
      <c r="G998" s="50"/>
      <c r="H998" s="50"/>
      <c r="I998" s="50"/>
      <c r="J998" s="50"/>
      <c r="K998" s="50"/>
      <c r="L998" s="50"/>
      <c r="M998" s="50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0"/>
      <c r="Z998" s="50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</row>
    <row r="999" spans="7:37" s="1" customFormat="1" ht="13.9" customHeight="1">
      <c r="G999" s="50"/>
      <c r="H999" s="50"/>
      <c r="I999" s="50"/>
      <c r="J999" s="50"/>
      <c r="K999" s="50"/>
      <c r="L999" s="50"/>
      <c r="M999" s="50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0"/>
      <c r="Z999" s="50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</row>
    <row r="1000" spans="7:37" s="1" customFormat="1" ht="13.9" customHeight="1">
      <c r="G1000" s="50"/>
      <c r="H1000" s="50"/>
      <c r="I1000" s="50"/>
      <c r="J1000" s="50"/>
      <c r="K1000" s="50"/>
      <c r="L1000" s="50"/>
      <c r="M1000" s="50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0"/>
      <c r="Z1000" s="50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</row>
    <row r="1001" spans="7:37" s="1" customFormat="1" ht="13.9" customHeight="1">
      <c r="G1001" s="50"/>
      <c r="H1001" s="50"/>
      <c r="I1001" s="50"/>
      <c r="J1001" s="50"/>
      <c r="K1001" s="50"/>
      <c r="L1001" s="50"/>
      <c r="M1001" s="50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0"/>
      <c r="Z1001" s="50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</row>
    <row r="1002" spans="7:37" s="1" customFormat="1" ht="13.9" customHeight="1">
      <c r="G1002" s="50"/>
      <c r="H1002" s="50"/>
      <c r="I1002" s="50"/>
      <c r="J1002" s="50"/>
      <c r="K1002" s="50"/>
      <c r="L1002" s="50"/>
      <c r="M1002" s="50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0"/>
      <c r="Z1002" s="50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</row>
    <row r="1003" spans="7:37" s="1" customFormat="1" ht="13.9" customHeight="1">
      <c r="G1003" s="50"/>
      <c r="H1003" s="50"/>
      <c r="I1003" s="50"/>
      <c r="J1003" s="50"/>
      <c r="K1003" s="50"/>
      <c r="L1003" s="50"/>
      <c r="M1003" s="50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0"/>
      <c r="Z1003" s="50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</row>
    <row r="1004" spans="7:37" s="1" customFormat="1" ht="13.9" customHeight="1">
      <c r="G1004" s="50"/>
      <c r="H1004" s="50"/>
      <c r="I1004" s="50"/>
      <c r="J1004" s="50"/>
      <c r="K1004" s="50"/>
      <c r="L1004" s="50"/>
      <c r="M1004" s="50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0"/>
      <c r="Z1004" s="50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</row>
    <row r="1005" spans="7:37" s="1" customFormat="1" ht="13.9" customHeight="1">
      <c r="G1005" s="50"/>
      <c r="H1005" s="50"/>
      <c r="I1005" s="50"/>
      <c r="J1005" s="50"/>
      <c r="K1005" s="50"/>
      <c r="L1005" s="50"/>
      <c r="M1005" s="50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0"/>
      <c r="Z1005" s="50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</row>
    <row r="1006" spans="7:37" s="1" customFormat="1" ht="13.9" customHeight="1">
      <c r="G1006" s="50"/>
      <c r="H1006" s="50"/>
      <c r="I1006" s="50"/>
      <c r="J1006" s="50"/>
      <c r="K1006" s="50"/>
      <c r="L1006" s="50"/>
      <c r="M1006" s="50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0"/>
      <c r="Z1006" s="50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</row>
    <row r="1007" spans="7:37" s="1" customFormat="1" ht="13.9" customHeight="1">
      <c r="G1007" s="50"/>
      <c r="H1007" s="50"/>
      <c r="I1007" s="50"/>
      <c r="J1007" s="50"/>
      <c r="K1007" s="50"/>
      <c r="L1007" s="50"/>
      <c r="M1007" s="50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0"/>
      <c r="Z1007" s="50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</row>
    <row r="1008" spans="7:37" s="1" customFormat="1" ht="13.9" customHeight="1">
      <c r="G1008" s="50"/>
      <c r="H1008" s="50"/>
      <c r="I1008" s="50"/>
      <c r="J1008" s="50"/>
      <c r="K1008" s="50"/>
      <c r="L1008" s="50"/>
      <c r="M1008" s="50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0"/>
      <c r="Z1008" s="50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</row>
    <row r="1009" spans="7:37" s="1" customFormat="1" ht="13.9" customHeight="1">
      <c r="G1009" s="50"/>
      <c r="H1009" s="50"/>
      <c r="I1009" s="50"/>
      <c r="J1009" s="50"/>
      <c r="K1009" s="50"/>
      <c r="L1009" s="50"/>
      <c r="M1009" s="50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0"/>
      <c r="Z1009" s="50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</row>
    <row r="1010" spans="7:37" s="1" customFormat="1" ht="13.9" customHeight="1">
      <c r="G1010" s="50"/>
      <c r="H1010" s="50"/>
      <c r="I1010" s="50"/>
      <c r="J1010" s="50"/>
      <c r="K1010" s="50"/>
      <c r="L1010" s="50"/>
      <c r="M1010" s="50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0"/>
      <c r="Z1010" s="50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</row>
    <row r="1011" spans="7:37" s="1" customFormat="1" ht="13.9" customHeight="1">
      <c r="G1011" s="50"/>
      <c r="H1011" s="50"/>
      <c r="I1011" s="50"/>
      <c r="J1011" s="50"/>
      <c r="K1011" s="50"/>
      <c r="L1011" s="50"/>
      <c r="M1011" s="50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0"/>
      <c r="Z1011" s="50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</row>
    <row r="1012" spans="7:37" s="1" customFormat="1" ht="13.9" customHeight="1">
      <c r="G1012" s="50"/>
      <c r="H1012" s="50"/>
      <c r="I1012" s="50"/>
      <c r="J1012" s="50"/>
      <c r="K1012" s="50"/>
      <c r="L1012" s="50"/>
      <c r="M1012" s="50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0"/>
      <c r="Z1012" s="50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</row>
    <row r="1013" spans="7:37" s="1" customFormat="1" ht="13.9" customHeight="1">
      <c r="G1013" s="50"/>
      <c r="H1013" s="50"/>
      <c r="I1013" s="50"/>
      <c r="J1013" s="50"/>
      <c r="K1013" s="50"/>
      <c r="L1013" s="50"/>
      <c r="M1013" s="50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0"/>
      <c r="Z1013" s="50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</row>
    <row r="1014" spans="7:37" s="1" customFormat="1" ht="13.9" customHeight="1">
      <c r="G1014" s="50"/>
      <c r="H1014" s="50"/>
      <c r="I1014" s="50"/>
      <c r="J1014" s="50"/>
      <c r="K1014" s="50"/>
      <c r="L1014" s="50"/>
      <c r="M1014" s="50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0"/>
      <c r="Z1014" s="50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</row>
    <row r="1015" spans="7:37" s="1" customFormat="1" ht="13.9" customHeight="1">
      <c r="G1015" s="50"/>
      <c r="H1015" s="50"/>
      <c r="I1015" s="50"/>
      <c r="J1015" s="50"/>
      <c r="K1015" s="50"/>
      <c r="L1015" s="50"/>
      <c r="M1015" s="50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0"/>
      <c r="Z1015" s="50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</row>
    <row r="1016" spans="7:37" s="1" customFormat="1" ht="13.9" customHeight="1">
      <c r="G1016" s="50"/>
      <c r="H1016" s="50"/>
      <c r="I1016" s="50"/>
      <c r="J1016" s="50"/>
      <c r="K1016" s="50"/>
      <c r="L1016" s="50"/>
      <c r="M1016" s="50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0"/>
      <c r="Z1016" s="50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</row>
    <row r="1017" spans="7:37" s="1" customFormat="1" ht="13.9" customHeight="1">
      <c r="G1017" s="50"/>
      <c r="H1017" s="50"/>
      <c r="I1017" s="50"/>
      <c r="J1017" s="50"/>
      <c r="K1017" s="50"/>
      <c r="L1017" s="50"/>
      <c r="M1017" s="50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0"/>
      <c r="Z1017" s="50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</row>
    <row r="1018" spans="7:37" s="1" customFormat="1" ht="13.9" customHeight="1">
      <c r="G1018" s="50"/>
      <c r="H1018" s="50"/>
      <c r="I1018" s="50"/>
      <c r="J1018" s="50"/>
      <c r="K1018" s="50"/>
      <c r="L1018" s="50"/>
      <c r="M1018" s="50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0"/>
      <c r="Z1018" s="50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</row>
    <row r="1019" spans="7:37" s="1" customFormat="1" ht="13.9" customHeight="1">
      <c r="G1019" s="50"/>
      <c r="H1019" s="50"/>
      <c r="I1019" s="50"/>
      <c r="J1019" s="50"/>
      <c r="K1019" s="50"/>
      <c r="L1019" s="50"/>
      <c r="M1019" s="50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0"/>
      <c r="Z1019" s="50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</row>
    <row r="1020" spans="7:37" s="1" customFormat="1" ht="13.9" customHeight="1">
      <c r="G1020" s="50"/>
      <c r="H1020" s="50"/>
      <c r="I1020" s="50"/>
      <c r="J1020" s="50"/>
      <c r="K1020" s="50"/>
      <c r="L1020" s="50"/>
      <c r="M1020" s="50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0"/>
      <c r="Z1020" s="50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</row>
    <row r="1021" spans="7:37" s="1" customFormat="1" ht="13.9" customHeight="1">
      <c r="G1021" s="50"/>
      <c r="H1021" s="50"/>
      <c r="I1021" s="50"/>
      <c r="J1021" s="50"/>
      <c r="K1021" s="50"/>
      <c r="L1021" s="50"/>
      <c r="M1021" s="50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0"/>
      <c r="Z1021" s="50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</row>
    <row r="1022" spans="7:37" s="1" customFormat="1" ht="13.9" customHeight="1">
      <c r="G1022" s="50"/>
      <c r="H1022" s="50"/>
      <c r="I1022" s="50"/>
      <c r="J1022" s="50"/>
      <c r="K1022" s="50"/>
      <c r="L1022" s="50"/>
      <c r="M1022" s="50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0"/>
      <c r="Z1022" s="50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</row>
    <row r="1023" spans="7:37" s="1" customFormat="1" ht="13.9" customHeight="1">
      <c r="G1023" s="50"/>
      <c r="H1023" s="50"/>
      <c r="I1023" s="50"/>
      <c r="J1023" s="50"/>
      <c r="K1023" s="50"/>
      <c r="L1023" s="50"/>
      <c r="M1023" s="50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0"/>
      <c r="Z1023" s="50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</row>
    <row r="1024" spans="7:37" s="1" customFormat="1" ht="13.9" customHeight="1">
      <c r="G1024" s="50"/>
      <c r="H1024" s="50"/>
      <c r="I1024" s="50"/>
      <c r="J1024" s="50"/>
      <c r="K1024" s="50"/>
      <c r="L1024" s="50"/>
      <c r="M1024" s="50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0"/>
      <c r="Z1024" s="50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</row>
    <row r="1025" spans="7:37" s="1" customFormat="1" ht="13.9" customHeight="1">
      <c r="G1025" s="50"/>
      <c r="H1025" s="50"/>
      <c r="I1025" s="50"/>
      <c r="J1025" s="50"/>
      <c r="K1025" s="50"/>
      <c r="L1025" s="50"/>
      <c r="M1025" s="50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0"/>
      <c r="Z1025" s="50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</row>
    <row r="1026" spans="7:37" s="1" customFormat="1" ht="13.9" customHeight="1">
      <c r="G1026" s="50"/>
      <c r="H1026" s="50"/>
      <c r="I1026" s="50"/>
      <c r="J1026" s="50"/>
      <c r="K1026" s="50"/>
      <c r="L1026" s="50"/>
      <c r="M1026" s="50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0"/>
      <c r="Z1026" s="50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</row>
    <row r="1027" spans="7:37" s="1" customFormat="1" ht="13.9" customHeight="1">
      <c r="G1027" s="50"/>
      <c r="H1027" s="50"/>
      <c r="I1027" s="50"/>
      <c r="J1027" s="50"/>
      <c r="K1027" s="50"/>
      <c r="L1027" s="50"/>
      <c r="M1027" s="50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0"/>
      <c r="Z1027" s="50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</row>
    <row r="1028" spans="7:37" s="1" customFormat="1" ht="13.9" customHeight="1">
      <c r="G1028" s="50"/>
      <c r="H1028" s="50"/>
      <c r="I1028" s="50"/>
      <c r="J1028" s="50"/>
      <c r="K1028" s="50"/>
      <c r="L1028" s="50"/>
      <c r="M1028" s="50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0"/>
      <c r="Z1028" s="50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</row>
    <row r="1029" spans="7:37" s="1" customFormat="1" ht="13.9" customHeight="1">
      <c r="G1029" s="50"/>
      <c r="H1029" s="50"/>
      <c r="I1029" s="50"/>
      <c r="J1029" s="50"/>
      <c r="K1029" s="50"/>
      <c r="L1029" s="50"/>
      <c r="M1029" s="50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0"/>
      <c r="Z1029" s="50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</row>
    <row r="1030" spans="7:37" s="1" customFormat="1" ht="13.9" customHeight="1">
      <c r="G1030" s="50"/>
      <c r="H1030" s="50"/>
      <c r="I1030" s="50"/>
      <c r="J1030" s="50"/>
      <c r="K1030" s="50"/>
      <c r="L1030" s="50"/>
      <c r="M1030" s="50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0"/>
      <c r="Z1030" s="50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</row>
    <row r="1031" spans="7:37" s="1" customFormat="1" ht="13.9" customHeight="1">
      <c r="G1031" s="50"/>
      <c r="H1031" s="50"/>
      <c r="I1031" s="50"/>
      <c r="J1031" s="50"/>
      <c r="K1031" s="50"/>
      <c r="L1031" s="50"/>
      <c r="M1031" s="50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0"/>
      <c r="Z1031" s="50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</row>
    <row r="1032" spans="7:37" s="1" customFormat="1" ht="13.9" customHeight="1">
      <c r="G1032" s="50"/>
      <c r="H1032" s="50"/>
      <c r="I1032" s="50"/>
      <c r="J1032" s="50"/>
      <c r="K1032" s="50"/>
      <c r="L1032" s="50"/>
      <c r="M1032" s="50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0"/>
      <c r="Z1032" s="50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</row>
    <row r="1033" spans="7:37" s="1" customFormat="1" ht="13.9" customHeight="1">
      <c r="G1033" s="50"/>
      <c r="H1033" s="50"/>
      <c r="I1033" s="50"/>
      <c r="J1033" s="50"/>
      <c r="K1033" s="50"/>
      <c r="L1033" s="50"/>
      <c r="M1033" s="50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0"/>
      <c r="Z1033" s="50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</row>
    <row r="1034" spans="7:37" s="1" customFormat="1" ht="13.9" customHeight="1">
      <c r="G1034" s="50"/>
      <c r="H1034" s="50"/>
      <c r="I1034" s="50"/>
      <c r="J1034" s="50"/>
      <c r="K1034" s="50"/>
      <c r="L1034" s="50"/>
      <c r="M1034" s="50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0"/>
      <c r="Z1034" s="50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</row>
    <row r="1035" spans="7:37" s="1" customFormat="1" ht="13.9" customHeight="1">
      <c r="G1035" s="50"/>
      <c r="H1035" s="50"/>
      <c r="I1035" s="50"/>
      <c r="J1035" s="50"/>
      <c r="K1035" s="50"/>
      <c r="L1035" s="50"/>
      <c r="M1035" s="50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0"/>
      <c r="Z1035" s="50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</row>
    <row r="1036" spans="7:37" s="1" customFormat="1" ht="13.9" customHeight="1">
      <c r="G1036" s="50"/>
      <c r="H1036" s="50"/>
      <c r="I1036" s="50"/>
      <c r="J1036" s="50"/>
      <c r="K1036" s="50"/>
      <c r="L1036" s="50"/>
      <c r="M1036" s="50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0"/>
      <c r="Z1036" s="50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</row>
    <row r="1037" spans="7:37" s="1" customFormat="1" ht="13.9" customHeight="1">
      <c r="G1037" s="50"/>
      <c r="H1037" s="50"/>
      <c r="I1037" s="50"/>
      <c r="J1037" s="50"/>
      <c r="K1037" s="50"/>
      <c r="L1037" s="50"/>
      <c r="M1037" s="50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0"/>
      <c r="Z1037" s="50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</row>
    <row r="1038" spans="7:37" s="1" customFormat="1" ht="13.9" customHeight="1">
      <c r="G1038" s="50"/>
      <c r="H1038" s="50"/>
      <c r="I1038" s="50"/>
      <c r="J1038" s="50"/>
      <c r="K1038" s="50"/>
      <c r="L1038" s="50"/>
      <c r="M1038" s="50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0"/>
      <c r="Z1038" s="50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</row>
    <row r="1039" spans="7:37" s="1" customFormat="1" ht="13.9" customHeight="1">
      <c r="G1039" s="50"/>
      <c r="H1039" s="50"/>
      <c r="I1039" s="50"/>
      <c r="J1039" s="50"/>
      <c r="K1039" s="50"/>
      <c r="L1039" s="50"/>
      <c r="M1039" s="50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0"/>
      <c r="Z1039" s="50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</row>
    <row r="1040" spans="7:37" s="1" customFormat="1" ht="13.9" customHeight="1">
      <c r="G1040" s="50"/>
      <c r="H1040" s="50"/>
      <c r="I1040" s="50"/>
      <c r="J1040" s="50"/>
      <c r="K1040" s="50"/>
      <c r="L1040" s="50"/>
      <c r="M1040" s="50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0"/>
      <c r="Z1040" s="50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</row>
    <row r="1041" spans="7:37" s="1" customFormat="1" ht="13.9" customHeight="1">
      <c r="G1041" s="50"/>
      <c r="H1041" s="50"/>
      <c r="I1041" s="50"/>
      <c r="J1041" s="50"/>
      <c r="K1041" s="50"/>
      <c r="L1041" s="50"/>
      <c r="M1041" s="50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0"/>
      <c r="Z1041" s="50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</row>
    <row r="1042" spans="7:37" s="1" customFormat="1" ht="13.9" customHeight="1">
      <c r="G1042" s="50"/>
      <c r="H1042" s="50"/>
      <c r="I1042" s="50"/>
      <c r="J1042" s="50"/>
      <c r="K1042" s="50"/>
      <c r="L1042" s="50"/>
      <c r="M1042" s="50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0"/>
      <c r="Z1042" s="50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</row>
    <row r="1043" spans="7:37" s="1" customFormat="1" ht="13.9" customHeight="1">
      <c r="G1043" s="50"/>
      <c r="H1043" s="50"/>
      <c r="I1043" s="50"/>
      <c r="J1043" s="50"/>
      <c r="K1043" s="50"/>
      <c r="L1043" s="50"/>
      <c r="M1043" s="50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0"/>
      <c r="Z1043" s="50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</row>
    <row r="1044" spans="7:37" s="1" customFormat="1" ht="13.9" customHeight="1">
      <c r="G1044" s="50"/>
      <c r="H1044" s="50"/>
      <c r="I1044" s="50"/>
      <c r="J1044" s="50"/>
      <c r="K1044" s="50"/>
      <c r="L1044" s="50"/>
      <c r="M1044" s="50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0"/>
      <c r="Z1044" s="50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</row>
    <row r="1045" spans="7:37" s="1" customFormat="1" ht="13.9" customHeight="1">
      <c r="G1045" s="50"/>
      <c r="H1045" s="50"/>
      <c r="I1045" s="50"/>
      <c r="J1045" s="50"/>
      <c r="K1045" s="50"/>
      <c r="L1045" s="50"/>
      <c r="M1045" s="50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0"/>
      <c r="Z1045" s="50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</row>
    <row r="1046" spans="7:37" s="1" customFormat="1" ht="13.9" customHeight="1">
      <c r="G1046" s="50"/>
      <c r="H1046" s="50"/>
      <c r="I1046" s="50"/>
      <c r="J1046" s="50"/>
      <c r="K1046" s="50"/>
      <c r="L1046" s="50"/>
      <c r="M1046" s="50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0"/>
      <c r="Z1046" s="50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</row>
    <row r="1047" spans="7:37" s="1" customFormat="1" ht="13.9" customHeight="1">
      <c r="G1047" s="50"/>
      <c r="H1047" s="50"/>
      <c r="I1047" s="50"/>
      <c r="J1047" s="50"/>
      <c r="K1047" s="50"/>
      <c r="L1047" s="50"/>
      <c r="M1047" s="50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0"/>
      <c r="Z1047" s="50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</row>
    <row r="1048" spans="7:37" s="1" customFormat="1" ht="13.9" customHeight="1">
      <c r="G1048" s="50"/>
      <c r="H1048" s="50"/>
      <c r="I1048" s="50"/>
      <c r="J1048" s="50"/>
      <c r="K1048" s="50"/>
      <c r="L1048" s="50"/>
      <c r="M1048" s="50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0"/>
      <c r="Z1048" s="50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</row>
    <row r="1049" spans="7:37" s="1" customFormat="1" ht="13.9" customHeight="1">
      <c r="G1049" s="50"/>
      <c r="H1049" s="50"/>
      <c r="I1049" s="50"/>
      <c r="J1049" s="50"/>
      <c r="K1049" s="50"/>
      <c r="L1049" s="50"/>
      <c r="M1049" s="50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0"/>
      <c r="Z1049" s="50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</row>
    <row r="1050" spans="7:37" s="1" customFormat="1" ht="13.9" customHeight="1">
      <c r="G1050" s="50"/>
      <c r="H1050" s="50"/>
      <c r="I1050" s="50"/>
      <c r="J1050" s="50"/>
      <c r="K1050" s="50"/>
      <c r="L1050" s="50"/>
      <c r="M1050" s="50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0"/>
      <c r="Z1050" s="50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</row>
    <row r="1051" spans="7:37" s="1" customFormat="1" ht="13.9" customHeight="1">
      <c r="G1051" s="50"/>
      <c r="H1051" s="50"/>
      <c r="I1051" s="50"/>
      <c r="J1051" s="50"/>
      <c r="K1051" s="50"/>
      <c r="L1051" s="50"/>
      <c r="M1051" s="50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0"/>
      <c r="Z1051" s="50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</row>
    <row r="1052" spans="7:37" s="1" customFormat="1" ht="13.9" customHeight="1">
      <c r="G1052" s="50"/>
      <c r="H1052" s="50"/>
      <c r="I1052" s="50"/>
      <c r="J1052" s="50"/>
      <c r="K1052" s="50"/>
      <c r="L1052" s="50"/>
      <c r="M1052" s="50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0"/>
      <c r="Z1052" s="50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</row>
    <row r="1053" spans="7:37" s="1" customFormat="1" ht="13.9" customHeight="1">
      <c r="G1053" s="50"/>
      <c r="H1053" s="50"/>
      <c r="I1053" s="50"/>
      <c r="J1053" s="50"/>
      <c r="K1053" s="50"/>
      <c r="L1053" s="50"/>
      <c r="M1053" s="50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0"/>
      <c r="Z1053" s="50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</row>
    <row r="1054" spans="7:37" s="1" customFormat="1" ht="13.9" customHeight="1">
      <c r="G1054" s="50"/>
      <c r="H1054" s="50"/>
      <c r="I1054" s="50"/>
      <c r="J1054" s="50"/>
      <c r="K1054" s="50"/>
      <c r="L1054" s="50"/>
      <c r="M1054" s="50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0"/>
      <c r="Z1054" s="50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</row>
    <row r="1055" spans="7:37" s="1" customFormat="1" ht="13.9" customHeight="1">
      <c r="G1055" s="50"/>
      <c r="H1055" s="50"/>
      <c r="I1055" s="50"/>
      <c r="J1055" s="50"/>
      <c r="K1055" s="50"/>
      <c r="L1055" s="50"/>
      <c r="M1055" s="50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0"/>
      <c r="Z1055" s="50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</row>
    <row r="1056" spans="7:37" s="1" customFormat="1" ht="13.9" customHeight="1">
      <c r="G1056" s="50"/>
      <c r="H1056" s="50"/>
      <c r="I1056" s="50"/>
      <c r="J1056" s="50"/>
      <c r="K1056" s="50"/>
      <c r="L1056" s="50"/>
      <c r="M1056" s="50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0"/>
      <c r="Z1056" s="50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</row>
    <row r="1057" spans="7:37" s="1" customFormat="1" ht="13.9" customHeight="1">
      <c r="G1057" s="50"/>
      <c r="H1057" s="50"/>
      <c r="I1057" s="50"/>
      <c r="J1057" s="50"/>
      <c r="K1057" s="50"/>
      <c r="L1057" s="50"/>
      <c r="M1057" s="50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0"/>
      <c r="Z1057" s="50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</row>
    <row r="1058" spans="7:37" s="1" customFormat="1" ht="13.9" customHeight="1">
      <c r="G1058" s="50"/>
      <c r="H1058" s="50"/>
      <c r="I1058" s="50"/>
      <c r="J1058" s="50"/>
      <c r="K1058" s="50"/>
      <c r="L1058" s="50"/>
      <c r="M1058" s="50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0"/>
      <c r="Z1058" s="50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</row>
    <row r="1059" spans="7:37" s="1" customFormat="1" ht="13.9" customHeight="1"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0"/>
      <c r="Z1059" s="50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</row>
    <row r="1060" spans="7:37" s="1" customFormat="1" ht="13.9" customHeight="1">
      <c r="G1060" s="50"/>
      <c r="H1060" s="50"/>
      <c r="I1060" s="50"/>
      <c r="J1060" s="50"/>
      <c r="K1060" s="50"/>
      <c r="L1060" s="50"/>
      <c r="M1060" s="50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0"/>
      <c r="Z1060" s="50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</row>
    <row r="1061" spans="7:37" s="1" customFormat="1" ht="13.9" customHeight="1">
      <c r="G1061" s="50"/>
      <c r="H1061" s="50"/>
      <c r="I1061" s="50"/>
      <c r="J1061" s="50"/>
      <c r="K1061" s="50"/>
      <c r="L1061" s="50"/>
      <c r="M1061" s="50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0"/>
      <c r="Z1061" s="50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</row>
    <row r="1062" spans="7:37" s="1" customFormat="1" ht="13.9" customHeight="1">
      <c r="G1062" s="50"/>
      <c r="H1062" s="50"/>
      <c r="I1062" s="50"/>
      <c r="J1062" s="50"/>
      <c r="K1062" s="50"/>
      <c r="L1062" s="50"/>
      <c r="M1062" s="50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0"/>
      <c r="Z1062" s="50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</row>
    <row r="1063" spans="7:37" s="1" customFormat="1" ht="13.9" customHeight="1">
      <c r="G1063" s="50"/>
      <c r="H1063" s="50"/>
      <c r="I1063" s="50"/>
      <c r="J1063" s="50"/>
      <c r="K1063" s="50"/>
      <c r="L1063" s="50"/>
      <c r="M1063" s="50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0"/>
      <c r="Z1063" s="50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</row>
    <row r="1064" spans="7:37" s="1" customFormat="1" ht="13.9" customHeight="1">
      <c r="G1064" s="50"/>
      <c r="H1064" s="50"/>
      <c r="I1064" s="50"/>
      <c r="J1064" s="50"/>
      <c r="K1064" s="50"/>
      <c r="L1064" s="50"/>
      <c r="M1064" s="50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0"/>
      <c r="Z1064" s="50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</row>
    <row r="1065" spans="7:37" s="1" customFormat="1" ht="13.9" customHeight="1">
      <c r="G1065" s="50"/>
      <c r="H1065" s="50"/>
      <c r="I1065" s="50"/>
      <c r="J1065" s="50"/>
      <c r="K1065" s="50"/>
      <c r="L1065" s="50"/>
      <c r="M1065" s="50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0"/>
      <c r="Z1065" s="50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</row>
    <row r="1066" spans="7:37" s="1" customFormat="1" ht="13.9" customHeight="1">
      <c r="G1066" s="50"/>
      <c r="H1066" s="50"/>
      <c r="I1066" s="50"/>
      <c r="J1066" s="50"/>
      <c r="K1066" s="50"/>
      <c r="L1066" s="50"/>
      <c r="M1066" s="50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0"/>
      <c r="Z1066" s="50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</row>
    <row r="1067" spans="7:37" s="1" customFormat="1" ht="13.9" customHeight="1">
      <c r="G1067" s="50"/>
      <c r="H1067" s="50"/>
      <c r="I1067" s="50"/>
      <c r="J1067" s="50"/>
      <c r="K1067" s="50"/>
      <c r="L1067" s="50"/>
      <c r="M1067" s="50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0"/>
      <c r="Z1067" s="50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</row>
    <row r="1068" spans="7:37" s="1" customFormat="1" ht="13.9" customHeight="1">
      <c r="G1068" s="50"/>
      <c r="H1068" s="50"/>
      <c r="I1068" s="50"/>
      <c r="J1068" s="50"/>
      <c r="K1068" s="50"/>
      <c r="L1068" s="50"/>
      <c r="M1068" s="50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0"/>
      <c r="Z1068" s="50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</row>
    <row r="1069" spans="7:37" s="1" customFormat="1" ht="13.9" customHeight="1">
      <c r="G1069" s="50"/>
      <c r="H1069" s="50"/>
      <c r="I1069" s="50"/>
      <c r="J1069" s="50"/>
      <c r="K1069" s="50"/>
      <c r="L1069" s="50"/>
      <c r="M1069" s="50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0"/>
      <c r="Z1069" s="50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</row>
    <row r="1070" spans="7:37" s="1" customFormat="1" ht="13.9" customHeight="1">
      <c r="G1070" s="50"/>
      <c r="H1070" s="50"/>
      <c r="I1070" s="50"/>
      <c r="J1070" s="50"/>
      <c r="K1070" s="50"/>
      <c r="L1070" s="50"/>
      <c r="M1070" s="50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0"/>
      <c r="Z1070" s="50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</row>
    <row r="1071" spans="7:37" s="1" customFormat="1" ht="13.9" customHeight="1">
      <c r="G1071" s="50"/>
      <c r="H1071" s="50"/>
      <c r="I1071" s="50"/>
      <c r="J1071" s="50"/>
      <c r="K1071" s="50"/>
      <c r="L1071" s="50"/>
      <c r="M1071" s="50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0"/>
      <c r="Z1071" s="50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</row>
    <row r="1072" spans="7:37" s="1" customFormat="1" ht="13.9" customHeight="1">
      <c r="G1072" s="50"/>
      <c r="H1072" s="50"/>
      <c r="I1072" s="50"/>
      <c r="J1072" s="50"/>
      <c r="K1072" s="50"/>
      <c r="L1072" s="50"/>
      <c r="M1072" s="50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0"/>
      <c r="Z1072" s="50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</row>
    <row r="1073" spans="7:37" s="1" customFormat="1" ht="13.9" customHeight="1">
      <c r="G1073" s="50"/>
      <c r="H1073" s="50"/>
      <c r="I1073" s="50"/>
      <c r="J1073" s="50"/>
      <c r="K1073" s="50"/>
      <c r="L1073" s="50"/>
      <c r="M1073" s="50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0"/>
      <c r="Z1073" s="50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</row>
    <row r="1074" spans="7:37" s="1" customFormat="1" ht="13.9" customHeight="1">
      <c r="G1074" s="50"/>
      <c r="H1074" s="50"/>
      <c r="I1074" s="50"/>
      <c r="J1074" s="50"/>
      <c r="K1074" s="50"/>
      <c r="L1074" s="50"/>
      <c r="M1074" s="50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0"/>
      <c r="Z1074" s="50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</row>
    <row r="1075" spans="7:37" s="1" customFormat="1" ht="13.9" customHeight="1">
      <c r="G1075" s="50"/>
      <c r="H1075" s="50"/>
      <c r="I1075" s="50"/>
      <c r="J1075" s="50"/>
      <c r="K1075" s="50"/>
      <c r="L1075" s="50"/>
      <c r="M1075" s="50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0"/>
      <c r="Z1075" s="50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</row>
    <row r="1076" spans="7:37" s="1" customFormat="1" ht="13.9" customHeight="1">
      <c r="G1076" s="50"/>
      <c r="H1076" s="50"/>
      <c r="I1076" s="50"/>
      <c r="J1076" s="50"/>
      <c r="K1076" s="50"/>
      <c r="L1076" s="50"/>
      <c r="M1076" s="50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0"/>
      <c r="Z1076" s="50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</row>
    <row r="1077" spans="7:37" s="1" customFormat="1" ht="13.9" customHeight="1">
      <c r="G1077" s="50"/>
      <c r="H1077" s="50"/>
      <c r="I1077" s="50"/>
      <c r="J1077" s="50"/>
      <c r="K1077" s="50"/>
      <c r="L1077" s="50"/>
      <c r="M1077" s="50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0"/>
      <c r="Z1077" s="50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</row>
    <row r="1078" spans="7:37" s="1" customFormat="1" ht="13.9" customHeight="1">
      <c r="G1078" s="50"/>
      <c r="H1078" s="50"/>
      <c r="I1078" s="50"/>
      <c r="J1078" s="50"/>
      <c r="K1078" s="50"/>
      <c r="L1078" s="50"/>
      <c r="M1078" s="50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0"/>
      <c r="Z1078" s="50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</row>
    <row r="1079" spans="7:37" s="1" customFormat="1" ht="13.9" customHeight="1">
      <c r="G1079" s="50"/>
      <c r="H1079" s="50"/>
      <c r="I1079" s="50"/>
      <c r="J1079" s="50"/>
      <c r="K1079" s="50"/>
      <c r="L1079" s="50"/>
      <c r="M1079" s="50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0"/>
      <c r="Z1079" s="50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</row>
    <row r="1080" spans="7:37" s="1" customFormat="1" ht="13.9" customHeight="1">
      <c r="G1080" s="50"/>
      <c r="H1080" s="50"/>
      <c r="I1080" s="50"/>
      <c r="J1080" s="50"/>
      <c r="K1080" s="50"/>
      <c r="L1080" s="50"/>
      <c r="M1080" s="50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0"/>
      <c r="Z1080" s="50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</row>
    <row r="1081" spans="7:37" s="1" customFormat="1" ht="13.9" customHeight="1">
      <c r="G1081" s="50"/>
      <c r="H1081" s="50"/>
      <c r="I1081" s="50"/>
      <c r="J1081" s="50"/>
      <c r="K1081" s="50"/>
      <c r="L1081" s="50"/>
      <c r="M1081" s="50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0"/>
      <c r="Z1081" s="50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</row>
    <row r="1082" spans="7:37" s="1" customFormat="1" ht="13.9" customHeight="1">
      <c r="G1082" s="50"/>
      <c r="H1082" s="50"/>
      <c r="I1082" s="50"/>
      <c r="J1082" s="50"/>
      <c r="K1082" s="50"/>
      <c r="L1082" s="50"/>
      <c r="M1082" s="50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0"/>
      <c r="Z1082" s="50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</row>
    <row r="1083" spans="7:37" s="1" customFormat="1" ht="13.9" customHeight="1">
      <c r="G1083" s="50"/>
      <c r="H1083" s="50"/>
      <c r="I1083" s="50"/>
      <c r="J1083" s="50"/>
      <c r="K1083" s="50"/>
      <c r="L1083" s="50"/>
      <c r="M1083" s="50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0"/>
      <c r="Z1083" s="50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</row>
    <row r="1084" spans="7:37" s="1" customFormat="1" ht="13.9" customHeight="1">
      <c r="G1084" s="50"/>
      <c r="H1084" s="50"/>
      <c r="I1084" s="50"/>
      <c r="J1084" s="50"/>
      <c r="K1084" s="50"/>
      <c r="L1084" s="50"/>
      <c r="M1084" s="50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0"/>
      <c r="Z1084" s="50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</row>
    <row r="1085" spans="7:37" s="1" customFormat="1" ht="13.9" customHeight="1">
      <c r="G1085" s="50"/>
      <c r="H1085" s="50"/>
      <c r="I1085" s="50"/>
      <c r="J1085" s="50"/>
      <c r="K1085" s="50"/>
      <c r="L1085" s="50"/>
      <c r="M1085" s="50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0"/>
      <c r="Z1085" s="50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</row>
    <row r="1086" spans="7:37" s="1" customFormat="1" ht="13.9" customHeight="1">
      <c r="G1086" s="50"/>
      <c r="H1086" s="50"/>
      <c r="I1086" s="50"/>
      <c r="J1086" s="50"/>
      <c r="K1086" s="50"/>
      <c r="L1086" s="50"/>
      <c r="M1086" s="50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0"/>
      <c r="Z1086" s="50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</row>
    <row r="1087" spans="7:37" s="1" customFormat="1" ht="13.9" customHeight="1">
      <c r="G1087" s="50"/>
      <c r="H1087" s="50"/>
      <c r="I1087" s="50"/>
      <c r="J1087" s="50"/>
      <c r="K1087" s="50"/>
      <c r="L1087" s="50"/>
      <c r="M1087" s="50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0"/>
      <c r="Z1087" s="50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</row>
    <row r="1088" spans="7:37" s="1" customFormat="1" ht="13.9" customHeight="1">
      <c r="G1088" s="50"/>
      <c r="H1088" s="50"/>
      <c r="I1088" s="50"/>
      <c r="J1088" s="50"/>
      <c r="K1088" s="50"/>
      <c r="L1088" s="50"/>
      <c r="M1088" s="50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0"/>
      <c r="Z1088" s="50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</row>
    <row r="1089" spans="7:37" s="1" customFormat="1" ht="13.9" customHeight="1">
      <c r="G1089" s="50"/>
      <c r="H1089" s="50"/>
      <c r="I1089" s="50"/>
      <c r="J1089" s="50"/>
      <c r="K1089" s="50"/>
      <c r="L1089" s="50"/>
      <c r="M1089" s="50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0"/>
      <c r="Z1089" s="50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</row>
    <row r="1090" spans="7:37" s="1" customFormat="1" ht="13.9" customHeight="1">
      <c r="G1090" s="50"/>
      <c r="H1090" s="50"/>
      <c r="I1090" s="50"/>
      <c r="J1090" s="50"/>
      <c r="K1090" s="50"/>
      <c r="L1090" s="50"/>
      <c r="M1090" s="50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0"/>
      <c r="Z1090" s="50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</row>
    <row r="1091" spans="7:37" s="1" customFormat="1" ht="13.9" customHeight="1">
      <c r="G1091" s="50"/>
      <c r="H1091" s="50"/>
      <c r="I1091" s="50"/>
      <c r="J1091" s="50"/>
      <c r="K1091" s="50"/>
      <c r="L1091" s="50"/>
      <c r="M1091" s="50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0"/>
      <c r="Z1091" s="50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</row>
    <row r="1092" spans="7:37" s="1" customFormat="1" ht="13.9" customHeight="1">
      <c r="G1092" s="50"/>
      <c r="H1092" s="50"/>
      <c r="I1092" s="50"/>
      <c r="J1092" s="50"/>
      <c r="K1092" s="50"/>
      <c r="L1092" s="50"/>
      <c r="M1092" s="50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0"/>
      <c r="Z1092" s="50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</row>
    <row r="1093" spans="7:37" s="1" customFormat="1" ht="13.9" customHeight="1">
      <c r="G1093" s="50"/>
      <c r="H1093" s="50"/>
      <c r="I1093" s="50"/>
      <c r="J1093" s="50"/>
      <c r="K1093" s="50"/>
      <c r="L1093" s="50"/>
      <c r="M1093" s="50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0"/>
      <c r="Z1093" s="50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</row>
    <row r="1094" spans="7:37" s="1" customFormat="1" ht="13.9" customHeight="1">
      <c r="G1094" s="50"/>
      <c r="H1094" s="50"/>
      <c r="I1094" s="50"/>
      <c r="J1094" s="50"/>
      <c r="K1094" s="50"/>
      <c r="L1094" s="50"/>
      <c r="M1094" s="50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0"/>
      <c r="Z1094" s="50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</row>
    <row r="1095" spans="7:37" s="1" customFormat="1" ht="13.9" customHeight="1">
      <c r="G1095" s="50"/>
      <c r="H1095" s="50"/>
      <c r="I1095" s="50"/>
      <c r="J1095" s="50"/>
      <c r="K1095" s="50"/>
      <c r="L1095" s="50"/>
      <c r="M1095" s="50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0"/>
      <c r="Z1095" s="50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</row>
    <row r="1096" spans="7:37" s="1" customFormat="1" ht="13.9" customHeight="1">
      <c r="G1096" s="50"/>
      <c r="H1096" s="50"/>
      <c r="I1096" s="50"/>
      <c r="J1096" s="50"/>
      <c r="K1096" s="50"/>
      <c r="L1096" s="50"/>
      <c r="M1096" s="50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0"/>
      <c r="Z1096" s="50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</row>
    <row r="1097" spans="7:37" s="1" customFormat="1" ht="13.9" customHeight="1">
      <c r="G1097" s="50"/>
      <c r="H1097" s="50"/>
      <c r="I1097" s="50"/>
      <c r="J1097" s="50"/>
      <c r="K1097" s="50"/>
      <c r="L1097" s="50"/>
      <c r="M1097" s="50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0"/>
      <c r="Z1097" s="50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</row>
    <row r="1098" spans="7:37" s="1" customFormat="1" ht="13.9" customHeight="1">
      <c r="G1098" s="50"/>
      <c r="H1098" s="50"/>
      <c r="I1098" s="50"/>
      <c r="J1098" s="50"/>
      <c r="K1098" s="50"/>
      <c r="L1098" s="50"/>
      <c r="M1098" s="50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0"/>
      <c r="Z1098" s="50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</row>
    <row r="1099" spans="7:37" s="1" customFormat="1" ht="13.9" customHeight="1">
      <c r="G1099" s="50"/>
      <c r="H1099" s="50"/>
      <c r="I1099" s="50"/>
      <c r="J1099" s="50"/>
      <c r="K1099" s="50"/>
      <c r="L1099" s="50"/>
      <c r="M1099" s="50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0"/>
      <c r="Z1099" s="50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</row>
    <row r="1100" spans="7:37" s="1" customFormat="1" ht="13.9" customHeight="1">
      <c r="G1100" s="50"/>
      <c r="H1100" s="50"/>
      <c r="I1100" s="50"/>
      <c r="J1100" s="50"/>
      <c r="K1100" s="50"/>
      <c r="L1100" s="50"/>
      <c r="M1100" s="50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0"/>
      <c r="Z1100" s="50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</row>
    <row r="1101" spans="7:37" s="1" customFormat="1" ht="13.9" customHeight="1">
      <c r="G1101" s="50"/>
      <c r="H1101" s="50"/>
      <c r="I1101" s="50"/>
      <c r="J1101" s="50"/>
      <c r="K1101" s="50"/>
      <c r="L1101" s="50"/>
      <c r="M1101" s="50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0"/>
      <c r="Z1101" s="50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</row>
    <row r="1102" spans="7:37" s="1" customFormat="1" ht="13.9" customHeight="1">
      <c r="G1102" s="50"/>
      <c r="H1102" s="50"/>
      <c r="I1102" s="50"/>
      <c r="J1102" s="50"/>
      <c r="K1102" s="50"/>
      <c r="L1102" s="50"/>
      <c r="M1102" s="50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0"/>
      <c r="Z1102" s="50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</row>
    <row r="1103" spans="7:37" s="1" customFormat="1" ht="13.9" customHeight="1"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0"/>
      <c r="Z1103" s="50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</row>
    <row r="1104" spans="7:37" s="1" customFormat="1" ht="13.9" customHeight="1">
      <c r="G1104" s="50"/>
      <c r="H1104" s="50"/>
      <c r="I1104" s="50"/>
      <c r="J1104" s="50"/>
      <c r="K1104" s="50"/>
      <c r="L1104" s="50"/>
      <c r="M1104" s="50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0"/>
      <c r="Z1104" s="50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</row>
    <row r="1105" spans="7:37" s="1" customFormat="1" ht="13.9" customHeight="1">
      <c r="G1105" s="50"/>
      <c r="H1105" s="50"/>
      <c r="I1105" s="50"/>
      <c r="J1105" s="50"/>
      <c r="K1105" s="50"/>
      <c r="L1105" s="50"/>
      <c r="M1105" s="50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0"/>
      <c r="Z1105" s="50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</row>
    <row r="1106" spans="7:37" s="1" customFormat="1" ht="13.9" customHeight="1">
      <c r="G1106" s="50"/>
      <c r="H1106" s="50"/>
      <c r="I1106" s="50"/>
      <c r="J1106" s="50"/>
      <c r="K1106" s="50"/>
      <c r="L1106" s="50"/>
      <c r="M1106" s="50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0"/>
      <c r="Z1106" s="50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</row>
    <row r="1107" spans="7:37" s="1" customFormat="1" ht="13.9" customHeight="1">
      <c r="G1107" s="50"/>
      <c r="H1107" s="50"/>
      <c r="I1107" s="50"/>
      <c r="J1107" s="50"/>
      <c r="K1107" s="50"/>
      <c r="L1107" s="50"/>
      <c r="M1107" s="50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0"/>
      <c r="Z1107" s="50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</row>
    <row r="1108" spans="7:37" s="1" customFormat="1" ht="13.9" customHeight="1">
      <c r="G1108" s="50"/>
      <c r="H1108" s="50"/>
      <c r="I1108" s="50"/>
      <c r="J1108" s="50"/>
      <c r="K1108" s="50"/>
      <c r="L1108" s="50"/>
      <c r="M1108" s="50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0"/>
      <c r="Z1108" s="50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</row>
    <row r="1109" spans="7:37" s="1" customFormat="1" ht="13.9" customHeight="1">
      <c r="G1109" s="50"/>
      <c r="H1109" s="50"/>
      <c r="I1109" s="50"/>
      <c r="J1109" s="50"/>
      <c r="K1109" s="50"/>
      <c r="L1109" s="50"/>
      <c r="M1109" s="50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0"/>
      <c r="Z1109" s="50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</row>
    <row r="1110" spans="7:37" s="1" customFormat="1" ht="13.9" customHeight="1">
      <c r="G1110" s="50"/>
      <c r="H1110" s="50"/>
      <c r="I1110" s="50"/>
      <c r="J1110" s="50"/>
      <c r="K1110" s="50"/>
      <c r="L1110" s="50"/>
      <c r="M1110" s="50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0"/>
      <c r="Z1110" s="50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</row>
    <row r="1111" spans="7:37" s="1" customFormat="1" ht="13.9" customHeight="1">
      <c r="G1111" s="50"/>
      <c r="H1111" s="50"/>
      <c r="I1111" s="50"/>
      <c r="J1111" s="50"/>
      <c r="K1111" s="50"/>
      <c r="L1111" s="50"/>
      <c r="M1111" s="50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0"/>
      <c r="Z1111" s="50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</row>
    <row r="1112" spans="7:37" s="1" customFormat="1" ht="13.9" customHeight="1">
      <c r="G1112" s="50"/>
      <c r="H1112" s="50"/>
      <c r="I1112" s="50"/>
      <c r="J1112" s="50"/>
      <c r="K1112" s="50"/>
      <c r="L1112" s="50"/>
      <c r="M1112" s="50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0"/>
      <c r="Z1112" s="50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</row>
    <row r="1113" spans="7:37" s="1" customFormat="1" ht="13.9" customHeight="1">
      <c r="G1113" s="50"/>
      <c r="H1113" s="50"/>
      <c r="I1113" s="50"/>
      <c r="J1113" s="50"/>
      <c r="K1113" s="50"/>
      <c r="L1113" s="50"/>
      <c r="M1113" s="50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0"/>
      <c r="Z1113" s="50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</row>
    <row r="1114" spans="7:37" s="1" customFormat="1" ht="13.9" customHeight="1">
      <c r="G1114" s="50"/>
      <c r="H1114" s="50"/>
      <c r="I1114" s="50"/>
      <c r="J1114" s="50"/>
      <c r="K1114" s="50"/>
      <c r="L1114" s="50"/>
      <c r="M1114" s="50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0"/>
      <c r="Z1114" s="50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</row>
    <row r="1115" spans="7:37" s="1" customFormat="1" ht="13.9" customHeight="1">
      <c r="G1115" s="50"/>
      <c r="H1115" s="50"/>
      <c r="I1115" s="50"/>
      <c r="J1115" s="50"/>
      <c r="K1115" s="50"/>
      <c r="L1115" s="50"/>
      <c r="M1115" s="50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0"/>
      <c r="Z1115" s="50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</row>
    <row r="1116" spans="7:37" s="1" customFormat="1" ht="13.9" customHeight="1">
      <c r="G1116" s="50"/>
      <c r="H1116" s="50"/>
      <c r="I1116" s="50"/>
      <c r="J1116" s="50"/>
      <c r="K1116" s="50"/>
      <c r="L1116" s="50"/>
      <c r="M1116" s="50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0"/>
      <c r="Z1116" s="50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</row>
    <row r="1117" spans="7:37" s="1" customFormat="1" ht="13.9" customHeight="1">
      <c r="G1117" s="50"/>
      <c r="H1117" s="50"/>
      <c r="I1117" s="50"/>
      <c r="J1117" s="50"/>
      <c r="K1117" s="50"/>
      <c r="L1117" s="50"/>
      <c r="M1117" s="50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0"/>
      <c r="Z1117" s="50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</row>
    <row r="1118" spans="7:37" s="1" customFormat="1" ht="13.9" customHeight="1">
      <c r="G1118" s="50"/>
      <c r="H1118" s="50"/>
      <c r="I1118" s="50"/>
      <c r="J1118" s="50"/>
      <c r="K1118" s="50"/>
      <c r="L1118" s="50"/>
      <c r="M1118" s="50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0"/>
      <c r="Z1118" s="50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</row>
    <row r="1119" spans="7:37" s="1" customFormat="1" ht="13.9" customHeight="1">
      <c r="G1119" s="50"/>
      <c r="H1119" s="50"/>
      <c r="I1119" s="50"/>
      <c r="J1119" s="50"/>
      <c r="K1119" s="50"/>
      <c r="L1119" s="50"/>
      <c r="M1119" s="50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0"/>
      <c r="Z1119" s="50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</row>
    <row r="1120" spans="7:37" s="1" customFormat="1" ht="13.9" customHeight="1">
      <c r="G1120" s="50"/>
      <c r="H1120" s="50"/>
      <c r="I1120" s="50"/>
      <c r="J1120" s="50"/>
      <c r="K1120" s="50"/>
      <c r="L1120" s="50"/>
      <c r="M1120" s="50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0"/>
      <c r="Z1120" s="50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</row>
    <row r="1121" spans="7:37" s="1" customFormat="1" ht="13.9" customHeight="1">
      <c r="G1121" s="50"/>
      <c r="H1121" s="50"/>
      <c r="I1121" s="50"/>
      <c r="J1121" s="50"/>
      <c r="K1121" s="50"/>
      <c r="L1121" s="50"/>
      <c r="M1121" s="50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0"/>
      <c r="Z1121" s="50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</row>
    <row r="1122" spans="7:37" s="1" customFormat="1" ht="13.9" customHeight="1">
      <c r="G1122" s="50"/>
      <c r="H1122" s="50"/>
      <c r="I1122" s="50"/>
      <c r="J1122" s="50"/>
      <c r="K1122" s="50"/>
      <c r="L1122" s="50"/>
      <c r="M1122" s="50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0"/>
      <c r="Z1122" s="50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</row>
    <row r="1123" spans="7:37" s="1" customFormat="1" ht="13.9" customHeight="1">
      <c r="G1123" s="50"/>
      <c r="H1123" s="50"/>
      <c r="I1123" s="50"/>
      <c r="J1123" s="50"/>
      <c r="K1123" s="50"/>
      <c r="L1123" s="50"/>
      <c r="M1123" s="50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0"/>
      <c r="Z1123" s="50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</row>
    <row r="1124" spans="7:37" s="1" customFormat="1" ht="13.9" customHeight="1">
      <c r="G1124" s="50"/>
      <c r="H1124" s="50"/>
      <c r="I1124" s="50"/>
      <c r="J1124" s="50"/>
      <c r="K1124" s="50"/>
      <c r="L1124" s="50"/>
      <c r="M1124" s="50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0"/>
      <c r="Z1124" s="50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</row>
    <row r="1125" spans="7:37" s="1" customFormat="1" ht="13.9" customHeight="1">
      <c r="G1125" s="50"/>
      <c r="H1125" s="50"/>
      <c r="I1125" s="50"/>
      <c r="J1125" s="50"/>
      <c r="K1125" s="50"/>
      <c r="L1125" s="50"/>
      <c r="M1125" s="50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0"/>
      <c r="Z1125" s="50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</row>
    <row r="1126" spans="7:37" s="1" customFormat="1" ht="13.9" customHeight="1">
      <c r="G1126" s="50"/>
      <c r="H1126" s="50"/>
      <c r="I1126" s="50"/>
      <c r="J1126" s="50"/>
      <c r="K1126" s="50"/>
      <c r="L1126" s="50"/>
      <c r="M1126" s="50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0"/>
      <c r="Z1126" s="50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</row>
    <row r="1127" spans="7:37" s="1" customFormat="1" ht="13.9" customHeight="1">
      <c r="G1127" s="50"/>
      <c r="H1127" s="50"/>
      <c r="I1127" s="50"/>
      <c r="J1127" s="50"/>
      <c r="K1127" s="50"/>
      <c r="L1127" s="50"/>
      <c r="M1127" s="50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0"/>
      <c r="Z1127" s="50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</row>
    <row r="1128" spans="7:37" s="1" customFormat="1" ht="13.9" customHeight="1">
      <c r="G1128" s="50"/>
      <c r="H1128" s="50"/>
      <c r="I1128" s="50"/>
      <c r="J1128" s="50"/>
      <c r="K1128" s="50"/>
      <c r="L1128" s="50"/>
      <c r="M1128" s="50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0"/>
      <c r="Z1128" s="50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</row>
    <row r="1129" spans="7:37" s="1" customFormat="1" ht="13.9" customHeight="1">
      <c r="G1129" s="50"/>
      <c r="H1129" s="50"/>
      <c r="I1129" s="50"/>
      <c r="J1129" s="50"/>
      <c r="K1129" s="50"/>
      <c r="L1129" s="50"/>
      <c r="M1129" s="50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0"/>
      <c r="Z1129" s="50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</row>
    <row r="1130" spans="7:37" s="1" customFormat="1" ht="13.9" customHeight="1">
      <c r="G1130" s="50"/>
      <c r="H1130" s="50"/>
      <c r="I1130" s="50"/>
      <c r="J1130" s="50"/>
      <c r="K1130" s="50"/>
      <c r="L1130" s="50"/>
      <c r="M1130" s="50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0"/>
      <c r="Z1130" s="50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</row>
    <row r="1131" spans="7:37" s="1" customFormat="1" ht="13.9" customHeight="1">
      <c r="G1131" s="50"/>
      <c r="H1131" s="50"/>
      <c r="I1131" s="50"/>
      <c r="J1131" s="50"/>
      <c r="K1131" s="50"/>
      <c r="L1131" s="50"/>
      <c r="M1131" s="50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0"/>
      <c r="Z1131" s="50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</row>
    <row r="1132" spans="7:37" s="1" customFormat="1" ht="13.9" customHeight="1">
      <c r="G1132" s="50"/>
      <c r="H1132" s="50"/>
      <c r="I1132" s="50"/>
      <c r="J1132" s="50"/>
      <c r="K1132" s="50"/>
      <c r="L1132" s="50"/>
      <c r="M1132" s="50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0"/>
      <c r="Z1132" s="50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</row>
    <row r="1133" spans="7:37" s="1" customFormat="1" ht="13.9" customHeight="1">
      <c r="G1133" s="50"/>
      <c r="H1133" s="50"/>
      <c r="I1133" s="50"/>
      <c r="J1133" s="50"/>
      <c r="K1133" s="50"/>
      <c r="L1133" s="50"/>
      <c r="M1133" s="50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0"/>
      <c r="Z1133" s="50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</row>
    <row r="1134" spans="7:37" s="1" customFormat="1" ht="13.9" customHeight="1">
      <c r="G1134" s="50"/>
      <c r="H1134" s="50"/>
      <c r="I1134" s="50"/>
      <c r="J1134" s="50"/>
      <c r="K1134" s="50"/>
      <c r="L1134" s="50"/>
      <c r="M1134" s="50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0"/>
      <c r="Z1134" s="50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</row>
    <row r="1135" spans="7:37" s="1" customFormat="1" ht="13.9" customHeight="1">
      <c r="G1135" s="50"/>
      <c r="H1135" s="50"/>
      <c r="I1135" s="50"/>
      <c r="J1135" s="50"/>
      <c r="K1135" s="50"/>
      <c r="L1135" s="50"/>
      <c r="M1135" s="50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0"/>
      <c r="Z1135" s="50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</row>
    <row r="1136" spans="7:37" s="1" customFormat="1" ht="13.9" customHeight="1">
      <c r="G1136" s="50"/>
      <c r="H1136" s="50"/>
      <c r="I1136" s="50"/>
      <c r="J1136" s="50"/>
      <c r="K1136" s="50"/>
      <c r="L1136" s="50"/>
      <c r="M1136" s="50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0"/>
      <c r="Z1136" s="50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</row>
    <row r="1137" spans="7:37" s="1" customFormat="1" ht="13.9" customHeight="1">
      <c r="G1137" s="50"/>
      <c r="H1137" s="50"/>
      <c r="I1137" s="50"/>
      <c r="J1137" s="50"/>
      <c r="K1137" s="50"/>
      <c r="L1137" s="50"/>
      <c r="M1137" s="50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0"/>
      <c r="Z1137" s="50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</row>
    <row r="1138" spans="7:37" s="1" customFormat="1" ht="13.9" customHeight="1">
      <c r="G1138" s="50"/>
      <c r="H1138" s="50"/>
      <c r="I1138" s="50"/>
      <c r="J1138" s="50"/>
      <c r="K1138" s="50"/>
      <c r="L1138" s="50"/>
      <c r="M1138" s="50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0"/>
      <c r="Z1138" s="50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</row>
    <row r="1139" spans="7:37" s="1" customFormat="1" ht="13.9" customHeight="1">
      <c r="G1139" s="50"/>
      <c r="H1139" s="50"/>
      <c r="I1139" s="50"/>
      <c r="J1139" s="50"/>
      <c r="K1139" s="50"/>
      <c r="L1139" s="50"/>
      <c r="M1139" s="50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0"/>
      <c r="Z1139" s="50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</row>
    <row r="1140" spans="7:37" s="1" customFormat="1" ht="13.9" customHeight="1">
      <c r="G1140" s="50"/>
      <c r="H1140" s="50"/>
      <c r="I1140" s="50"/>
      <c r="J1140" s="50"/>
      <c r="K1140" s="50"/>
      <c r="L1140" s="50"/>
      <c r="M1140" s="50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0"/>
      <c r="Z1140" s="50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</row>
    <row r="1141" spans="7:37" s="1" customFormat="1" ht="13.9" customHeight="1">
      <c r="G1141" s="50"/>
      <c r="H1141" s="50"/>
      <c r="I1141" s="50"/>
      <c r="J1141" s="50"/>
      <c r="K1141" s="50"/>
      <c r="L1141" s="50"/>
      <c r="M1141" s="50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0"/>
      <c r="Z1141" s="50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</row>
    <row r="1142" spans="7:37" s="1" customFormat="1" ht="13.9" customHeight="1">
      <c r="G1142" s="50"/>
      <c r="H1142" s="50"/>
      <c r="I1142" s="50"/>
      <c r="J1142" s="50"/>
      <c r="K1142" s="50"/>
      <c r="L1142" s="50"/>
      <c r="M1142" s="50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0"/>
      <c r="Z1142" s="50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</row>
    <row r="1143" spans="7:37" s="1" customFormat="1" ht="13.9" customHeight="1">
      <c r="G1143" s="50"/>
      <c r="H1143" s="50"/>
      <c r="I1143" s="50"/>
      <c r="J1143" s="50"/>
      <c r="K1143" s="50"/>
      <c r="L1143" s="50"/>
      <c r="M1143" s="50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0"/>
      <c r="Z1143" s="50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</row>
    <row r="1144" spans="7:37" s="1" customFormat="1" ht="13.9" customHeight="1">
      <c r="G1144" s="50"/>
      <c r="H1144" s="50"/>
      <c r="I1144" s="50"/>
      <c r="J1144" s="50"/>
      <c r="K1144" s="50"/>
      <c r="L1144" s="50"/>
      <c r="M1144" s="50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0"/>
      <c r="Z1144" s="50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</row>
    <row r="1145" spans="7:37" s="1" customFormat="1" ht="13.9" customHeight="1">
      <c r="G1145" s="50"/>
      <c r="H1145" s="50"/>
      <c r="I1145" s="50"/>
      <c r="J1145" s="50"/>
      <c r="K1145" s="50"/>
      <c r="L1145" s="50"/>
      <c r="M1145" s="50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0"/>
      <c r="Z1145" s="50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</row>
    <row r="1146" spans="7:37" s="1" customFormat="1" ht="13.9" customHeight="1">
      <c r="G1146" s="50"/>
      <c r="H1146" s="50"/>
      <c r="I1146" s="50"/>
      <c r="J1146" s="50"/>
      <c r="K1146" s="50"/>
      <c r="L1146" s="50"/>
      <c r="M1146" s="50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0"/>
      <c r="Z1146" s="50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</row>
    <row r="1147" spans="7:37" s="1" customFormat="1" ht="13.9" customHeight="1">
      <c r="G1147" s="50"/>
      <c r="H1147" s="50"/>
      <c r="I1147" s="50"/>
      <c r="J1147" s="50"/>
      <c r="K1147" s="50"/>
      <c r="L1147" s="50"/>
      <c r="M1147" s="50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0"/>
      <c r="Z1147" s="50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</row>
    <row r="1148" spans="7:37" s="1" customFormat="1" ht="13.9" customHeight="1">
      <c r="G1148" s="50"/>
      <c r="H1148" s="50"/>
      <c r="I1148" s="50"/>
      <c r="J1148" s="50"/>
      <c r="K1148" s="50"/>
      <c r="L1148" s="50"/>
      <c r="M1148" s="50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0"/>
      <c r="Z1148" s="50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</row>
    <row r="1149" spans="7:37" s="1" customFormat="1" ht="13.9" customHeight="1">
      <c r="G1149" s="50"/>
      <c r="H1149" s="50"/>
      <c r="I1149" s="50"/>
      <c r="J1149" s="50"/>
      <c r="K1149" s="50"/>
      <c r="L1149" s="50"/>
      <c r="M1149" s="50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0"/>
      <c r="Z1149" s="50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</row>
    <row r="1150" spans="7:37" s="1" customFormat="1" ht="13.9" customHeight="1">
      <c r="G1150" s="50"/>
      <c r="H1150" s="50"/>
      <c r="I1150" s="50"/>
      <c r="J1150" s="50"/>
      <c r="K1150" s="50"/>
      <c r="L1150" s="50"/>
      <c r="M1150" s="50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0"/>
      <c r="Z1150" s="50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</row>
    <row r="1151" spans="7:37" s="1" customFormat="1" ht="13.9" customHeight="1">
      <c r="G1151" s="50"/>
      <c r="H1151" s="50"/>
      <c r="I1151" s="50"/>
      <c r="J1151" s="50"/>
      <c r="K1151" s="50"/>
      <c r="L1151" s="50"/>
      <c r="M1151" s="50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0"/>
      <c r="Z1151" s="50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</row>
    <row r="1152" spans="7:37" s="1" customFormat="1" ht="13.9" customHeight="1">
      <c r="G1152" s="50"/>
      <c r="H1152" s="50"/>
      <c r="I1152" s="50"/>
      <c r="J1152" s="50"/>
      <c r="K1152" s="50"/>
      <c r="L1152" s="50"/>
      <c r="M1152" s="50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0"/>
      <c r="Z1152" s="50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</row>
    <row r="1153" spans="7:37" s="1" customFormat="1" ht="13.9" customHeight="1">
      <c r="G1153" s="50"/>
      <c r="H1153" s="50"/>
      <c r="I1153" s="50"/>
      <c r="J1153" s="50"/>
      <c r="K1153" s="50"/>
      <c r="L1153" s="50"/>
      <c r="M1153" s="50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0"/>
      <c r="Z1153" s="50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</row>
    <row r="1154" spans="7:37" s="1" customFormat="1" ht="13.9" customHeight="1">
      <c r="G1154" s="50"/>
      <c r="H1154" s="50"/>
      <c r="I1154" s="50"/>
      <c r="J1154" s="50"/>
      <c r="K1154" s="50"/>
      <c r="L1154" s="50"/>
      <c r="M1154" s="50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0"/>
      <c r="Z1154" s="50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</row>
    <row r="1155" spans="7:37" s="1" customFormat="1" ht="13.9" customHeight="1">
      <c r="G1155" s="50"/>
      <c r="H1155" s="50"/>
      <c r="I1155" s="50"/>
      <c r="J1155" s="50"/>
      <c r="K1155" s="50"/>
      <c r="L1155" s="50"/>
      <c r="M1155" s="50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0"/>
      <c r="Z1155" s="50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</row>
    <row r="1156" spans="7:37" s="1" customFormat="1" ht="13.9" customHeight="1">
      <c r="G1156" s="50"/>
      <c r="H1156" s="50"/>
      <c r="I1156" s="50"/>
      <c r="J1156" s="50"/>
      <c r="K1156" s="50"/>
      <c r="L1156" s="50"/>
      <c r="M1156" s="50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0"/>
      <c r="Z1156" s="50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</row>
    <row r="1157" spans="7:37" s="1" customFormat="1" ht="13.9" customHeight="1">
      <c r="G1157" s="50"/>
      <c r="H1157" s="50"/>
      <c r="I1157" s="50"/>
      <c r="J1157" s="50"/>
      <c r="K1157" s="50"/>
      <c r="L1157" s="50"/>
      <c r="M1157" s="50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0"/>
      <c r="Z1157" s="50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</row>
    <row r="1158" spans="7:37" s="1" customFormat="1" ht="13.9" customHeight="1">
      <c r="G1158" s="50"/>
      <c r="H1158" s="50"/>
      <c r="I1158" s="50"/>
      <c r="J1158" s="50"/>
      <c r="K1158" s="50"/>
      <c r="L1158" s="50"/>
      <c r="M1158" s="50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0"/>
      <c r="Z1158" s="50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</row>
    <row r="1159" spans="7:37" s="1" customFormat="1" ht="13.9" customHeight="1">
      <c r="G1159" s="50"/>
      <c r="H1159" s="50"/>
      <c r="I1159" s="50"/>
      <c r="J1159" s="50"/>
      <c r="K1159" s="50"/>
      <c r="L1159" s="50"/>
      <c r="M1159" s="50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0"/>
      <c r="Z1159" s="50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</row>
    <row r="1160" spans="7:37" s="1" customFormat="1" ht="13.9" customHeight="1">
      <c r="G1160" s="50"/>
      <c r="H1160" s="50"/>
      <c r="I1160" s="50"/>
      <c r="J1160" s="50"/>
      <c r="K1160" s="50"/>
      <c r="L1160" s="50"/>
      <c r="M1160" s="50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0"/>
      <c r="Z1160" s="50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</row>
    <row r="1161" spans="7:37" s="1" customFormat="1" ht="13.9" customHeight="1">
      <c r="G1161" s="50"/>
      <c r="H1161" s="50"/>
      <c r="I1161" s="50"/>
      <c r="J1161" s="50"/>
      <c r="K1161" s="50"/>
      <c r="L1161" s="50"/>
      <c r="M1161" s="50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0"/>
      <c r="Z1161" s="50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</row>
    <row r="1162" spans="7:37" s="1" customFormat="1" ht="13.9" customHeight="1">
      <c r="G1162" s="50"/>
      <c r="H1162" s="50"/>
      <c r="I1162" s="50"/>
      <c r="J1162" s="50"/>
      <c r="K1162" s="50"/>
      <c r="L1162" s="50"/>
      <c r="M1162" s="50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0"/>
      <c r="Z1162" s="50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</row>
    <row r="1163" spans="7:37" s="1" customFormat="1" ht="13.9" customHeight="1">
      <c r="G1163" s="50"/>
      <c r="H1163" s="50"/>
      <c r="I1163" s="50"/>
      <c r="J1163" s="50"/>
      <c r="K1163" s="50"/>
      <c r="L1163" s="50"/>
      <c r="M1163" s="50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0"/>
      <c r="Z1163" s="50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</row>
    <row r="1164" spans="7:37" s="1" customFormat="1" ht="13.9" customHeight="1">
      <c r="G1164" s="50"/>
      <c r="H1164" s="50"/>
      <c r="I1164" s="50"/>
      <c r="J1164" s="50"/>
      <c r="K1164" s="50"/>
      <c r="L1164" s="50"/>
      <c r="M1164" s="50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0"/>
      <c r="Z1164" s="50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</row>
    <row r="1165" spans="7:37" s="1" customFormat="1" ht="13.9" customHeight="1">
      <c r="G1165" s="50"/>
      <c r="H1165" s="50"/>
      <c r="I1165" s="50"/>
      <c r="J1165" s="50"/>
      <c r="K1165" s="50"/>
      <c r="L1165" s="50"/>
      <c r="M1165" s="50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0"/>
      <c r="Z1165" s="50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</row>
    <row r="1166" spans="7:37" s="1" customFormat="1" ht="13.9" customHeight="1">
      <c r="G1166" s="50"/>
      <c r="H1166" s="50"/>
      <c r="I1166" s="50"/>
      <c r="J1166" s="50"/>
      <c r="K1166" s="50"/>
      <c r="L1166" s="50"/>
      <c r="M1166" s="50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0"/>
      <c r="Z1166" s="50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</row>
    <row r="1167" spans="7:37" s="1" customFormat="1" ht="13.9" customHeight="1">
      <c r="G1167" s="50"/>
      <c r="H1167" s="50"/>
      <c r="I1167" s="50"/>
      <c r="J1167" s="50"/>
      <c r="K1167" s="50"/>
      <c r="L1167" s="50"/>
      <c r="M1167" s="50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0"/>
      <c r="Z1167" s="50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</row>
    <row r="1168" spans="7:37" s="1" customFormat="1" ht="13.9" customHeight="1">
      <c r="G1168" s="50"/>
      <c r="H1168" s="50"/>
      <c r="I1168" s="50"/>
      <c r="J1168" s="50"/>
      <c r="K1168" s="50"/>
      <c r="L1168" s="50"/>
      <c r="M1168" s="50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0"/>
      <c r="Z1168" s="50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</row>
    <row r="1169" spans="7:37" s="1" customFormat="1" ht="13.9" customHeight="1">
      <c r="G1169" s="50"/>
      <c r="H1169" s="50"/>
      <c r="I1169" s="50"/>
      <c r="J1169" s="50"/>
      <c r="K1169" s="50"/>
      <c r="L1169" s="50"/>
      <c r="M1169" s="50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0"/>
      <c r="Z1169" s="50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</row>
    <row r="1170" spans="7:37" s="1" customFormat="1" ht="13.9" customHeight="1">
      <c r="G1170" s="50"/>
      <c r="H1170" s="50"/>
      <c r="I1170" s="50"/>
      <c r="J1170" s="50"/>
      <c r="K1170" s="50"/>
      <c r="L1170" s="50"/>
      <c r="M1170" s="50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0"/>
      <c r="Z1170" s="50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</row>
    <row r="1171" spans="7:37" s="1" customFormat="1" ht="13.9" customHeight="1">
      <c r="G1171" s="50"/>
      <c r="H1171" s="50"/>
      <c r="I1171" s="50"/>
      <c r="J1171" s="50"/>
      <c r="K1171" s="50"/>
      <c r="L1171" s="50"/>
      <c r="M1171" s="50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0"/>
      <c r="Z1171" s="50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</row>
    <row r="1172" spans="7:37" s="1" customFormat="1" ht="13.9" customHeight="1">
      <c r="G1172" s="50"/>
      <c r="H1172" s="50"/>
      <c r="I1172" s="50"/>
      <c r="J1172" s="50"/>
      <c r="K1172" s="50"/>
      <c r="L1172" s="50"/>
      <c r="M1172" s="50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0"/>
      <c r="Z1172" s="50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</row>
    <row r="1173" spans="7:37" s="1" customFormat="1" ht="13.9" customHeight="1">
      <c r="G1173" s="50"/>
      <c r="H1173" s="50"/>
      <c r="I1173" s="50"/>
      <c r="J1173" s="50"/>
      <c r="K1173" s="50"/>
      <c r="L1173" s="50"/>
      <c r="M1173" s="50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0"/>
      <c r="Z1173" s="50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</row>
    <row r="1174" spans="7:37" s="1" customFormat="1" ht="13.9" customHeight="1">
      <c r="G1174" s="50"/>
      <c r="H1174" s="50"/>
      <c r="I1174" s="50"/>
      <c r="J1174" s="50"/>
      <c r="K1174" s="50"/>
      <c r="L1174" s="50"/>
      <c r="M1174" s="50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0"/>
      <c r="Z1174" s="50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</row>
    <row r="1175" spans="7:37" s="1" customFormat="1" ht="13.9" customHeight="1">
      <c r="G1175" s="50"/>
      <c r="H1175" s="50"/>
      <c r="I1175" s="50"/>
      <c r="J1175" s="50"/>
      <c r="K1175" s="50"/>
      <c r="L1175" s="50"/>
      <c r="M1175" s="50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0"/>
      <c r="Z1175" s="50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</row>
    <row r="1176" spans="7:37" s="1" customFormat="1" ht="13.9" customHeight="1">
      <c r="G1176" s="50"/>
      <c r="H1176" s="50"/>
      <c r="I1176" s="50"/>
      <c r="J1176" s="50"/>
      <c r="K1176" s="50"/>
      <c r="L1176" s="50"/>
      <c r="M1176" s="50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0"/>
      <c r="Z1176" s="50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</row>
    <row r="1177" spans="7:37" s="1" customFormat="1" ht="13.9" customHeight="1">
      <c r="G1177" s="50"/>
      <c r="H1177" s="50"/>
      <c r="I1177" s="50"/>
      <c r="J1177" s="50"/>
      <c r="K1177" s="50"/>
      <c r="L1177" s="50"/>
      <c r="M1177" s="50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0"/>
      <c r="Z1177" s="50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</row>
    <row r="1178" spans="7:37" s="1" customFormat="1" ht="13.9" customHeight="1">
      <c r="G1178" s="50"/>
      <c r="H1178" s="50"/>
      <c r="I1178" s="50"/>
      <c r="J1178" s="50"/>
      <c r="K1178" s="50"/>
      <c r="L1178" s="50"/>
      <c r="M1178" s="50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0"/>
      <c r="Z1178" s="50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</row>
    <row r="1179" spans="7:37" s="1" customFormat="1" ht="13.9" customHeight="1"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0"/>
      <c r="Z1179" s="50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</row>
    <row r="1180" spans="7:37" s="1" customFormat="1" ht="13.9" customHeight="1">
      <c r="G1180" s="50"/>
      <c r="H1180" s="50"/>
      <c r="I1180" s="50"/>
      <c r="J1180" s="50"/>
      <c r="K1180" s="50"/>
      <c r="L1180" s="50"/>
      <c r="M1180" s="50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0"/>
      <c r="Z1180" s="50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</row>
    <row r="1181" spans="7:37" s="1" customFormat="1" ht="13.9" customHeight="1">
      <c r="G1181" s="50"/>
      <c r="H1181" s="50"/>
      <c r="I1181" s="50"/>
      <c r="J1181" s="50"/>
      <c r="K1181" s="50"/>
      <c r="L1181" s="50"/>
      <c r="M1181" s="50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0"/>
      <c r="Z1181" s="50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</row>
    <row r="1182" spans="7:37" s="1" customFormat="1" ht="13.9" customHeight="1">
      <c r="G1182" s="50"/>
      <c r="H1182" s="50"/>
      <c r="I1182" s="50"/>
      <c r="J1182" s="50"/>
      <c r="K1182" s="50"/>
      <c r="L1182" s="50"/>
      <c r="M1182" s="50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0"/>
      <c r="Z1182" s="50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</row>
    <row r="1183" spans="7:37" s="1" customFormat="1" ht="13.9" customHeight="1">
      <c r="G1183" s="50"/>
      <c r="H1183" s="50"/>
      <c r="I1183" s="50"/>
      <c r="J1183" s="50"/>
      <c r="K1183" s="50"/>
      <c r="L1183" s="50"/>
      <c r="M1183" s="50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0"/>
      <c r="Z1183" s="50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</row>
    <row r="1184" spans="7:37" s="1" customFormat="1" ht="13.9" customHeight="1">
      <c r="G1184" s="50"/>
      <c r="H1184" s="50"/>
      <c r="I1184" s="50"/>
      <c r="J1184" s="50"/>
      <c r="K1184" s="50"/>
      <c r="L1184" s="50"/>
      <c r="M1184" s="50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0"/>
      <c r="Z1184" s="50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</row>
    <row r="1185" spans="7:37" s="1" customFormat="1" ht="13.9" customHeight="1">
      <c r="G1185" s="50"/>
      <c r="H1185" s="50"/>
      <c r="I1185" s="50"/>
      <c r="J1185" s="50"/>
      <c r="K1185" s="50"/>
      <c r="L1185" s="50"/>
      <c r="M1185" s="50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0"/>
      <c r="Z1185" s="50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</row>
    <row r="1186" spans="7:37" s="1" customFormat="1" ht="13.9" customHeight="1">
      <c r="G1186" s="50"/>
      <c r="H1186" s="50"/>
      <c r="I1186" s="50"/>
      <c r="J1186" s="50"/>
      <c r="K1186" s="50"/>
      <c r="L1186" s="50"/>
      <c r="M1186" s="50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0"/>
      <c r="Z1186" s="50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</row>
    <row r="1187" spans="7:37" s="1" customFormat="1" ht="13.9" customHeight="1">
      <c r="G1187" s="50"/>
      <c r="H1187" s="50"/>
      <c r="I1187" s="50"/>
      <c r="J1187" s="50"/>
      <c r="K1187" s="50"/>
      <c r="L1187" s="50"/>
      <c r="M1187" s="50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0"/>
      <c r="Z1187" s="50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</row>
    <row r="1188" spans="7:37" s="1" customFormat="1" ht="13.9" customHeight="1">
      <c r="G1188" s="50"/>
      <c r="H1188" s="50"/>
      <c r="I1188" s="50"/>
      <c r="J1188" s="50"/>
      <c r="K1188" s="50"/>
      <c r="L1188" s="50"/>
      <c r="M1188" s="50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0"/>
      <c r="Z1188" s="50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</row>
    <row r="1189" spans="7:37" s="1" customFormat="1" ht="13.9" customHeight="1">
      <c r="G1189" s="50"/>
      <c r="H1189" s="50"/>
      <c r="I1189" s="50"/>
      <c r="J1189" s="50"/>
      <c r="K1189" s="50"/>
      <c r="L1189" s="50"/>
      <c r="M1189" s="50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0"/>
      <c r="Z1189" s="50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</row>
    <row r="1190" spans="7:37" s="1" customFormat="1" ht="13.9" customHeight="1">
      <c r="G1190" s="50"/>
      <c r="H1190" s="50"/>
      <c r="I1190" s="50"/>
      <c r="J1190" s="50"/>
      <c r="K1190" s="50"/>
      <c r="L1190" s="50"/>
      <c r="M1190" s="50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0"/>
      <c r="Z1190" s="50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</row>
    <row r="1191" spans="7:37" s="1" customFormat="1" ht="13.9" customHeight="1">
      <c r="G1191" s="50"/>
      <c r="H1191" s="50"/>
      <c r="I1191" s="50"/>
      <c r="J1191" s="50"/>
      <c r="K1191" s="50"/>
      <c r="L1191" s="50"/>
      <c r="M1191" s="50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0"/>
      <c r="Z1191" s="50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</row>
    <row r="1192" spans="7:37" s="1" customFormat="1" ht="13.9" customHeight="1">
      <c r="G1192" s="50"/>
      <c r="H1192" s="50"/>
      <c r="I1192" s="50"/>
      <c r="J1192" s="50"/>
      <c r="K1192" s="50"/>
      <c r="L1192" s="50"/>
      <c r="M1192" s="50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0"/>
      <c r="Z1192" s="50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</row>
    <row r="1193" spans="7:37" s="1" customFormat="1" ht="13.9" customHeight="1">
      <c r="G1193" s="50"/>
      <c r="H1193" s="50"/>
      <c r="I1193" s="50"/>
      <c r="J1193" s="50"/>
      <c r="K1193" s="50"/>
      <c r="L1193" s="50"/>
      <c r="M1193" s="50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0"/>
      <c r="Z1193" s="50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</row>
    <row r="1194" spans="7:37" s="1" customFormat="1" ht="13.9" customHeight="1">
      <c r="G1194" s="50"/>
      <c r="H1194" s="50"/>
      <c r="I1194" s="50"/>
      <c r="J1194" s="50"/>
      <c r="K1194" s="50"/>
      <c r="L1194" s="50"/>
      <c r="M1194" s="50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0"/>
      <c r="Z1194" s="50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</row>
    <row r="1195" spans="7:37" s="1" customFormat="1" ht="13.9" customHeight="1">
      <c r="G1195" s="50"/>
      <c r="H1195" s="50"/>
      <c r="I1195" s="50"/>
      <c r="J1195" s="50"/>
      <c r="K1195" s="50"/>
      <c r="L1195" s="50"/>
      <c r="M1195" s="50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0"/>
      <c r="Z1195" s="50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</row>
    <row r="1196" spans="7:37" s="1" customFormat="1" ht="13.9" customHeight="1">
      <c r="G1196" s="50"/>
      <c r="H1196" s="50"/>
      <c r="I1196" s="50"/>
      <c r="J1196" s="50"/>
      <c r="K1196" s="50"/>
      <c r="L1196" s="50"/>
      <c r="M1196" s="50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0"/>
      <c r="Z1196" s="50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</row>
    <row r="1197" spans="7:37" s="1" customFormat="1" ht="13.9" customHeight="1">
      <c r="G1197" s="50"/>
      <c r="H1197" s="50"/>
      <c r="I1197" s="50"/>
      <c r="J1197" s="50"/>
      <c r="K1197" s="50"/>
      <c r="L1197" s="50"/>
      <c r="M1197" s="50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0"/>
      <c r="Z1197" s="50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</row>
    <row r="1198" spans="7:37" s="1" customFormat="1" ht="13.9" customHeight="1">
      <c r="G1198" s="50"/>
      <c r="H1198" s="50"/>
      <c r="I1198" s="50"/>
      <c r="J1198" s="50"/>
      <c r="K1198" s="50"/>
      <c r="L1198" s="50"/>
      <c r="M1198" s="50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0"/>
      <c r="Z1198" s="50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</row>
    <row r="1199" spans="7:37" s="1" customFormat="1" ht="13.9" customHeight="1">
      <c r="G1199" s="50"/>
      <c r="H1199" s="50"/>
      <c r="I1199" s="50"/>
      <c r="J1199" s="50"/>
      <c r="K1199" s="50"/>
      <c r="L1199" s="50"/>
      <c r="M1199" s="50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0"/>
      <c r="Z1199" s="50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</row>
    <row r="1200" spans="7:37" s="1" customFormat="1" ht="13.9" customHeight="1">
      <c r="G1200" s="50"/>
      <c r="H1200" s="50"/>
      <c r="I1200" s="50"/>
      <c r="J1200" s="50"/>
      <c r="K1200" s="50"/>
      <c r="L1200" s="50"/>
      <c r="M1200" s="50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0"/>
      <c r="Z1200" s="50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</row>
    <row r="1201" spans="7:37" s="1" customFormat="1" ht="13.9" customHeight="1">
      <c r="G1201" s="50"/>
      <c r="H1201" s="50"/>
      <c r="I1201" s="50"/>
      <c r="J1201" s="50"/>
      <c r="K1201" s="50"/>
      <c r="L1201" s="50"/>
      <c r="M1201" s="50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0"/>
      <c r="Z1201" s="50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</row>
    <row r="1202" spans="7:37" s="1" customFormat="1" ht="13.9" customHeight="1">
      <c r="G1202" s="50"/>
      <c r="H1202" s="50"/>
      <c r="I1202" s="50"/>
      <c r="J1202" s="50"/>
      <c r="K1202" s="50"/>
      <c r="L1202" s="50"/>
      <c r="M1202" s="50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0"/>
      <c r="Z1202" s="50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</row>
    <row r="1203" spans="7:37" s="1" customFormat="1" ht="13.9" customHeight="1">
      <c r="G1203" s="50"/>
      <c r="H1203" s="50"/>
      <c r="I1203" s="50"/>
      <c r="J1203" s="50"/>
      <c r="K1203" s="50"/>
      <c r="L1203" s="50"/>
      <c r="M1203" s="50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0"/>
      <c r="Z1203" s="50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</row>
    <row r="1204" spans="7:37" s="1" customFormat="1" ht="13.9" customHeight="1">
      <c r="G1204" s="50"/>
      <c r="H1204" s="50"/>
      <c r="I1204" s="50"/>
      <c r="J1204" s="50"/>
      <c r="K1204" s="50"/>
      <c r="L1204" s="50"/>
      <c r="M1204" s="50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0"/>
      <c r="Z1204" s="50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</row>
    <row r="1205" spans="7:37" s="1" customFormat="1" ht="13.9" customHeight="1">
      <c r="G1205" s="50"/>
      <c r="H1205" s="50"/>
      <c r="I1205" s="50"/>
      <c r="J1205" s="50"/>
      <c r="K1205" s="50"/>
      <c r="L1205" s="50"/>
      <c r="M1205" s="50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0"/>
      <c r="Z1205" s="50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</row>
    <row r="1206" spans="7:37" s="1" customFormat="1" ht="13.9" customHeight="1">
      <c r="G1206" s="50"/>
      <c r="H1206" s="50"/>
      <c r="I1206" s="50"/>
      <c r="J1206" s="50"/>
      <c r="K1206" s="50"/>
      <c r="L1206" s="50"/>
      <c r="M1206" s="50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0"/>
      <c r="Z1206" s="50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</row>
    <row r="1207" spans="7:37" s="1" customFormat="1" ht="13.9" customHeight="1">
      <c r="G1207" s="50"/>
      <c r="H1207" s="50"/>
      <c r="I1207" s="50"/>
      <c r="J1207" s="50"/>
      <c r="K1207" s="50"/>
      <c r="L1207" s="50"/>
      <c r="M1207" s="50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0"/>
      <c r="Z1207" s="50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</row>
    <row r="1208" spans="7:37" s="1" customFormat="1" ht="13.9" customHeight="1">
      <c r="G1208" s="50"/>
      <c r="H1208" s="50"/>
      <c r="I1208" s="50"/>
      <c r="J1208" s="50"/>
      <c r="K1208" s="50"/>
      <c r="L1208" s="50"/>
      <c r="M1208" s="50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0"/>
      <c r="Z1208" s="50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</row>
    <row r="1209" spans="7:37" s="1" customFormat="1" ht="13.9" customHeight="1">
      <c r="G1209" s="50"/>
      <c r="H1209" s="50"/>
      <c r="I1209" s="50"/>
      <c r="J1209" s="50"/>
      <c r="K1209" s="50"/>
      <c r="L1209" s="50"/>
      <c r="M1209" s="50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0"/>
      <c r="Z1209" s="50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</row>
    <row r="1210" spans="7:37" s="1" customFormat="1" ht="13.9" customHeight="1">
      <c r="G1210" s="50"/>
      <c r="H1210" s="50"/>
      <c r="I1210" s="50"/>
      <c r="J1210" s="50"/>
      <c r="K1210" s="50"/>
      <c r="L1210" s="50"/>
      <c r="M1210" s="50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0"/>
      <c r="Z1210" s="50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</row>
    <row r="1211" spans="7:37" s="1" customFormat="1" ht="13.9" customHeight="1">
      <c r="G1211" s="50"/>
      <c r="H1211" s="50"/>
      <c r="I1211" s="50"/>
      <c r="J1211" s="50"/>
      <c r="K1211" s="50"/>
      <c r="L1211" s="50"/>
      <c r="M1211" s="50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0"/>
      <c r="Z1211" s="50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</row>
    <row r="1212" spans="7:37" s="1" customFormat="1" ht="13.9" customHeight="1">
      <c r="G1212" s="50"/>
      <c r="H1212" s="50"/>
      <c r="I1212" s="50"/>
      <c r="J1212" s="50"/>
      <c r="K1212" s="50"/>
      <c r="L1212" s="50"/>
      <c r="M1212" s="50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0"/>
      <c r="Z1212" s="50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</row>
    <row r="1213" spans="7:37" s="1" customFormat="1" ht="13.9" customHeight="1">
      <c r="G1213" s="50"/>
      <c r="H1213" s="50"/>
      <c r="I1213" s="50"/>
      <c r="J1213" s="50"/>
      <c r="K1213" s="50"/>
      <c r="L1213" s="50"/>
      <c r="M1213" s="50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0"/>
      <c r="Z1213" s="50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</row>
    <row r="1214" spans="7:37" s="1" customFormat="1" ht="13.9" customHeight="1">
      <c r="G1214" s="50"/>
      <c r="H1214" s="50"/>
      <c r="I1214" s="50"/>
      <c r="J1214" s="50"/>
      <c r="K1214" s="50"/>
      <c r="L1214" s="50"/>
      <c r="M1214" s="50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0"/>
      <c r="Z1214" s="50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</row>
    <row r="1215" spans="7:37" s="1" customFormat="1" ht="13.9" customHeight="1">
      <c r="G1215" s="50"/>
      <c r="H1215" s="50"/>
      <c r="I1215" s="50"/>
      <c r="J1215" s="50"/>
      <c r="K1215" s="50"/>
      <c r="L1215" s="50"/>
      <c r="M1215" s="50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0"/>
      <c r="Z1215" s="50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</row>
    <row r="1216" spans="7:37" s="1" customFormat="1" ht="13.9" customHeight="1">
      <c r="G1216" s="50"/>
      <c r="H1216" s="50"/>
      <c r="I1216" s="50"/>
      <c r="J1216" s="50"/>
      <c r="K1216" s="50"/>
      <c r="L1216" s="50"/>
      <c r="M1216" s="50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0"/>
      <c r="Z1216" s="50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</row>
    <row r="1217" spans="7:37" s="1" customFormat="1" ht="13.9" customHeight="1">
      <c r="G1217" s="50"/>
      <c r="H1217" s="50"/>
      <c r="I1217" s="50"/>
      <c r="J1217" s="50"/>
      <c r="K1217" s="50"/>
      <c r="L1217" s="50"/>
      <c r="M1217" s="50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0"/>
      <c r="Z1217" s="50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</row>
    <row r="1218" spans="7:37" s="1" customFormat="1" ht="13.9" customHeight="1">
      <c r="G1218" s="50"/>
      <c r="H1218" s="50"/>
      <c r="I1218" s="50"/>
      <c r="J1218" s="50"/>
      <c r="K1218" s="50"/>
      <c r="L1218" s="50"/>
      <c r="M1218" s="50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0"/>
      <c r="Z1218" s="50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</row>
    <row r="1219" spans="7:37" s="1" customFormat="1" ht="13.9" customHeight="1">
      <c r="G1219" s="50"/>
      <c r="H1219" s="50"/>
      <c r="I1219" s="50"/>
      <c r="J1219" s="50"/>
      <c r="K1219" s="50"/>
      <c r="L1219" s="50"/>
      <c r="M1219" s="50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0"/>
      <c r="Z1219" s="50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</row>
    <row r="1220" spans="7:37" s="1" customFormat="1" ht="13.9" customHeight="1">
      <c r="G1220" s="50"/>
      <c r="H1220" s="50"/>
      <c r="I1220" s="50"/>
      <c r="J1220" s="50"/>
      <c r="K1220" s="50"/>
      <c r="L1220" s="50"/>
      <c r="M1220" s="50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0"/>
      <c r="Z1220" s="50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</row>
    <row r="1221" spans="7:37" s="1" customFormat="1" ht="13.9" customHeight="1">
      <c r="G1221" s="50"/>
      <c r="H1221" s="50"/>
      <c r="I1221" s="50"/>
      <c r="J1221" s="50"/>
      <c r="K1221" s="50"/>
      <c r="L1221" s="50"/>
      <c r="M1221" s="50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0"/>
      <c r="Z1221" s="50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</row>
    <row r="1222" spans="7:37" s="1" customFormat="1" ht="13.9" customHeight="1">
      <c r="G1222" s="50"/>
      <c r="H1222" s="50"/>
      <c r="I1222" s="50"/>
      <c r="J1222" s="50"/>
      <c r="K1222" s="50"/>
      <c r="L1222" s="50"/>
      <c r="M1222" s="50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0"/>
      <c r="Z1222" s="50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</row>
    <row r="1223" spans="7:37" s="1" customFormat="1" ht="13.9" customHeight="1"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0"/>
      <c r="Z1223" s="50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</row>
    <row r="1224" spans="7:37" s="1" customFormat="1" ht="13.9" customHeight="1">
      <c r="G1224" s="50"/>
      <c r="H1224" s="50"/>
      <c r="I1224" s="50"/>
      <c r="J1224" s="50"/>
      <c r="K1224" s="50"/>
      <c r="L1224" s="50"/>
      <c r="M1224" s="50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0"/>
      <c r="Z1224" s="50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</row>
    <row r="1225" spans="7:37" s="1" customFormat="1" ht="13.9" customHeight="1">
      <c r="G1225" s="50"/>
      <c r="H1225" s="50"/>
      <c r="I1225" s="50"/>
      <c r="J1225" s="50"/>
      <c r="K1225" s="50"/>
      <c r="L1225" s="50"/>
      <c r="M1225" s="50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0"/>
      <c r="Z1225" s="50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</row>
    <row r="1226" spans="7:37" s="1" customFormat="1" ht="13.9" customHeight="1">
      <c r="G1226" s="50"/>
      <c r="H1226" s="50"/>
      <c r="I1226" s="50"/>
      <c r="J1226" s="50"/>
      <c r="K1226" s="50"/>
      <c r="L1226" s="50"/>
      <c r="M1226" s="50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0"/>
      <c r="Z1226" s="50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</row>
    <row r="1227" spans="7:37" s="1" customFormat="1" ht="13.9" customHeight="1">
      <c r="G1227" s="50"/>
      <c r="H1227" s="50"/>
      <c r="I1227" s="50"/>
      <c r="J1227" s="50"/>
      <c r="K1227" s="50"/>
      <c r="L1227" s="50"/>
      <c r="M1227" s="50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0"/>
      <c r="Z1227" s="50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</row>
    <row r="1228" spans="7:37" s="1" customFormat="1" ht="13.9" customHeight="1">
      <c r="G1228" s="50"/>
      <c r="H1228" s="50"/>
      <c r="I1228" s="50"/>
      <c r="J1228" s="50"/>
      <c r="K1228" s="50"/>
      <c r="L1228" s="50"/>
      <c r="M1228" s="50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0"/>
      <c r="Z1228" s="50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</row>
    <row r="1229" spans="7:37" s="1" customFormat="1" ht="13.9" customHeight="1">
      <c r="G1229" s="50"/>
      <c r="H1229" s="50"/>
      <c r="I1229" s="50"/>
      <c r="J1229" s="50"/>
      <c r="K1229" s="50"/>
      <c r="L1229" s="50"/>
      <c r="M1229" s="50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0"/>
      <c r="Z1229" s="50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</row>
    <row r="1230" spans="7:37" s="1" customFormat="1" ht="13.9" customHeight="1">
      <c r="G1230" s="50"/>
      <c r="H1230" s="50"/>
      <c r="I1230" s="50"/>
      <c r="J1230" s="50"/>
      <c r="K1230" s="50"/>
      <c r="L1230" s="50"/>
      <c r="M1230" s="50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0"/>
      <c r="Z1230" s="50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</row>
    <row r="1231" spans="7:37" s="1" customFormat="1" ht="13.9" customHeight="1">
      <c r="G1231" s="50"/>
      <c r="H1231" s="50"/>
      <c r="I1231" s="50"/>
      <c r="J1231" s="50"/>
      <c r="K1231" s="50"/>
      <c r="L1231" s="50"/>
      <c r="M1231" s="50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0"/>
      <c r="Z1231" s="50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</row>
    <row r="1232" spans="7:37" s="1" customFormat="1" ht="13.9" customHeight="1">
      <c r="G1232" s="50"/>
      <c r="H1232" s="50"/>
      <c r="I1232" s="50"/>
      <c r="J1232" s="50"/>
      <c r="K1232" s="50"/>
      <c r="L1232" s="50"/>
      <c r="M1232" s="50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0"/>
      <c r="Z1232" s="50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</row>
    <row r="1233" spans="7:37" s="1" customFormat="1" ht="13.9" customHeight="1">
      <c r="G1233" s="50"/>
      <c r="H1233" s="50"/>
      <c r="I1233" s="50"/>
      <c r="J1233" s="50"/>
      <c r="K1233" s="50"/>
      <c r="L1233" s="50"/>
      <c r="M1233" s="50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0"/>
      <c r="Z1233" s="50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</row>
    <row r="1234" spans="7:37" s="1" customFormat="1" ht="13.9" customHeight="1">
      <c r="G1234" s="50"/>
      <c r="H1234" s="50"/>
      <c r="I1234" s="50"/>
      <c r="J1234" s="50"/>
      <c r="K1234" s="50"/>
      <c r="L1234" s="50"/>
      <c r="M1234" s="50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0"/>
      <c r="Z1234" s="50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</row>
    <row r="1235" spans="7:37" s="1" customFormat="1" ht="13.9" customHeight="1">
      <c r="G1235" s="50"/>
      <c r="H1235" s="50"/>
      <c r="I1235" s="50"/>
      <c r="J1235" s="50"/>
      <c r="K1235" s="50"/>
      <c r="L1235" s="50"/>
      <c r="M1235" s="50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0"/>
      <c r="Z1235" s="50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</row>
    <row r="1236" spans="7:37" s="1" customFormat="1" ht="13.9" customHeight="1">
      <c r="G1236" s="50"/>
      <c r="H1236" s="50"/>
      <c r="I1236" s="50"/>
      <c r="J1236" s="50"/>
      <c r="K1236" s="50"/>
      <c r="L1236" s="50"/>
      <c r="M1236" s="50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0"/>
      <c r="Z1236" s="50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</row>
    <row r="1237" spans="7:37" s="1" customFormat="1" ht="13.9" customHeight="1">
      <c r="G1237" s="50"/>
      <c r="H1237" s="50"/>
      <c r="I1237" s="50"/>
      <c r="J1237" s="50"/>
      <c r="K1237" s="50"/>
      <c r="L1237" s="50"/>
      <c r="M1237" s="50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0"/>
      <c r="Z1237" s="50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</row>
    <row r="1238" spans="7:37" s="1" customFormat="1" ht="13.9" customHeight="1">
      <c r="G1238" s="50"/>
      <c r="H1238" s="50"/>
      <c r="I1238" s="50"/>
      <c r="J1238" s="50"/>
      <c r="K1238" s="50"/>
      <c r="L1238" s="50"/>
      <c r="M1238" s="50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0"/>
      <c r="Z1238" s="50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</row>
    <row r="1239" spans="7:37" s="1" customFormat="1" ht="13.9" customHeight="1">
      <c r="G1239" s="50"/>
      <c r="H1239" s="50"/>
      <c r="I1239" s="50"/>
      <c r="J1239" s="50"/>
      <c r="K1239" s="50"/>
      <c r="L1239" s="50"/>
      <c r="M1239" s="50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0"/>
      <c r="Z1239" s="50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</row>
    <row r="1240" spans="7:37" s="1" customFormat="1" ht="13.9" customHeight="1">
      <c r="G1240" s="50"/>
      <c r="H1240" s="50"/>
      <c r="I1240" s="50"/>
      <c r="J1240" s="50"/>
      <c r="K1240" s="50"/>
      <c r="L1240" s="50"/>
      <c r="M1240" s="50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0"/>
      <c r="Z1240" s="50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</row>
    <row r="1241" spans="7:37" s="1" customFormat="1" ht="13.9" customHeight="1">
      <c r="G1241" s="50"/>
      <c r="H1241" s="50"/>
      <c r="I1241" s="50"/>
      <c r="J1241" s="50"/>
      <c r="K1241" s="50"/>
      <c r="L1241" s="50"/>
      <c r="M1241" s="50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0"/>
      <c r="Z1241" s="50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</row>
    <row r="1242" spans="7:37" s="1" customFormat="1" ht="13.9" customHeight="1">
      <c r="G1242" s="50"/>
      <c r="H1242" s="50"/>
      <c r="I1242" s="50"/>
      <c r="J1242" s="50"/>
      <c r="K1242" s="50"/>
      <c r="L1242" s="50"/>
      <c r="M1242" s="50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0"/>
      <c r="Z1242" s="50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</row>
    <row r="1243" spans="7:37" s="1" customFormat="1" ht="13.9" customHeight="1">
      <c r="G1243" s="50"/>
      <c r="H1243" s="50"/>
      <c r="I1243" s="50"/>
      <c r="J1243" s="50"/>
      <c r="K1243" s="50"/>
      <c r="L1243" s="50"/>
      <c r="M1243" s="50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0"/>
      <c r="Z1243" s="50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</row>
    <row r="1244" spans="7:37" s="1" customFormat="1" ht="13.9" customHeight="1">
      <c r="G1244" s="50"/>
      <c r="H1244" s="50"/>
      <c r="I1244" s="50"/>
      <c r="J1244" s="50"/>
      <c r="K1244" s="50"/>
      <c r="L1244" s="50"/>
      <c r="M1244" s="50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0"/>
      <c r="Z1244" s="50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</row>
    <row r="1245" spans="7:37" s="1" customFormat="1" ht="13.9" customHeight="1">
      <c r="G1245" s="50"/>
      <c r="H1245" s="50"/>
      <c r="I1245" s="50"/>
      <c r="J1245" s="50"/>
      <c r="K1245" s="50"/>
      <c r="L1245" s="50"/>
      <c r="M1245" s="50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0"/>
      <c r="Z1245" s="50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</row>
    <row r="1246" spans="7:37" s="1" customFormat="1" ht="13.9" customHeight="1">
      <c r="G1246" s="50"/>
      <c r="H1246" s="50"/>
      <c r="I1246" s="50"/>
      <c r="J1246" s="50"/>
      <c r="K1246" s="50"/>
      <c r="L1246" s="50"/>
      <c r="M1246" s="50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0"/>
      <c r="Z1246" s="50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</row>
    <row r="1247" spans="7:37" s="1" customFormat="1" ht="13.9" customHeight="1">
      <c r="G1247" s="50"/>
      <c r="H1247" s="50"/>
      <c r="I1247" s="50"/>
      <c r="J1247" s="50"/>
      <c r="K1247" s="50"/>
      <c r="L1247" s="50"/>
      <c r="M1247" s="50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0"/>
      <c r="Z1247" s="50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</row>
    <row r="1248" spans="7:37" s="1" customFormat="1" ht="13.9" customHeight="1">
      <c r="G1248" s="50"/>
      <c r="H1248" s="50"/>
      <c r="I1248" s="50"/>
      <c r="J1248" s="50"/>
      <c r="K1248" s="50"/>
      <c r="L1248" s="50"/>
      <c r="M1248" s="50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0"/>
      <c r="Z1248" s="50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</row>
    <row r="1249" spans="7:37" s="1" customFormat="1" ht="13.9" customHeight="1">
      <c r="G1249" s="50"/>
      <c r="H1249" s="50"/>
      <c r="I1249" s="50"/>
      <c r="J1249" s="50"/>
      <c r="K1249" s="50"/>
      <c r="L1249" s="50"/>
      <c r="M1249" s="50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0"/>
      <c r="Z1249" s="50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</row>
    <row r="1250" spans="7:37" s="1" customFormat="1" ht="13.9" customHeight="1">
      <c r="G1250" s="50"/>
      <c r="H1250" s="50"/>
      <c r="I1250" s="50"/>
      <c r="J1250" s="50"/>
      <c r="K1250" s="50"/>
      <c r="L1250" s="50"/>
      <c r="M1250" s="50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0"/>
      <c r="Z1250" s="50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</row>
    <row r="1251" spans="7:37" s="1" customFormat="1" ht="13.9" customHeight="1">
      <c r="G1251" s="50"/>
      <c r="H1251" s="50"/>
      <c r="I1251" s="50"/>
      <c r="J1251" s="50"/>
      <c r="K1251" s="50"/>
      <c r="L1251" s="50"/>
      <c r="M1251" s="50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0"/>
      <c r="Z1251" s="50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</row>
    <row r="1252" spans="7:37" s="1" customFormat="1" ht="13.9" customHeight="1">
      <c r="G1252" s="50"/>
      <c r="H1252" s="50"/>
      <c r="I1252" s="50"/>
      <c r="J1252" s="50"/>
      <c r="K1252" s="50"/>
      <c r="L1252" s="50"/>
      <c r="M1252" s="50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0"/>
      <c r="Z1252" s="50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</row>
    <row r="1253" spans="7:37" s="1" customFormat="1" ht="13.9" customHeight="1">
      <c r="G1253" s="50"/>
      <c r="H1253" s="50"/>
      <c r="I1253" s="50"/>
      <c r="J1253" s="50"/>
      <c r="K1253" s="50"/>
      <c r="L1253" s="50"/>
      <c r="M1253" s="50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0"/>
      <c r="Z1253" s="50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</row>
    <row r="1254" spans="7:37" s="1" customFormat="1" ht="13.9" customHeight="1">
      <c r="G1254" s="50"/>
      <c r="H1254" s="50"/>
      <c r="I1254" s="50"/>
      <c r="J1254" s="50"/>
      <c r="K1254" s="50"/>
      <c r="L1254" s="50"/>
      <c r="M1254" s="50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0"/>
      <c r="Z1254" s="50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</row>
    <row r="1255" spans="7:37" s="1" customFormat="1" ht="13.9" customHeight="1">
      <c r="G1255" s="50"/>
      <c r="H1255" s="50"/>
      <c r="I1255" s="50"/>
      <c r="J1255" s="50"/>
      <c r="K1255" s="50"/>
      <c r="L1255" s="50"/>
      <c r="M1255" s="50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0"/>
      <c r="Z1255" s="50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</row>
    <row r="1256" spans="7:37" s="1" customFormat="1" ht="13.9" customHeight="1">
      <c r="G1256" s="50"/>
      <c r="H1256" s="50"/>
      <c r="I1256" s="50"/>
      <c r="J1256" s="50"/>
      <c r="K1256" s="50"/>
      <c r="L1256" s="50"/>
      <c r="M1256" s="50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0"/>
      <c r="Z1256" s="50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</row>
    <row r="1257" spans="7:37" s="1" customFormat="1" ht="13.9" customHeight="1">
      <c r="G1257" s="50"/>
      <c r="H1257" s="50"/>
      <c r="I1257" s="50"/>
      <c r="J1257" s="50"/>
      <c r="K1257" s="50"/>
      <c r="L1257" s="50"/>
      <c r="M1257" s="50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0"/>
      <c r="Z1257" s="50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</row>
    <row r="1258" spans="7:37" s="1" customFormat="1" ht="13.9" customHeight="1">
      <c r="G1258" s="50"/>
      <c r="H1258" s="50"/>
      <c r="I1258" s="50"/>
      <c r="J1258" s="50"/>
      <c r="K1258" s="50"/>
      <c r="L1258" s="50"/>
      <c r="M1258" s="50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0"/>
      <c r="Z1258" s="50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</row>
    <row r="1259" spans="7:37" s="1" customFormat="1" ht="13.9" customHeight="1">
      <c r="G1259" s="50"/>
      <c r="H1259" s="50"/>
      <c r="I1259" s="50"/>
      <c r="J1259" s="50"/>
      <c r="K1259" s="50"/>
      <c r="L1259" s="50"/>
      <c r="M1259" s="50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0"/>
      <c r="Z1259" s="50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</row>
    <row r="1260" spans="7:37" s="1" customFormat="1" ht="13.9" customHeight="1">
      <c r="G1260" s="50"/>
      <c r="H1260" s="50"/>
      <c r="I1260" s="50"/>
      <c r="J1260" s="50"/>
      <c r="K1260" s="50"/>
      <c r="L1260" s="50"/>
      <c r="M1260" s="50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0"/>
      <c r="Z1260" s="50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</row>
    <row r="1261" spans="7:37" s="1" customFormat="1" ht="13.9" customHeight="1">
      <c r="G1261" s="50"/>
      <c r="H1261" s="50"/>
      <c r="I1261" s="50"/>
      <c r="J1261" s="50"/>
      <c r="K1261" s="50"/>
      <c r="L1261" s="50"/>
      <c r="M1261" s="50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0"/>
      <c r="Z1261" s="50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</row>
    <row r="1262" spans="7:37" s="1" customFormat="1" ht="13.9" customHeight="1">
      <c r="G1262" s="50"/>
      <c r="H1262" s="50"/>
      <c r="I1262" s="50"/>
      <c r="J1262" s="50"/>
      <c r="K1262" s="50"/>
      <c r="L1262" s="50"/>
      <c r="M1262" s="50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0"/>
      <c r="Z1262" s="50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</row>
    <row r="1263" spans="7:37" s="1" customFormat="1" ht="13.9" customHeight="1">
      <c r="G1263" s="50"/>
      <c r="H1263" s="50"/>
      <c r="I1263" s="50"/>
      <c r="J1263" s="50"/>
      <c r="K1263" s="50"/>
      <c r="L1263" s="50"/>
      <c r="M1263" s="50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0"/>
      <c r="Z1263" s="50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</row>
    <row r="1264" spans="7:37" s="1" customFormat="1" ht="13.9" customHeight="1">
      <c r="G1264" s="50"/>
      <c r="H1264" s="50"/>
      <c r="I1264" s="50"/>
      <c r="J1264" s="50"/>
      <c r="K1264" s="50"/>
      <c r="L1264" s="50"/>
      <c r="M1264" s="50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0"/>
      <c r="Z1264" s="50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</row>
    <row r="1265" spans="7:37" s="1" customFormat="1" ht="13.9" customHeight="1">
      <c r="G1265" s="50"/>
      <c r="H1265" s="50"/>
      <c r="I1265" s="50"/>
      <c r="J1265" s="50"/>
      <c r="K1265" s="50"/>
      <c r="L1265" s="50"/>
      <c r="M1265" s="50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0"/>
      <c r="Z1265" s="50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</row>
    <row r="1266" spans="7:37" s="1" customFormat="1" ht="13.9" customHeight="1">
      <c r="G1266" s="50"/>
      <c r="H1266" s="50"/>
      <c r="I1266" s="50"/>
      <c r="J1266" s="50"/>
      <c r="K1266" s="50"/>
      <c r="L1266" s="50"/>
      <c r="M1266" s="50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0"/>
      <c r="Z1266" s="50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</row>
    <row r="1267" spans="7:37" s="1" customFormat="1" ht="13.9" customHeight="1">
      <c r="G1267" s="50"/>
      <c r="H1267" s="50"/>
      <c r="I1267" s="50"/>
      <c r="J1267" s="50"/>
      <c r="K1267" s="50"/>
      <c r="L1267" s="50"/>
      <c r="M1267" s="50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0"/>
      <c r="Z1267" s="50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</row>
    <row r="1268" spans="7:37" s="1" customFormat="1" ht="13.9" customHeight="1">
      <c r="G1268" s="50"/>
      <c r="H1268" s="50"/>
      <c r="I1268" s="50"/>
      <c r="J1268" s="50"/>
      <c r="K1268" s="50"/>
      <c r="L1268" s="50"/>
      <c r="M1268" s="50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0"/>
      <c r="Z1268" s="50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</row>
    <row r="1269" spans="7:37" s="1" customFormat="1" ht="13.9" customHeight="1">
      <c r="G1269" s="50"/>
      <c r="H1269" s="50"/>
      <c r="I1269" s="50"/>
      <c r="J1269" s="50"/>
      <c r="K1269" s="50"/>
      <c r="L1269" s="50"/>
      <c r="M1269" s="50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0"/>
      <c r="Z1269" s="50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</row>
    <row r="1270" spans="7:37" s="1" customFormat="1" ht="13.9" customHeight="1">
      <c r="G1270" s="50"/>
      <c r="H1270" s="50"/>
      <c r="I1270" s="50"/>
      <c r="J1270" s="50"/>
      <c r="K1270" s="50"/>
      <c r="L1270" s="50"/>
      <c r="M1270" s="50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0"/>
      <c r="Z1270" s="50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</row>
    <row r="1271" spans="7:37" s="1" customFormat="1" ht="13.9" customHeight="1">
      <c r="G1271" s="50"/>
      <c r="H1271" s="50"/>
      <c r="I1271" s="50"/>
      <c r="J1271" s="50"/>
      <c r="K1271" s="50"/>
      <c r="L1271" s="50"/>
      <c r="M1271" s="50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0"/>
      <c r="Z1271" s="50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</row>
    <row r="1272" spans="7:37" s="1" customFormat="1" ht="13.9" customHeight="1">
      <c r="G1272" s="50"/>
      <c r="H1272" s="50"/>
      <c r="I1272" s="50"/>
      <c r="J1272" s="50"/>
      <c r="K1272" s="50"/>
      <c r="L1272" s="50"/>
      <c r="M1272" s="50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0"/>
      <c r="Z1272" s="50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</row>
    <row r="1273" spans="7:37" s="1" customFormat="1" ht="13.9" customHeight="1">
      <c r="G1273" s="50"/>
      <c r="H1273" s="50"/>
      <c r="I1273" s="50"/>
      <c r="J1273" s="50"/>
      <c r="K1273" s="50"/>
      <c r="L1273" s="50"/>
      <c r="M1273" s="50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0"/>
      <c r="Z1273" s="50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</row>
    <row r="1274" spans="7:37" s="1" customFormat="1" ht="13.9" customHeight="1">
      <c r="G1274" s="50"/>
      <c r="H1274" s="50"/>
      <c r="I1274" s="50"/>
      <c r="J1274" s="50"/>
      <c r="K1274" s="50"/>
      <c r="L1274" s="50"/>
      <c r="M1274" s="50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0"/>
      <c r="Z1274" s="50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</row>
    <row r="1275" spans="7:37" s="1" customFormat="1" ht="13.9" customHeight="1">
      <c r="G1275" s="50"/>
      <c r="H1275" s="50"/>
      <c r="I1275" s="50"/>
      <c r="J1275" s="50"/>
      <c r="K1275" s="50"/>
      <c r="L1275" s="50"/>
      <c r="M1275" s="50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0"/>
      <c r="Z1275" s="50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</row>
    <row r="1276" spans="7:37" s="1" customFormat="1" ht="13.9" customHeight="1">
      <c r="G1276" s="50"/>
      <c r="H1276" s="50"/>
      <c r="I1276" s="50"/>
      <c r="J1276" s="50"/>
      <c r="K1276" s="50"/>
      <c r="L1276" s="50"/>
      <c r="M1276" s="50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0"/>
      <c r="Z1276" s="50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</row>
    <row r="1277" spans="7:37" s="1" customFormat="1" ht="13.9" customHeight="1">
      <c r="G1277" s="50"/>
      <c r="H1277" s="50"/>
      <c r="I1277" s="50"/>
      <c r="J1277" s="50"/>
      <c r="K1277" s="50"/>
      <c r="L1277" s="50"/>
      <c r="M1277" s="50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0"/>
      <c r="Z1277" s="50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</row>
    <row r="1278" spans="7:37" s="1" customFormat="1" ht="13.9" customHeight="1">
      <c r="G1278" s="50"/>
      <c r="H1278" s="50"/>
      <c r="I1278" s="50"/>
      <c r="J1278" s="50"/>
      <c r="K1278" s="50"/>
      <c r="L1278" s="50"/>
      <c r="M1278" s="50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0"/>
      <c r="Z1278" s="50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</row>
    <row r="1279" spans="7:37" s="1" customFormat="1" ht="13.9" customHeight="1">
      <c r="G1279" s="50"/>
      <c r="H1279" s="50"/>
      <c r="I1279" s="50"/>
      <c r="J1279" s="50"/>
      <c r="K1279" s="50"/>
      <c r="L1279" s="50"/>
      <c r="M1279" s="50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0"/>
      <c r="Z1279" s="50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</row>
    <row r="1280" spans="7:37" s="1" customFormat="1" ht="13.9" customHeight="1">
      <c r="G1280" s="50"/>
      <c r="H1280" s="50"/>
      <c r="I1280" s="50"/>
      <c r="J1280" s="50"/>
      <c r="K1280" s="50"/>
      <c r="L1280" s="50"/>
      <c r="M1280" s="50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0"/>
      <c r="Z1280" s="50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</row>
    <row r="1281" spans="7:37" s="1" customFormat="1" ht="13.9" customHeight="1">
      <c r="G1281" s="50"/>
      <c r="H1281" s="50"/>
      <c r="I1281" s="50"/>
      <c r="J1281" s="50"/>
      <c r="K1281" s="50"/>
      <c r="L1281" s="50"/>
      <c r="M1281" s="50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0"/>
      <c r="Z1281" s="50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</row>
    <row r="1282" spans="7:37" s="1" customFormat="1" ht="13.9" customHeight="1">
      <c r="G1282" s="50"/>
      <c r="H1282" s="50"/>
      <c r="I1282" s="50"/>
      <c r="J1282" s="50"/>
      <c r="K1282" s="50"/>
      <c r="L1282" s="50"/>
      <c r="M1282" s="50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0"/>
      <c r="Z1282" s="50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</row>
    <row r="1283" spans="7:37" s="1" customFormat="1" ht="13.9" customHeight="1">
      <c r="G1283" s="50"/>
      <c r="H1283" s="50"/>
      <c r="I1283" s="50"/>
      <c r="J1283" s="50"/>
      <c r="K1283" s="50"/>
      <c r="L1283" s="50"/>
      <c r="M1283" s="50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0"/>
      <c r="Z1283" s="50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</row>
    <row r="1284" spans="7:37" s="1" customFormat="1" ht="13.9" customHeight="1">
      <c r="G1284" s="50"/>
      <c r="H1284" s="50"/>
      <c r="I1284" s="50"/>
      <c r="J1284" s="50"/>
      <c r="K1284" s="50"/>
      <c r="L1284" s="50"/>
      <c r="M1284" s="50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0"/>
      <c r="Z1284" s="50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</row>
    <row r="1285" spans="7:37" s="1" customFormat="1" ht="13.9" customHeight="1">
      <c r="G1285" s="50"/>
      <c r="H1285" s="50"/>
      <c r="I1285" s="50"/>
      <c r="J1285" s="50"/>
      <c r="K1285" s="50"/>
      <c r="L1285" s="50"/>
      <c r="M1285" s="50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0"/>
      <c r="Z1285" s="50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</row>
    <row r="1286" spans="7:37" s="1" customFormat="1" ht="13.9" customHeight="1">
      <c r="G1286" s="50"/>
      <c r="H1286" s="50"/>
      <c r="I1286" s="50"/>
      <c r="J1286" s="50"/>
      <c r="K1286" s="50"/>
      <c r="L1286" s="50"/>
      <c r="M1286" s="50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0"/>
      <c r="Z1286" s="50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</row>
    <row r="1287" spans="7:37" s="1" customFormat="1" ht="13.9" customHeight="1">
      <c r="G1287" s="50"/>
      <c r="H1287" s="50"/>
      <c r="I1287" s="50"/>
      <c r="J1287" s="50"/>
      <c r="K1287" s="50"/>
      <c r="L1287" s="50"/>
      <c r="M1287" s="50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0"/>
      <c r="Z1287" s="50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</row>
    <row r="1288" spans="7:37" s="1" customFormat="1" ht="13.9" customHeight="1">
      <c r="G1288" s="50"/>
      <c r="H1288" s="50"/>
      <c r="I1288" s="50"/>
      <c r="J1288" s="50"/>
      <c r="K1288" s="50"/>
      <c r="L1288" s="50"/>
      <c r="M1288" s="50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0"/>
      <c r="Z1288" s="50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</row>
    <row r="1289" spans="7:37" s="1" customFormat="1" ht="13.9" customHeight="1">
      <c r="G1289" s="50"/>
      <c r="H1289" s="50"/>
      <c r="I1289" s="50"/>
      <c r="J1289" s="50"/>
      <c r="K1289" s="50"/>
      <c r="L1289" s="50"/>
      <c r="M1289" s="50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0"/>
      <c r="Z1289" s="50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</row>
    <row r="1290" spans="7:37" s="1" customFormat="1" ht="13.9" customHeight="1">
      <c r="G1290" s="50"/>
      <c r="H1290" s="50"/>
      <c r="I1290" s="50"/>
      <c r="J1290" s="50"/>
      <c r="K1290" s="50"/>
      <c r="L1290" s="50"/>
      <c r="M1290" s="50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0"/>
      <c r="Z1290" s="50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</row>
    <row r="1291" spans="7:37" s="1" customFormat="1" ht="13.9" customHeight="1">
      <c r="G1291" s="50"/>
      <c r="H1291" s="50"/>
      <c r="I1291" s="50"/>
      <c r="J1291" s="50"/>
      <c r="K1291" s="50"/>
      <c r="L1291" s="50"/>
      <c r="M1291" s="50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0"/>
      <c r="Z1291" s="50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</row>
    <row r="1292" spans="7:37" s="1" customFormat="1" ht="13.9" customHeight="1">
      <c r="G1292" s="50"/>
      <c r="H1292" s="50"/>
      <c r="I1292" s="50"/>
      <c r="J1292" s="50"/>
      <c r="K1292" s="50"/>
      <c r="L1292" s="50"/>
      <c r="M1292" s="50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0"/>
      <c r="Z1292" s="50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</row>
    <row r="1293" spans="7:37" s="1" customFormat="1" ht="13.9" customHeight="1">
      <c r="G1293" s="50"/>
      <c r="H1293" s="50"/>
      <c r="I1293" s="50"/>
      <c r="J1293" s="50"/>
      <c r="K1293" s="50"/>
      <c r="L1293" s="50"/>
      <c r="M1293" s="50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0"/>
      <c r="Z1293" s="50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</row>
    <row r="1294" spans="7:37" s="1" customFormat="1" ht="13.9" customHeight="1">
      <c r="G1294" s="50"/>
      <c r="H1294" s="50"/>
      <c r="I1294" s="50"/>
      <c r="J1294" s="50"/>
      <c r="K1294" s="50"/>
      <c r="L1294" s="50"/>
      <c r="M1294" s="50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0"/>
      <c r="Z1294" s="50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</row>
    <row r="1295" spans="7:37" s="1" customFormat="1" ht="13.9" customHeight="1">
      <c r="G1295" s="50"/>
      <c r="H1295" s="50"/>
      <c r="I1295" s="50"/>
      <c r="J1295" s="50"/>
      <c r="K1295" s="50"/>
      <c r="L1295" s="50"/>
      <c r="M1295" s="50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0"/>
      <c r="Z1295" s="50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</row>
    <row r="1296" spans="7:37" s="1" customFormat="1" ht="13.9" customHeight="1">
      <c r="G1296" s="50"/>
      <c r="H1296" s="50"/>
      <c r="I1296" s="50"/>
      <c r="J1296" s="50"/>
      <c r="K1296" s="50"/>
      <c r="L1296" s="50"/>
      <c r="M1296" s="50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0"/>
      <c r="Z1296" s="50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</row>
    <row r="1297" spans="7:37" s="1" customFormat="1" ht="13.9" customHeight="1">
      <c r="G1297" s="50"/>
      <c r="H1297" s="50"/>
      <c r="I1297" s="50"/>
      <c r="J1297" s="50"/>
      <c r="K1297" s="50"/>
      <c r="L1297" s="50"/>
      <c r="M1297" s="50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0"/>
      <c r="Z1297" s="50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</row>
    <row r="1298" spans="7:37" s="1" customFormat="1" ht="13.9" customHeight="1">
      <c r="G1298" s="50"/>
      <c r="H1298" s="50"/>
      <c r="I1298" s="50"/>
      <c r="J1298" s="50"/>
      <c r="K1298" s="50"/>
      <c r="L1298" s="50"/>
      <c r="M1298" s="50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0"/>
      <c r="Z1298" s="50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</row>
    <row r="1299" spans="7:37" s="1" customFormat="1" ht="13.9" customHeight="1"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0"/>
      <c r="Z1299" s="50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</row>
    <row r="1300" spans="7:37" s="1" customFormat="1" ht="13.9" customHeight="1">
      <c r="G1300" s="50"/>
      <c r="H1300" s="50"/>
      <c r="I1300" s="50"/>
      <c r="J1300" s="50"/>
      <c r="K1300" s="50"/>
      <c r="L1300" s="50"/>
      <c r="M1300" s="50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0"/>
      <c r="Z1300" s="50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</row>
    <row r="1301" spans="7:37" s="1" customFormat="1" ht="13.9" customHeight="1">
      <c r="G1301" s="50"/>
      <c r="H1301" s="50"/>
      <c r="I1301" s="50"/>
      <c r="J1301" s="50"/>
      <c r="K1301" s="50"/>
      <c r="L1301" s="50"/>
      <c r="M1301" s="50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0"/>
      <c r="Z1301" s="50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</row>
    <row r="1302" spans="7:37" s="1" customFormat="1" ht="13.9" customHeight="1">
      <c r="G1302" s="50"/>
      <c r="H1302" s="50"/>
      <c r="I1302" s="50"/>
      <c r="J1302" s="50"/>
      <c r="K1302" s="50"/>
      <c r="L1302" s="50"/>
      <c r="M1302" s="50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0"/>
      <c r="Z1302" s="50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</row>
    <row r="1303" spans="7:37" s="1" customFormat="1" ht="13.9" customHeight="1">
      <c r="G1303" s="50"/>
      <c r="H1303" s="50"/>
      <c r="I1303" s="50"/>
      <c r="J1303" s="50"/>
      <c r="K1303" s="50"/>
      <c r="L1303" s="50"/>
      <c r="M1303" s="50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0"/>
      <c r="Z1303" s="50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</row>
    <row r="1304" spans="7:37" s="1" customFormat="1" ht="13.9" customHeight="1">
      <c r="G1304" s="50"/>
      <c r="H1304" s="50"/>
      <c r="I1304" s="50"/>
      <c r="J1304" s="50"/>
      <c r="K1304" s="50"/>
      <c r="L1304" s="50"/>
      <c r="M1304" s="50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0"/>
      <c r="Z1304" s="50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</row>
    <row r="1305" spans="7:37" s="1" customFormat="1" ht="13.9" customHeight="1">
      <c r="G1305" s="50"/>
      <c r="H1305" s="50"/>
      <c r="I1305" s="50"/>
      <c r="J1305" s="50"/>
      <c r="K1305" s="50"/>
      <c r="L1305" s="50"/>
      <c r="M1305" s="50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0"/>
      <c r="Z1305" s="50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</row>
    <row r="1306" spans="7:37" s="1" customFormat="1" ht="13.9" customHeight="1">
      <c r="G1306" s="50"/>
      <c r="H1306" s="50"/>
      <c r="I1306" s="50"/>
      <c r="J1306" s="50"/>
      <c r="K1306" s="50"/>
      <c r="L1306" s="50"/>
      <c r="M1306" s="50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0"/>
      <c r="Z1306" s="50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</row>
    <row r="1307" spans="7:37" s="1" customFormat="1" ht="13.9" customHeight="1">
      <c r="G1307" s="50"/>
      <c r="H1307" s="50"/>
      <c r="I1307" s="50"/>
      <c r="J1307" s="50"/>
      <c r="K1307" s="50"/>
      <c r="L1307" s="50"/>
      <c r="M1307" s="50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0"/>
      <c r="Z1307" s="50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</row>
    <row r="1308" spans="7:37" s="1" customFormat="1" ht="13.9" customHeight="1">
      <c r="G1308" s="50"/>
      <c r="H1308" s="50"/>
      <c r="I1308" s="50"/>
      <c r="J1308" s="50"/>
      <c r="K1308" s="50"/>
      <c r="L1308" s="50"/>
      <c r="M1308" s="50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0"/>
      <c r="Z1308" s="50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</row>
    <row r="1309" spans="7:37" s="1" customFormat="1" ht="13.9" customHeight="1">
      <c r="G1309" s="50"/>
      <c r="H1309" s="50"/>
      <c r="I1309" s="50"/>
      <c r="J1309" s="50"/>
      <c r="K1309" s="50"/>
      <c r="L1309" s="50"/>
      <c r="M1309" s="50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0"/>
      <c r="Z1309" s="50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</row>
    <row r="1310" spans="7:37" s="1" customFormat="1" ht="13.9" customHeight="1">
      <c r="G1310" s="50"/>
      <c r="H1310" s="50"/>
      <c r="I1310" s="50"/>
      <c r="J1310" s="50"/>
      <c r="K1310" s="50"/>
      <c r="L1310" s="50"/>
      <c r="M1310" s="50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0"/>
      <c r="Z1310" s="50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</row>
    <row r="1311" spans="7:37" s="1" customFormat="1" ht="13.9" customHeight="1">
      <c r="G1311" s="50"/>
      <c r="H1311" s="50"/>
      <c r="I1311" s="50"/>
      <c r="J1311" s="50"/>
      <c r="K1311" s="50"/>
      <c r="L1311" s="50"/>
      <c r="M1311" s="50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0"/>
      <c r="Z1311" s="50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</row>
    <row r="1312" spans="7:37" s="1" customFormat="1" ht="13.9" customHeight="1">
      <c r="G1312" s="50"/>
      <c r="H1312" s="50"/>
      <c r="I1312" s="50"/>
      <c r="J1312" s="50"/>
      <c r="K1312" s="50"/>
      <c r="L1312" s="50"/>
      <c r="M1312" s="50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0"/>
      <c r="Z1312" s="50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</row>
    <row r="1313" spans="7:37" s="1" customFormat="1" ht="13.9" customHeight="1">
      <c r="G1313" s="50"/>
      <c r="H1313" s="50"/>
      <c r="I1313" s="50"/>
      <c r="J1313" s="50"/>
      <c r="K1313" s="50"/>
      <c r="L1313" s="50"/>
      <c r="M1313" s="50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0"/>
      <c r="Z1313" s="50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</row>
    <row r="1314" spans="7:37" s="1" customFormat="1" ht="13.9" customHeight="1">
      <c r="G1314" s="50"/>
      <c r="H1314" s="50"/>
      <c r="I1314" s="50"/>
      <c r="J1314" s="50"/>
      <c r="K1314" s="50"/>
      <c r="L1314" s="50"/>
      <c r="M1314" s="50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0"/>
      <c r="Z1314" s="50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</row>
    <row r="1315" spans="7:37" s="1" customFormat="1" ht="13.9" customHeight="1">
      <c r="G1315" s="50"/>
      <c r="H1315" s="50"/>
      <c r="I1315" s="50"/>
      <c r="J1315" s="50"/>
      <c r="K1315" s="50"/>
      <c r="L1315" s="50"/>
      <c r="M1315" s="50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0"/>
      <c r="Z1315" s="50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</row>
    <row r="1316" spans="7:37" s="1" customFormat="1" ht="13.9" customHeight="1">
      <c r="G1316" s="50"/>
      <c r="H1316" s="50"/>
      <c r="I1316" s="50"/>
      <c r="J1316" s="50"/>
      <c r="K1316" s="50"/>
      <c r="L1316" s="50"/>
      <c r="M1316" s="50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0"/>
      <c r="Z1316" s="50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</row>
    <row r="1317" spans="7:37" s="1" customFormat="1" ht="13.9" customHeight="1">
      <c r="G1317" s="50"/>
      <c r="H1317" s="50"/>
      <c r="I1317" s="50"/>
      <c r="J1317" s="50"/>
      <c r="K1317" s="50"/>
      <c r="L1317" s="50"/>
      <c r="M1317" s="50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0"/>
      <c r="Z1317" s="50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</row>
    <row r="1318" spans="7:37" s="1" customFormat="1" ht="13.9" customHeight="1">
      <c r="G1318" s="50"/>
      <c r="H1318" s="50"/>
      <c r="I1318" s="50"/>
      <c r="J1318" s="50"/>
      <c r="K1318" s="50"/>
      <c r="L1318" s="50"/>
      <c r="M1318" s="50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0"/>
      <c r="Z1318" s="50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</row>
    <row r="1319" spans="7:37" s="1" customFormat="1" ht="13.9" customHeight="1">
      <c r="G1319" s="50"/>
      <c r="H1319" s="50"/>
      <c r="I1319" s="50"/>
      <c r="J1319" s="50"/>
      <c r="K1319" s="50"/>
      <c r="L1319" s="50"/>
      <c r="M1319" s="50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0"/>
      <c r="Z1319" s="50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</row>
    <row r="1320" spans="7:37" s="1" customFormat="1" ht="13.9" customHeight="1">
      <c r="G1320" s="50"/>
      <c r="H1320" s="50"/>
      <c r="I1320" s="50"/>
      <c r="J1320" s="50"/>
      <c r="K1320" s="50"/>
      <c r="L1320" s="50"/>
      <c r="M1320" s="50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0"/>
      <c r="Z1320" s="50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</row>
    <row r="1321" spans="7:37" s="1" customFormat="1" ht="13.9" customHeight="1">
      <c r="G1321" s="50"/>
      <c r="H1321" s="50"/>
      <c r="I1321" s="50"/>
      <c r="J1321" s="50"/>
      <c r="K1321" s="50"/>
      <c r="L1321" s="50"/>
      <c r="M1321" s="50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0"/>
      <c r="Z1321" s="50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</row>
    <row r="1322" spans="7:37" s="1" customFormat="1" ht="13.9" customHeight="1">
      <c r="G1322" s="50"/>
      <c r="H1322" s="50"/>
      <c r="I1322" s="50"/>
      <c r="J1322" s="50"/>
      <c r="K1322" s="50"/>
      <c r="L1322" s="50"/>
      <c r="M1322" s="50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0"/>
      <c r="Z1322" s="50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</row>
    <row r="1323" spans="7:37" s="1" customFormat="1" ht="13.9" customHeight="1">
      <c r="G1323" s="50"/>
      <c r="H1323" s="50"/>
      <c r="I1323" s="50"/>
      <c r="J1323" s="50"/>
      <c r="K1323" s="50"/>
      <c r="L1323" s="50"/>
      <c r="M1323" s="50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0"/>
      <c r="Z1323" s="50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</row>
    <row r="1324" spans="7:37" s="1" customFormat="1" ht="13.9" customHeight="1">
      <c r="G1324" s="50"/>
      <c r="H1324" s="50"/>
      <c r="I1324" s="50"/>
      <c r="J1324" s="50"/>
      <c r="K1324" s="50"/>
      <c r="L1324" s="50"/>
      <c r="M1324" s="50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0"/>
      <c r="Z1324" s="50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</row>
    <row r="1325" spans="7:37" s="1" customFormat="1" ht="13.9" customHeight="1">
      <c r="G1325" s="50"/>
      <c r="H1325" s="50"/>
      <c r="I1325" s="50"/>
      <c r="J1325" s="50"/>
      <c r="K1325" s="50"/>
      <c r="L1325" s="50"/>
      <c r="M1325" s="50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0"/>
      <c r="Z1325" s="50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</row>
    <row r="1326" spans="7:37" s="1" customFormat="1" ht="13.9" customHeight="1">
      <c r="G1326" s="50"/>
      <c r="H1326" s="50"/>
      <c r="I1326" s="50"/>
      <c r="J1326" s="50"/>
      <c r="K1326" s="50"/>
      <c r="L1326" s="50"/>
      <c r="M1326" s="50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0"/>
      <c r="Z1326" s="50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</row>
    <row r="1327" spans="7:37" s="1" customFormat="1" ht="13.9" customHeight="1">
      <c r="G1327" s="50"/>
      <c r="H1327" s="50"/>
      <c r="I1327" s="50"/>
      <c r="J1327" s="50"/>
      <c r="K1327" s="50"/>
      <c r="L1327" s="50"/>
      <c r="M1327" s="50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0"/>
      <c r="Z1327" s="50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</row>
    <row r="1328" spans="7:37" s="1" customFormat="1" ht="13.9" customHeight="1">
      <c r="G1328" s="50"/>
      <c r="H1328" s="50"/>
      <c r="I1328" s="50"/>
      <c r="J1328" s="50"/>
      <c r="K1328" s="50"/>
      <c r="L1328" s="50"/>
      <c r="M1328" s="50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0"/>
      <c r="Z1328" s="50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</row>
    <row r="1329" spans="7:37" s="1" customFormat="1" ht="13.9" customHeight="1">
      <c r="G1329" s="50"/>
      <c r="H1329" s="50"/>
      <c r="I1329" s="50"/>
      <c r="J1329" s="50"/>
      <c r="K1329" s="50"/>
      <c r="L1329" s="50"/>
      <c r="M1329" s="50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0"/>
      <c r="Z1329" s="50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</row>
    <row r="1330" spans="7:37" s="1" customFormat="1" ht="13.9" customHeight="1">
      <c r="G1330" s="50"/>
      <c r="H1330" s="50"/>
      <c r="I1330" s="50"/>
      <c r="J1330" s="50"/>
      <c r="K1330" s="50"/>
      <c r="L1330" s="50"/>
      <c r="M1330" s="50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0"/>
      <c r="Z1330" s="50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</row>
    <row r="1331" spans="7:37" s="1" customFormat="1" ht="13.9" customHeight="1">
      <c r="G1331" s="50"/>
      <c r="H1331" s="50"/>
      <c r="I1331" s="50"/>
      <c r="J1331" s="50"/>
      <c r="K1331" s="50"/>
      <c r="L1331" s="50"/>
      <c r="M1331" s="50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0"/>
      <c r="Z1331" s="50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</row>
    <row r="1332" spans="7:37" s="1" customFormat="1" ht="13.9" customHeight="1">
      <c r="G1332" s="50"/>
      <c r="H1332" s="50"/>
      <c r="I1332" s="50"/>
      <c r="J1332" s="50"/>
      <c r="K1332" s="50"/>
      <c r="L1332" s="50"/>
      <c r="M1332" s="50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0"/>
      <c r="Z1332" s="50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</row>
    <row r="1333" spans="7:37" s="1" customFormat="1" ht="13.9" customHeight="1">
      <c r="G1333" s="50"/>
      <c r="H1333" s="50"/>
      <c r="I1333" s="50"/>
      <c r="J1333" s="50"/>
      <c r="K1333" s="50"/>
      <c r="L1333" s="50"/>
      <c r="M1333" s="50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0"/>
      <c r="Z1333" s="50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</row>
    <row r="1334" spans="7:37" s="1" customFormat="1" ht="13.9" customHeight="1">
      <c r="G1334" s="50"/>
      <c r="H1334" s="50"/>
      <c r="I1334" s="50"/>
      <c r="J1334" s="50"/>
      <c r="K1334" s="50"/>
      <c r="L1334" s="50"/>
      <c r="M1334" s="50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0"/>
      <c r="Z1334" s="50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</row>
    <row r="1335" spans="7:37" s="1" customFormat="1" ht="13.9" customHeight="1">
      <c r="G1335" s="50"/>
      <c r="H1335" s="50"/>
      <c r="I1335" s="50"/>
      <c r="J1335" s="50"/>
      <c r="K1335" s="50"/>
      <c r="L1335" s="50"/>
      <c r="M1335" s="50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0"/>
      <c r="Z1335" s="50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</row>
    <row r="1336" spans="7:37" s="1" customFormat="1" ht="13.9" customHeight="1">
      <c r="G1336" s="50"/>
      <c r="H1336" s="50"/>
      <c r="I1336" s="50"/>
      <c r="J1336" s="50"/>
      <c r="K1336" s="50"/>
      <c r="L1336" s="50"/>
      <c r="M1336" s="50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0"/>
      <c r="Z1336" s="50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</row>
    <row r="1337" spans="7:37" s="1" customFormat="1" ht="13.9" customHeight="1">
      <c r="G1337" s="50"/>
      <c r="H1337" s="50"/>
      <c r="I1337" s="50"/>
      <c r="J1337" s="50"/>
      <c r="K1337" s="50"/>
      <c r="L1337" s="50"/>
      <c r="M1337" s="50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0"/>
      <c r="Z1337" s="50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</row>
    <row r="1338" spans="7:37" s="1" customFormat="1" ht="13.9" customHeight="1">
      <c r="G1338" s="50"/>
      <c r="H1338" s="50"/>
      <c r="I1338" s="50"/>
      <c r="J1338" s="50"/>
      <c r="K1338" s="50"/>
      <c r="L1338" s="50"/>
      <c r="M1338" s="50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0"/>
      <c r="Z1338" s="50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</row>
    <row r="1339" spans="7:37" s="1" customFormat="1" ht="13.9" customHeight="1">
      <c r="G1339" s="50"/>
      <c r="H1339" s="50"/>
      <c r="I1339" s="50"/>
      <c r="J1339" s="50"/>
      <c r="K1339" s="50"/>
      <c r="L1339" s="50"/>
      <c r="M1339" s="50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0"/>
      <c r="Z1339" s="50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</row>
    <row r="1340" spans="7:37" s="1" customFormat="1" ht="13.9" customHeight="1">
      <c r="G1340" s="50"/>
      <c r="H1340" s="50"/>
      <c r="I1340" s="50"/>
      <c r="J1340" s="50"/>
      <c r="K1340" s="50"/>
      <c r="L1340" s="50"/>
      <c r="M1340" s="50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0"/>
      <c r="Z1340" s="50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</row>
    <row r="1341" spans="7:37" s="1" customFormat="1" ht="13.9" customHeight="1">
      <c r="G1341" s="50"/>
      <c r="H1341" s="50"/>
      <c r="I1341" s="50"/>
      <c r="J1341" s="50"/>
      <c r="K1341" s="50"/>
      <c r="L1341" s="50"/>
      <c r="M1341" s="50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0"/>
      <c r="Z1341" s="50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</row>
    <row r="1342" spans="7:37" s="1" customFormat="1" ht="13.9" customHeight="1">
      <c r="G1342" s="50"/>
      <c r="H1342" s="50"/>
      <c r="I1342" s="50"/>
      <c r="J1342" s="50"/>
      <c r="K1342" s="50"/>
      <c r="L1342" s="50"/>
      <c r="M1342" s="50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0"/>
      <c r="Z1342" s="50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</row>
    <row r="1343" spans="7:37" s="1" customFormat="1" ht="13.9" customHeight="1"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0"/>
      <c r="Z1343" s="50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</row>
    <row r="1344" spans="7:37" s="1" customFormat="1" ht="13.9" customHeight="1">
      <c r="G1344" s="50"/>
      <c r="H1344" s="50"/>
      <c r="I1344" s="50"/>
      <c r="J1344" s="50"/>
      <c r="K1344" s="50"/>
      <c r="L1344" s="50"/>
      <c r="M1344" s="50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0"/>
      <c r="Z1344" s="50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</row>
    <row r="1345" spans="7:37" s="1" customFormat="1" ht="13.9" customHeight="1">
      <c r="G1345" s="50"/>
      <c r="H1345" s="50"/>
      <c r="I1345" s="50"/>
      <c r="J1345" s="50"/>
      <c r="K1345" s="50"/>
      <c r="L1345" s="50"/>
      <c r="M1345" s="50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0"/>
      <c r="Z1345" s="50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</row>
    <row r="1346" spans="7:37" s="1" customFormat="1" ht="13.9" customHeight="1">
      <c r="G1346" s="50"/>
      <c r="H1346" s="50"/>
      <c r="I1346" s="50"/>
      <c r="J1346" s="50"/>
      <c r="K1346" s="50"/>
      <c r="L1346" s="50"/>
      <c r="M1346" s="50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0"/>
      <c r="Z1346" s="50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</row>
    <row r="1347" spans="7:37" s="1" customFormat="1" ht="13.9" customHeight="1">
      <c r="G1347" s="50"/>
      <c r="H1347" s="50"/>
      <c r="I1347" s="50"/>
      <c r="J1347" s="50"/>
      <c r="K1347" s="50"/>
      <c r="L1347" s="50"/>
      <c r="M1347" s="50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0"/>
      <c r="Z1347" s="50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</row>
    <row r="1348" spans="7:37" s="1" customFormat="1" ht="13.9" customHeight="1">
      <c r="G1348" s="50"/>
      <c r="H1348" s="50"/>
      <c r="I1348" s="50"/>
      <c r="J1348" s="50"/>
      <c r="K1348" s="50"/>
      <c r="L1348" s="50"/>
      <c r="M1348" s="50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0"/>
      <c r="Z1348" s="50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</row>
    <row r="1349" spans="7:37" s="1" customFormat="1" ht="13.9" customHeight="1">
      <c r="G1349" s="50"/>
      <c r="H1349" s="50"/>
      <c r="I1349" s="50"/>
      <c r="J1349" s="50"/>
      <c r="K1349" s="50"/>
      <c r="L1349" s="50"/>
      <c r="M1349" s="50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0"/>
      <c r="Z1349" s="50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</row>
    <row r="1350" spans="7:37" s="1" customFormat="1" ht="13.9" customHeight="1">
      <c r="G1350" s="50"/>
      <c r="H1350" s="50"/>
      <c r="I1350" s="50"/>
      <c r="J1350" s="50"/>
      <c r="K1350" s="50"/>
      <c r="L1350" s="50"/>
      <c r="M1350" s="50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0"/>
      <c r="Z1350" s="50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</row>
    <row r="1351" spans="7:37" s="1" customFormat="1" ht="13.9" customHeight="1">
      <c r="G1351" s="50"/>
      <c r="H1351" s="50"/>
      <c r="I1351" s="50"/>
      <c r="J1351" s="50"/>
      <c r="K1351" s="50"/>
      <c r="L1351" s="50"/>
      <c r="M1351" s="50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0"/>
      <c r="Z1351" s="50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</row>
    <row r="1352" spans="7:37" s="1" customFormat="1" ht="13.9" customHeight="1">
      <c r="G1352" s="50"/>
      <c r="H1352" s="50"/>
      <c r="I1352" s="50"/>
      <c r="J1352" s="50"/>
      <c r="K1352" s="50"/>
      <c r="L1352" s="50"/>
      <c r="M1352" s="50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0"/>
      <c r="Z1352" s="50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</row>
    <row r="1353" spans="7:37" s="1" customFormat="1" ht="13.9" customHeight="1">
      <c r="G1353" s="50"/>
      <c r="H1353" s="50"/>
      <c r="I1353" s="50"/>
      <c r="J1353" s="50"/>
      <c r="K1353" s="50"/>
      <c r="L1353" s="50"/>
      <c r="M1353" s="50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0"/>
      <c r="Z1353" s="50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</row>
    <row r="1354" spans="7:37" s="1" customFormat="1" ht="13.9" customHeight="1">
      <c r="G1354" s="50"/>
      <c r="H1354" s="50"/>
      <c r="I1354" s="50"/>
      <c r="J1354" s="50"/>
      <c r="K1354" s="50"/>
      <c r="L1354" s="50"/>
      <c r="M1354" s="50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0"/>
      <c r="Z1354" s="50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</row>
    <row r="1355" spans="7:37" s="1" customFormat="1" ht="13.9" customHeight="1">
      <c r="G1355" s="50"/>
      <c r="H1355" s="50"/>
      <c r="I1355" s="50"/>
      <c r="J1355" s="50"/>
      <c r="K1355" s="50"/>
      <c r="L1355" s="50"/>
      <c r="M1355" s="50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0"/>
      <c r="Z1355" s="50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</row>
    <row r="1356" spans="7:37" s="1" customFormat="1" ht="13.9" customHeight="1">
      <c r="G1356" s="50"/>
      <c r="H1356" s="50"/>
      <c r="I1356" s="50"/>
      <c r="J1356" s="50"/>
      <c r="K1356" s="50"/>
      <c r="L1356" s="50"/>
      <c r="M1356" s="50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0"/>
      <c r="Z1356" s="50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</row>
    <row r="1357" spans="7:37" s="1" customFormat="1" ht="13.9" customHeight="1">
      <c r="G1357" s="50"/>
      <c r="H1357" s="50"/>
      <c r="I1357" s="50"/>
      <c r="J1357" s="50"/>
      <c r="K1357" s="50"/>
      <c r="L1357" s="50"/>
      <c r="M1357" s="50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0"/>
      <c r="Z1357" s="50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</row>
    <row r="1358" spans="7:37" s="1" customFormat="1" ht="13.9" customHeight="1">
      <c r="G1358" s="50"/>
      <c r="H1358" s="50"/>
      <c r="I1358" s="50"/>
      <c r="J1358" s="50"/>
      <c r="K1358" s="50"/>
      <c r="L1358" s="50"/>
      <c r="M1358" s="50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0"/>
      <c r="Z1358" s="50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</row>
    <row r="1359" spans="7:37" s="1" customFormat="1" ht="13.9" customHeight="1">
      <c r="G1359" s="50"/>
      <c r="H1359" s="50"/>
      <c r="I1359" s="50"/>
      <c r="J1359" s="50"/>
      <c r="K1359" s="50"/>
      <c r="L1359" s="50"/>
      <c r="M1359" s="50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0"/>
      <c r="Z1359" s="50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</row>
    <row r="1360" spans="7:37" s="1" customFormat="1" ht="13.9" customHeight="1">
      <c r="G1360" s="50"/>
      <c r="H1360" s="50"/>
      <c r="I1360" s="50"/>
      <c r="J1360" s="50"/>
      <c r="K1360" s="50"/>
      <c r="L1360" s="50"/>
      <c r="M1360" s="50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0"/>
      <c r="Z1360" s="50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</row>
    <row r="1361" spans="7:37" s="1" customFormat="1" ht="13.9" customHeight="1">
      <c r="G1361" s="50"/>
      <c r="H1361" s="50"/>
      <c r="I1361" s="50"/>
      <c r="J1361" s="50"/>
      <c r="K1361" s="50"/>
      <c r="L1361" s="50"/>
      <c r="M1361" s="50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0"/>
      <c r="Z1361" s="50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</row>
    <row r="1362" spans="7:37" s="1" customFormat="1" ht="13.9" customHeight="1">
      <c r="G1362" s="50"/>
      <c r="H1362" s="50"/>
      <c r="I1362" s="50"/>
      <c r="J1362" s="50"/>
      <c r="K1362" s="50"/>
      <c r="L1362" s="50"/>
      <c r="M1362" s="50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0"/>
      <c r="Z1362" s="50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</row>
    <row r="1363" spans="7:37" s="1" customFormat="1" ht="13.9" customHeight="1">
      <c r="G1363" s="50"/>
      <c r="H1363" s="50"/>
      <c r="I1363" s="50"/>
      <c r="J1363" s="50"/>
      <c r="K1363" s="50"/>
      <c r="L1363" s="50"/>
      <c r="M1363" s="50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0"/>
      <c r="Z1363" s="50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</row>
    <row r="1364" spans="7:37" s="1" customFormat="1" ht="13.9" customHeight="1">
      <c r="G1364" s="50"/>
      <c r="H1364" s="50"/>
      <c r="I1364" s="50"/>
      <c r="J1364" s="50"/>
      <c r="K1364" s="50"/>
      <c r="L1364" s="50"/>
      <c r="M1364" s="50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0"/>
      <c r="Z1364" s="50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</row>
    <row r="1365" spans="7:37" s="1" customFormat="1" ht="13.9" customHeight="1">
      <c r="G1365" s="50"/>
      <c r="H1365" s="50"/>
      <c r="I1365" s="50"/>
      <c r="J1365" s="50"/>
      <c r="K1365" s="50"/>
      <c r="L1365" s="50"/>
      <c r="M1365" s="50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0"/>
      <c r="Z1365" s="50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</row>
    <row r="1366" spans="7:37" s="1" customFormat="1" ht="13.9" customHeight="1">
      <c r="G1366" s="50"/>
      <c r="H1366" s="50"/>
      <c r="I1366" s="50"/>
      <c r="J1366" s="50"/>
      <c r="K1366" s="50"/>
      <c r="L1366" s="50"/>
      <c r="M1366" s="50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0"/>
      <c r="Z1366" s="50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</row>
    <row r="1367" spans="7:37" s="1" customFormat="1" ht="13.9" customHeight="1">
      <c r="G1367" s="50"/>
      <c r="H1367" s="50"/>
      <c r="I1367" s="50"/>
      <c r="J1367" s="50"/>
      <c r="K1367" s="50"/>
      <c r="L1367" s="50"/>
      <c r="M1367" s="50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0"/>
      <c r="Z1367" s="50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</row>
    <row r="1368" spans="7:37" s="1" customFormat="1" ht="13.9" customHeight="1">
      <c r="G1368" s="50"/>
      <c r="H1368" s="50"/>
      <c r="I1368" s="50"/>
      <c r="J1368" s="50"/>
      <c r="K1368" s="50"/>
      <c r="L1368" s="50"/>
      <c r="M1368" s="50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0"/>
      <c r="Z1368" s="50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</row>
    <row r="1369" spans="7:37" s="1" customFormat="1" ht="13.9" customHeight="1">
      <c r="G1369" s="50"/>
      <c r="H1369" s="50"/>
      <c r="I1369" s="50"/>
      <c r="J1369" s="50"/>
      <c r="K1369" s="50"/>
      <c r="L1369" s="50"/>
      <c r="M1369" s="50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0"/>
      <c r="Z1369" s="50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</row>
    <row r="1370" spans="7:37" s="1" customFormat="1" ht="13.9" customHeight="1">
      <c r="G1370" s="50"/>
      <c r="H1370" s="50"/>
      <c r="I1370" s="50"/>
      <c r="J1370" s="50"/>
      <c r="K1370" s="50"/>
      <c r="L1370" s="50"/>
      <c r="M1370" s="50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0"/>
      <c r="Z1370" s="50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</row>
    <row r="1371" spans="7:37" s="1" customFormat="1" ht="13.9" customHeight="1">
      <c r="G1371" s="50"/>
      <c r="H1371" s="50"/>
      <c r="I1371" s="50"/>
      <c r="J1371" s="50"/>
      <c r="K1371" s="50"/>
      <c r="L1371" s="50"/>
      <c r="M1371" s="50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0"/>
      <c r="Z1371" s="50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</row>
    <row r="1372" spans="7:37" s="1" customFormat="1" ht="13.9" customHeight="1">
      <c r="G1372" s="50"/>
      <c r="H1372" s="50"/>
      <c r="I1372" s="50"/>
      <c r="J1372" s="50"/>
      <c r="K1372" s="50"/>
      <c r="L1372" s="50"/>
      <c r="M1372" s="50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0"/>
      <c r="Z1372" s="50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</row>
    <row r="1373" spans="7:37" s="1" customFormat="1" ht="13.9" customHeight="1">
      <c r="G1373" s="50"/>
      <c r="H1373" s="50"/>
      <c r="I1373" s="50"/>
      <c r="J1373" s="50"/>
      <c r="K1373" s="50"/>
      <c r="L1373" s="50"/>
      <c r="M1373" s="50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0"/>
      <c r="Z1373" s="50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</row>
    <row r="1374" spans="7:37" s="1" customFormat="1" ht="13.9" customHeight="1">
      <c r="G1374" s="50"/>
      <c r="H1374" s="50"/>
      <c r="I1374" s="50"/>
      <c r="J1374" s="50"/>
      <c r="K1374" s="50"/>
      <c r="L1374" s="50"/>
      <c r="M1374" s="50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0"/>
      <c r="Z1374" s="50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</row>
    <row r="1375" spans="7:37" s="1" customFormat="1" ht="13.9" customHeight="1">
      <c r="G1375" s="50"/>
      <c r="H1375" s="50"/>
      <c r="I1375" s="50"/>
      <c r="J1375" s="50"/>
      <c r="K1375" s="50"/>
      <c r="L1375" s="50"/>
      <c r="M1375" s="50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0"/>
      <c r="Z1375" s="50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</row>
    <row r="1376" spans="7:37" s="1" customFormat="1" ht="13.9" customHeight="1">
      <c r="G1376" s="50"/>
      <c r="H1376" s="50"/>
      <c r="I1376" s="50"/>
      <c r="J1376" s="50"/>
      <c r="K1376" s="50"/>
      <c r="L1376" s="50"/>
      <c r="M1376" s="50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0"/>
      <c r="Z1376" s="50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</row>
    <row r="1377" spans="7:37" s="1" customFormat="1" ht="13.9" customHeight="1">
      <c r="G1377" s="50"/>
      <c r="H1377" s="50"/>
      <c r="I1377" s="50"/>
      <c r="J1377" s="50"/>
      <c r="K1377" s="50"/>
      <c r="L1377" s="50"/>
      <c r="M1377" s="50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0"/>
      <c r="Z1377" s="50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</row>
    <row r="1378" spans="7:37" s="1" customFormat="1" ht="13.9" customHeight="1">
      <c r="G1378" s="50"/>
      <c r="H1378" s="50"/>
      <c r="I1378" s="50"/>
      <c r="J1378" s="50"/>
      <c r="K1378" s="50"/>
      <c r="L1378" s="50"/>
      <c r="M1378" s="50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0"/>
      <c r="Z1378" s="50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</row>
    <row r="1379" spans="7:37" s="1" customFormat="1" ht="13.9" customHeight="1">
      <c r="G1379" s="50"/>
      <c r="H1379" s="50"/>
      <c r="I1379" s="50"/>
      <c r="J1379" s="50"/>
      <c r="K1379" s="50"/>
      <c r="L1379" s="50"/>
      <c r="M1379" s="50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0"/>
      <c r="Z1379" s="50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</row>
    <row r="1380" spans="7:37" s="1" customFormat="1" ht="13.9" customHeight="1">
      <c r="G1380" s="50"/>
      <c r="H1380" s="50"/>
      <c r="I1380" s="50"/>
      <c r="J1380" s="50"/>
      <c r="K1380" s="50"/>
      <c r="L1380" s="50"/>
      <c r="M1380" s="50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0"/>
      <c r="Z1380" s="50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</row>
    <row r="1381" spans="7:37" s="1" customFormat="1" ht="13.9" customHeight="1">
      <c r="G1381" s="50"/>
      <c r="H1381" s="50"/>
      <c r="I1381" s="50"/>
      <c r="J1381" s="50"/>
      <c r="K1381" s="50"/>
      <c r="L1381" s="50"/>
      <c r="M1381" s="50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0"/>
      <c r="Z1381" s="50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</row>
    <row r="1382" spans="7:37" s="1" customFormat="1" ht="13.9" customHeight="1">
      <c r="G1382" s="50"/>
      <c r="H1382" s="50"/>
      <c r="I1382" s="50"/>
      <c r="J1382" s="50"/>
      <c r="K1382" s="50"/>
      <c r="L1382" s="50"/>
      <c r="M1382" s="50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0"/>
      <c r="Z1382" s="50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</row>
    <row r="1383" spans="7:37" s="1" customFormat="1" ht="13.9" customHeight="1">
      <c r="G1383" s="50"/>
      <c r="H1383" s="50"/>
      <c r="I1383" s="50"/>
      <c r="J1383" s="50"/>
      <c r="K1383" s="50"/>
      <c r="L1383" s="50"/>
      <c r="M1383" s="50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0"/>
      <c r="Z1383" s="50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</row>
    <row r="1384" spans="7:37" s="1" customFormat="1" ht="13.9" customHeight="1">
      <c r="G1384" s="50"/>
      <c r="H1384" s="50"/>
      <c r="I1384" s="50"/>
      <c r="J1384" s="50"/>
      <c r="K1384" s="50"/>
      <c r="L1384" s="50"/>
      <c r="M1384" s="50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0"/>
      <c r="Z1384" s="50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</row>
    <row r="1385" spans="7:37" s="1" customFormat="1" ht="13.9" customHeight="1">
      <c r="G1385" s="50"/>
      <c r="H1385" s="50"/>
      <c r="I1385" s="50"/>
      <c r="J1385" s="50"/>
      <c r="K1385" s="50"/>
      <c r="L1385" s="50"/>
      <c r="M1385" s="50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0"/>
      <c r="Z1385" s="50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</row>
    <row r="1386" spans="7:37" s="1" customFormat="1" ht="13.9" customHeight="1">
      <c r="G1386" s="50"/>
      <c r="H1386" s="50"/>
      <c r="I1386" s="50"/>
      <c r="J1386" s="50"/>
      <c r="K1386" s="50"/>
      <c r="L1386" s="50"/>
      <c r="M1386" s="50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0"/>
      <c r="Z1386" s="50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</row>
    <row r="1387" spans="7:37" s="1" customFormat="1" ht="13.9" customHeight="1">
      <c r="G1387" s="50"/>
      <c r="H1387" s="50"/>
      <c r="I1387" s="50"/>
      <c r="J1387" s="50"/>
      <c r="K1387" s="50"/>
      <c r="L1387" s="50"/>
      <c r="M1387" s="50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0"/>
      <c r="Z1387" s="50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</row>
    <row r="1388" spans="7:37" s="1" customFormat="1" ht="13.9" customHeight="1">
      <c r="G1388" s="50"/>
      <c r="H1388" s="50"/>
      <c r="I1388" s="50"/>
      <c r="J1388" s="50"/>
      <c r="K1388" s="50"/>
      <c r="L1388" s="50"/>
      <c r="M1388" s="50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0"/>
      <c r="Z1388" s="50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</row>
    <row r="1389" spans="7:37" s="1" customFormat="1" ht="13.9" customHeight="1">
      <c r="G1389" s="50"/>
      <c r="H1389" s="50"/>
      <c r="I1389" s="50"/>
      <c r="J1389" s="50"/>
      <c r="K1389" s="50"/>
      <c r="L1389" s="50"/>
      <c r="M1389" s="50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0"/>
      <c r="Z1389" s="50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</row>
    <row r="1390" spans="7:37" s="1" customFormat="1" ht="13.9" customHeight="1">
      <c r="G1390" s="50"/>
      <c r="H1390" s="50"/>
      <c r="I1390" s="50"/>
      <c r="J1390" s="50"/>
      <c r="K1390" s="50"/>
      <c r="L1390" s="50"/>
      <c r="M1390" s="50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0"/>
      <c r="Z1390" s="50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</row>
    <row r="1391" spans="7:37" s="1" customFormat="1" ht="13.9" customHeight="1">
      <c r="G1391" s="50"/>
      <c r="H1391" s="50"/>
      <c r="I1391" s="50"/>
      <c r="J1391" s="50"/>
      <c r="K1391" s="50"/>
      <c r="L1391" s="50"/>
      <c r="M1391" s="50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0"/>
      <c r="Z1391" s="50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</row>
    <row r="1392" spans="7:37" s="1" customFormat="1" ht="13.9" customHeight="1">
      <c r="G1392" s="50"/>
      <c r="H1392" s="50"/>
      <c r="I1392" s="50"/>
      <c r="J1392" s="50"/>
      <c r="K1392" s="50"/>
      <c r="L1392" s="50"/>
      <c r="M1392" s="50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0"/>
      <c r="Z1392" s="50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</row>
    <row r="1393" spans="7:37" s="1" customFormat="1" ht="13.9" customHeight="1">
      <c r="G1393" s="50"/>
      <c r="H1393" s="50"/>
      <c r="I1393" s="50"/>
      <c r="J1393" s="50"/>
      <c r="K1393" s="50"/>
      <c r="L1393" s="50"/>
      <c r="M1393" s="50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0"/>
      <c r="Z1393" s="50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</row>
    <row r="1394" spans="7:37" s="1" customFormat="1" ht="13.9" customHeight="1">
      <c r="G1394" s="50"/>
      <c r="H1394" s="50"/>
      <c r="I1394" s="50"/>
      <c r="J1394" s="50"/>
      <c r="K1394" s="50"/>
      <c r="L1394" s="50"/>
      <c r="M1394" s="50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0"/>
      <c r="Z1394" s="50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</row>
    <row r="1395" spans="7:37" s="1" customFormat="1" ht="13.9" customHeight="1">
      <c r="G1395" s="50"/>
      <c r="H1395" s="50"/>
      <c r="I1395" s="50"/>
      <c r="J1395" s="50"/>
      <c r="K1395" s="50"/>
      <c r="L1395" s="50"/>
      <c r="M1395" s="50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0"/>
      <c r="Z1395" s="50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</row>
    <row r="1396" spans="7:37" s="1" customFormat="1" ht="13.9" customHeight="1">
      <c r="G1396" s="50"/>
      <c r="H1396" s="50"/>
      <c r="I1396" s="50"/>
      <c r="J1396" s="50"/>
      <c r="K1396" s="50"/>
      <c r="L1396" s="50"/>
      <c r="M1396" s="50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0"/>
      <c r="Z1396" s="50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</row>
    <row r="1397" spans="7:37" s="1" customFormat="1" ht="13.9" customHeight="1">
      <c r="G1397" s="50"/>
      <c r="H1397" s="50"/>
      <c r="I1397" s="50"/>
      <c r="J1397" s="50"/>
      <c r="K1397" s="50"/>
      <c r="L1397" s="50"/>
      <c r="M1397" s="50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0"/>
      <c r="Z1397" s="50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</row>
    <row r="1398" spans="7:37" s="1" customFormat="1" ht="13.9" customHeight="1">
      <c r="G1398" s="50"/>
      <c r="H1398" s="50"/>
      <c r="I1398" s="50"/>
      <c r="J1398" s="50"/>
      <c r="K1398" s="50"/>
      <c r="L1398" s="50"/>
      <c r="M1398" s="50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0"/>
      <c r="Z1398" s="50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</row>
    <row r="1399" spans="7:37" s="1" customFormat="1" ht="13.9" customHeight="1">
      <c r="G1399" s="50"/>
      <c r="H1399" s="50"/>
      <c r="I1399" s="50"/>
      <c r="J1399" s="50"/>
      <c r="K1399" s="50"/>
      <c r="L1399" s="50"/>
      <c r="M1399" s="50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0"/>
      <c r="Z1399" s="50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</row>
    <row r="1400" spans="7:37" s="1" customFormat="1" ht="13.9" customHeight="1">
      <c r="G1400" s="50"/>
      <c r="H1400" s="50"/>
      <c r="I1400" s="50"/>
      <c r="J1400" s="50"/>
      <c r="K1400" s="50"/>
      <c r="L1400" s="50"/>
      <c r="M1400" s="50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0"/>
      <c r="Z1400" s="50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</row>
    <row r="1401" spans="7:37" s="1" customFormat="1" ht="13.9" customHeight="1">
      <c r="G1401" s="50"/>
      <c r="H1401" s="50"/>
      <c r="I1401" s="50"/>
      <c r="J1401" s="50"/>
      <c r="K1401" s="50"/>
      <c r="L1401" s="50"/>
      <c r="M1401" s="50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0"/>
      <c r="Z1401" s="50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</row>
    <row r="1402" spans="7:37" s="1" customFormat="1" ht="13.9" customHeight="1">
      <c r="G1402" s="50"/>
      <c r="H1402" s="50"/>
      <c r="I1402" s="50"/>
      <c r="J1402" s="50"/>
      <c r="K1402" s="50"/>
      <c r="L1402" s="50"/>
      <c r="M1402" s="50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0"/>
      <c r="Z1402" s="50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</row>
    <row r="1403" spans="7:37" s="1" customFormat="1" ht="13.9" customHeight="1">
      <c r="G1403" s="50"/>
      <c r="H1403" s="50"/>
      <c r="I1403" s="50"/>
      <c r="J1403" s="50"/>
      <c r="K1403" s="50"/>
      <c r="L1403" s="50"/>
      <c r="M1403" s="50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0"/>
      <c r="Z1403" s="50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</row>
    <row r="1404" spans="7:37" s="1" customFormat="1" ht="13.9" customHeight="1">
      <c r="G1404" s="50"/>
      <c r="H1404" s="50"/>
      <c r="I1404" s="50"/>
      <c r="J1404" s="50"/>
      <c r="K1404" s="50"/>
      <c r="L1404" s="50"/>
      <c r="M1404" s="50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0"/>
      <c r="Z1404" s="50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</row>
    <row r="1405" spans="7:37" s="1" customFormat="1" ht="13.9" customHeight="1">
      <c r="G1405" s="50"/>
      <c r="H1405" s="50"/>
      <c r="I1405" s="50"/>
      <c r="J1405" s="50"/>
      <c r="K1405" s="50"/>
      <c r="L1405" s="50"/>
      <c r="M1405" s="50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0"/>
      <c r="Z1405" s="50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</row>
    <row r="1406" spans="7:37" s="1" customFormat="1" ht="13.9" customHeight="1">
      <c r="G1406" s="50"/>
      <c r="H1406" s="50"/>
      <c r="I1406" s="50"/>
      <c r="J1406" s="50"/>
      <c r="K1406" s="50"/>
      <c r="L1406" s="50"/>
      <c r="M1406" s="50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0"/>
      <c r="Z1406" s="50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</row>
    <row r="1407" spans="7:37" s="1" customFormat="1" ht="13.9" customHeight="1">
      <c r="G1407" s="50"/>
      <c r="H1407" s="50"/>
      <c r="I1407" s="50"/>
      <c r="J1407" s="50"/>
      <c r="K1407" s="50"/>
      <c r="L1407" s="50"/>
      <c r="M1407" s="50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0"/>
      <c r="Z1407" s="50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</row>
    <row r="1408" spans="7:37" s="1" customFormat="1" ht="13.9" customHeight="1">
      <c r="G1408" s="50"/>
      <c r="H1408" s="50"/>
      <c r="I1408" s="50"/>
      <c r="J1408" s="50"/>
      <c r="K1408" s="50"/>
      <c r="L1408" s="50"/>
      <c r="M1408" s="50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0"/>
      <c r="Z1408" s="50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</row>
    <row r="1409" spans="7:37" s="1" customFormat="1" ht="13.9" customHeight="1">
      <c r="G1409" s="50"/>
      <c r="H1409" s="50"/>
      <c r="I1409" s="50"/>
      <c r="J1409" s="50"/>
      <c r="K1409" s="50"/>
      <c r="L1409" s="50"/>
      <c r="M1409" s="50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0"/>
      <c r="Z1409" s="50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</row>
    <row r="1410" spans="7:37" s="1" customFormat="1" ht="13.9" customHeight="1">
      <c r="G1410" s="50"/>
      <c r="H1410" s="50"/>
      <c r="I1410" s="50"/>
      <c r="J1410" s="50"/>
      <c r="K1410" s="50"/>
      <c r="L1410" s="50"/>
      <c r="M1410" s="50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0"/>
      <c r="Z1410" s="50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</row>
    <row r="1411" spans="7:37" s="1" customFormat="1" ht="13.9" customHeight="1">
      <c r="G1411" s="50"/>
      <c r="H1411" s="50"/>
      <c r="I1411" s="50"/>
      <c r="J1411" s="50"/>
      <c r="K1411" s="50"/>
      <c r="L1411" s="50"/>
      <c r="M1411" s="50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0"/>
      <c r="Z1411" s="50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</row>
    <row r="1412" spans="7:37" s="1" customFormat="1" ht="13.9" customHeight="1">
      <c r="G1412" s="50"/>
      <c r="H1412" s="50"/>
      <c r="I1412" s="50"/>
      <c r="J1412" s="50"/>
      <c r="K1412" s="50"/>
      <c r="L1412" s="50"/>
      <c r="M1412" s="50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0"/>
      <c r="Z1412" s="50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</row>
    <row r="1413" spans="7:37" s="1" customFormat="1" ht="13.9" customHeight="1">
      <c r="G1413" s="50"/>
      <c r="H1413" s="50"/>
      <c r="I1413" s="50"/>
      <c r="J1413" s="50"/>
      <c r="K1413" s="50"/>
      <c r="L1413" s="50"/>
      <c r="M1413" s="50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0"/>
      <c r="Z1413" s="50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</row>
    <row r="1414" spans="7:37" s="1" customFormat="1" ht="13.9" customHeight="1">
      <c r="G1414" s="50"/>
      <c r="H1414" s="50"/>
      <c r="I1414" s="50"/>
      <c r="J1414" s="50"/>
      <c r="K1414" s="50"/>
      <c r="L1414" s="50"/>
      <c r="M1414" s="50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0"/>
      <c r="Z1414" s="50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</row>
    <row r="1415" spans="7:37" s="1" customFormat="1" ht="13.9" customHeight="1">
      <c r="G1415" s="50"/>
      <c r="H1415" s="50"/>
      <c r="I1415" s="50"/>
      <c r="J1415" s="50"/>
      <c r="K1415" s="50"/>
      <c r="L1415" s="50"/>
      <c r="M1415" s="50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0"/>
      <c r="Z1415" s="50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</row>
    <row r="1416" spans="7:37" s="1" customFormat="1" ht="13.9" customHeight="1">
      <c r="G1416" s="50"/>
      <c r="H1416" s="50"/>
      <c r="I1416" s="50"/>
      <c r="J1416" s="50"/>
      <c r="K1416" s="50"/>
      <c r="L1416" s="50"/>
      <c r="M1416" s="50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0"/>
      <c r="Z1416" s="50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</row>
    <row r="1417" spans="7:37" s="1" customFormat="1" ht="13.9" customHeight="1">
      <c r="G1417" s="50"/>
      <c r="H1417" s="50"/>
      <c r="I1417" s="50"/>
      <c r="J1417" s="50"/>
      <c r="K1417" s="50"/>
      <c r="L1417" s="50"/>
      <c r="M1417" s="50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0"/>
      <c r="Z1417" s="50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</row>
    <row r="1418" spans="7:37" s="1" customFormat="1" ht="13.9" customHeight="1">
      <c r="G1418" s="50"/>
      <c r="H1418" s="50"/>
      <c r="I1418" s="50"/>
      <c r="J1418" s="50"/>
      <c r="K1418" s="50"/>
      <c r="L1418" s="50"/>
      <c r="M1418" s="50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0"/>
      <c r="Z1418" s="50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</row>
    <row r="1419" spans="7:37" s="1" customFormat="1" ht="13.9" customHeight="1"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0"/>
      <c r="Z1419" s="50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</row>
    <row r="1420" spans="7:37" s="1" customFormat="1" ht="13.9" customHeight="1">
      <c r="G1420" s="50"/>
      <c r="H1420" s="50"/>
      <c r="I1420" s="50"/>
      <c r="J1420" s="50"/>
      <c r="K1420" s="50"/>
      <c r="L1420" s="50"/>
      <c r="M1420" s="50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0"/>
      <c r="Z1420" s="50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</row>
    <row r="1421" spans="7:37" s="1" customFormat="1" ht="13.9" customHeight="1">
      <c r="G1421" s="50"/>
      <c r="H1421" s="50"/>
      <c r="I1421" s="50"/>
      <c r="J1421" s="50"/>
      <c r="K1421" s="50"/>
      <c r="L1421" s="50"/>
      <c r="M1421" s="50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0"/>
      <c r="Z1421" s="50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</row>
    <row r="1422" spans="7:37" s="1" customFormat="1" ht="13.9" customHeight="1">
      <c r="G1422" s="50"/>
      <c r="H1422" s="50"/>
      <c r="I1422" s="50"/>
      <c r="J1422" s="50"/>
      <c r="K1422" s="50"/>
      <c r="L1422" s="50"/>
      <c r="M1422" s="50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0"/>
      <c r="Z1422" s="50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</row>
    <row r="1423" spans="7:37" s="1" customFormat="1" ht="13.9" customHeight="1">
      <c r="G1423" s="50"/>
      <c r="H1423" s="50"/>
      <c r="I1423" s="50"/>
      <c r="J1423" s="50"/>
      <c r="K1423" s="50"/>
      <c r="L1423" s="50"/>
      <c r="M1423" s="50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0"/>
      <c r="Z1423" s="50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</row>
    <row r="1424" spans="7:37" s="1" customFormat="1" ht="13.9" customHeight="1">
      <c r="G1424" s="50"/>
      <c r="H1424" s="50"/>
      <c r="I1424" s="50"/>
      <c r="J1424" s="50"/>
      <c r="K1424" s="50"/>
      <c r="L1424" s="50"/>
      <c r="M1424" s="50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0"/>
      <c r="Z1424" s="50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</row>
    <row r="1425" spans="7:37" s="1" customFormat="1" ht="13.9" customHeight="1">
      <c r="G1425" s="50"/>
      <c r="H1425" s="50"/>
      <c r="I1425" s="50"/>
      <c r="J1425" s="50"/>
      <c r="K1425" s="50"/>
      <c r="L1425" s="50"/>
      <c r="M1425" s="50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0"/>
      <c r="Z1425" s="50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</row>
    <row r="1426" spans="7:37" s="1" customFormat="1" ht="13.9" customHeight="1">
      <c r="G1426" s="50"/>
      <c r="H1426" s="50"/>
      <c r="I1426" s="50"/>
      <c r="J1426" s="50"/>
      <c r="K1426" s="50"/>
      <c r="L1426" s="50"/>
      <c r="M1426" s="50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0"/>
      <c r="Z1426" s="50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</row>
    <row r="1427" spans="7:37" s="1" customFormat="1" ht="13.9" customHeight="1">
      <c r="G1427" s="50"/>
      <c r="H1427" s="50"/>
      <c r="I1427" s="50"/>
      <c r="J1427" s="50"/>
      <c r="K1427" s="50"/>
      <c r="L1427" s="50"/>
      <c r="M1427" s="50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0"/>
      <c r="Z1427" s="50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</row>
    <row r="1428" spans="7:37" s="1" customFormat="1" ht="13.9" customHeight="1">
      <c r="G1428" s="50"/>
      <c r="H1428" s="50"/>
      <c r="I1428" s="50"/>
      <c r="J1428" s="50"/>
      <c r="K1428" s="50"/>
      <c r="L1428" s="50"/>
      <c r="M1428" s="50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0"/>
      <c r="Z1428" s="50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</row>
    <row r="1429" spans="7:37" s="1" customFormat="1" ht="13.9" customHeight="1">
      <c r="G1429" s="50"/>
      <c r="H1429" s="50"/>
      <c r="I1429" s="50"/>
      <c r="J1429" s="50"/>
      <c r="K1429" s="50"/>
      <c r="L1429" s="50"/>
      <c r="M1429" s="50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0"/>
      <c r="Z1429" s="50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</row>
    <row r="1430" spans="7:37" s="1" customFormat="1" ht="13.9" customHeight="1">
      <c r="G1430" s="50"/>
      <c r="H1430" s="50"/>
      <c r="I1430" s="50"/>
      <c r="J1430" s="50"/>
      <c r="K1430" s="50"/>
      <c r="L1430" s="50"/>
      <c r="M1430" s="50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0"/>
      <c r="Z1430" s="50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</row>
    <row r="1431" spans="7:37" s="1" customFormat="1" ht="13.9" customHeight="1">
      <c r="G1431" s="50"/>
      <c r="H1431" s="50"/>
      <c r="I1431" s="50"/>
      <c r="J1431" s="50"/>
      <c r="K1431" s="50"/>
      <c r="L1431" s="50"/>
      <c r="M1431" s="50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0"/>
      <c r="Z1431" s="50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</row>
    <row r="1432" spans="7:37" s="1" customFormat="1" ht="13.9" customHeight="1">
      <c r="G1432" s="50"/>
      <c r="H1432" s="50"/>
      <c r="I1432" s="50"/>
      <c r="J1432" s="50"/>
      <c r="K1432" s="50"/>
      <c r="L1432" s="50"/>
      <c r="M1432" s="50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0"/>
      <c r="Z1432" s="50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</row>
    <row r="1433" spans="7:37" s="1" customFormat="1" ht="13.9" customHeight="1">
      <c r="G1433" s="50"/>
      <c r="H1433" s="50"/>
      <c r="I1433" s="50"/>
      <c r="J1433" s="50"/>
      <c r="K1433" s="50"/>
      <c r="L1433" s="50"/>
      <c r="M1433" s="50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0"/>
      <c r="Z1433" s="50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</row>
    <row r="1434" spans="7:37" s="1" customFormat="1" ht="13.9" customHeight="1">
      <c r="G1434" s="50"/>
      <c r="H1434" s="50"/>
      <c r="I1434" s="50"/>
      <c r="J1434" s="50"/>
      <c r="K1434" s="50"/>
      <c r="L1434" s="50"/>
      <c r="M1434" s="50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0"/>
      <c r="Z1434" s="50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</row>
    <row r="1435" spans="7:37" s="1" customFormat="1" ht="13.9" customHeight="1">
      <c r="G1435" s="50"/>
      <c r="H1435" s="50"/>
      <c r="I1435" s="50"/>
      <c r="J1435" s="50"/>
      <c r="K1435" s="50"/>
      <c r="L1435" s="50"/>
      <c r="M1435" s="50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0"/>
      <c r="Z1435" s="50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</row>
    <row r="1436" spans="7:37" s="1" customFormat="1" ht="13.9" customHeight="1">
      <c r="G1436" s="50"/>
      <c r="H1436" s="50"/>
      <c r="I1436" s="50"/>
      <c r="J1436" s="50"/>
      <c r="K1436" s="50"/>
      <c r="L1436" s="50"/>
      <c r="M1436" s="50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0"/>
      <c r="Z1436" s="50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</row>
    <row r="1437" spans="7:37" s="1" customFormat="1" ht="13.9" customHeight="1">
      <c r="G1437" s="50"/>
      <c r="H1437" s="50"/>
      <c r="I1437" s="50"/>
      <c r="J1437" s="50"/>
      <c r="K1437" s="50"/>
      <c r="L1437" s="50"/>
      <c r="M1437" s="50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0"/>
      <c r="Z1437" s="50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</row>
    <row r="1438" spans="7:37" s="1" customFormat="1" ht="13.9" customHeight="1">
      <c r="G1438" s="50"/>
      <c r="H1438" s="50"/>
      <c r="I1438" s="50"/>
      <c r="J1438" s="50"/>
      <c r="K1438" s="50"/>
      <c r="L1438" s="50"/>
      <c r="M1438" s="50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0"/>
      <c r="Z1438" s="50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</row>
    <row r="1439" spans="7:37" s="1" customFormat="1" ht="13.9" customHeight="1">
      <c r="G1439" s="50"/>
      <c r="H1439" s="50"/>
      <c r="I1439" s="50"/>
      <c r="J1439" s="50"/>
      <c r="K1439" s="50"/>
      <c r="L1439" s="50"/>
      <c r="M1439" s="50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0"/>
      <c r="Z1439" s="50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</row>
    <row r="1440" spans="7:37" s="1" customFormat="1" ht="13.9" customHeight="1">
      <c r="G1440" s="50"/>
      <c r="H1440" s="50"/>
      <c r="I1440" s="50"/>
      <c r="J1440" s="50"/>
      <c r="K1440" s="50"/>
      <c r="L1440" s="50"/>
      <c r="M1440" s="50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0"/>
      <c r="Z1440" s="50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</row>
    <row r="1441" spans="7:37" s="1" customFormat="1" ht="13.9" customHeight="1">
      <c r="G1441" s="50"/>
      <c r="H1441" s="50"/>
      <c r="I1441" s="50"/>
      <c r="J1441" s="50"/>
      <c r="K1441" s="50"/>
      <c r="L1441" s="50"/>
      <c r="M1441" s="50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0"/>
      <c r="Z1441" s="50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</row>
    <row r="1442" spans="7:37" s="1" customFormat="1" ht="13.9" customHeight="1">
      <c r="G1442" s="50"/>
      <c r="H1442" s="50"/>
      <c r="I1442" s="50"/>
      <c r="J1442" s="50"/>
      <c r="K1442" s="50"/>
      <c r="L1442" s="50"/>
      <c r="M1442" s="50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0"/>
      <c r="Z1442" s="50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</row>
    <row r="1443" spans="7:37" s="1" customFormat="1" ht="13.9" customHeight="1">
      <c r="G1443" s="50"/>
      <c r="H1443" s="50"/>
      <c r="I1443" s="50"/>
      <c r="J1443" s="50"/>
      <c r="K1443" s="50"/>
      <c r="L1443" s="50"/>
      <c r="M1443" s="50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0"/>
      <c r="Z1443" s="50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</row>
    <row r="1444" spans="7:37" s="1" customFormat="1" ht="13.9" customHeight="1">
      <c r="G1444" s="50"/>
      <c r="H1444" s="50"/>
      <c r="I1444" s="50"/>
      <c r="J1444" s="50"/>
      <c r="K1444" s="50"/>
      <c r="L1444" s="50"/>
      <c r="M1444" s="50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0"/>
      <c r="Z1444" s="50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</row>
    <row r="1445" spans="7:37" s="1" customFormat="1" ht="13.9" customHeight="1">
      <c r="G1445" s="50"/>
      <c r="H1445" s="50"/>
      <c r="I1445" s="50"/>
      <c r="J1445" s="50"/>
      <c r="K1445" s="50"/>
      <c r="L1445" s="50"/>
      <c r="M1445" s="50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0"/>
      <c r="Z1445" s="50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</row>
    <row r="1446" spans="7:37" s="1" customFormat="1" ht="13.9" customHeight="1">
      <c r="G1446" s="50"/>
      <c r="H1446" s="50"/>
      <c r="I1446" s="50"/>
      <c r="J1446" s="50"/>
      <c r="K1446" s="50"/>
      <c r="L1446" s="50"/>
      <c r="M1446" s="50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0"/>
      <c r="Z1446" s="50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</row>
    <row r="1447" spans="7:37" s="1" customFormat="1" ht="13.9" customHeight="1">
      <c r="G1447" s="50"/>
      <c r="H1447" s="50"/>
      <c r="I1447" s="50"/>
      <c r="J1447" s="50"/>
      <c r="K1447" s="50"/>
      <c r="L1447" s="50"/>
      <c r="M1447" s="50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0"/>
      <c r="Z1447" s="50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</row>
    <row r="1448" spans="7:37" s="1" customFormat="1" ht="13.9" customHeight="1">
      <c r="G1448" s="50"/>
      <c r="H1448" s="50"/>
      <c r="I1448" s="50"/>
      <c r="J1448" s="50"/>
      <c r="K1448" s="50"/>
      <c r="L1448" s="50"/>
      <c r="M1448" s="50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0"/>
      <c r="Z1448" s="50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</row>
    <row r="1449" spans="7:37" s="1" customFormat="1" ht="13.9" customHeight="1">
      <c r="G1449" s="50"/>
      <c r="H1449" s="50"/>
      <c r="I1449" s="50"/>
      <c r="J1449" s="50"/>
      <c r="K1449" s="50"/>
      <c r="L1449" s="50"/>
      <c r="M1449" s="50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0"/>
      <c r="Z1449" s="50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</row>
    <row r="1450" spans="7:37" s="1" customFormat="1" ht="13.9" customHeight="1">
      <c r="G1450" s="50"/>
      <c r="H1450" s="50"/>
      <c r="I1450" s="50"/>
      <c r="J1450" s="50"/>
      <c r="K1450" s="50"/>
      <c r="L1450" s="50"/>
      <c r="M1450" s="50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0"/>
      <c r="Z1450" s="50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</row>
    <row r="1451" spans="7:37" s="1" customFormat="1" ht="13.9" customHeight="1">
      <c r="G1451" s="50"/>
      <c r="H1451" s="50"/>
      <c r="I1451" s="50"/>
      <c r="J1451" s="50"/>
      <c r="K1451" s="50"/>
      <c r="L1451" s="50"/>
      <c r="M1451" s="50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0"/>
      <c r="Z1451" s="50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</row>
    <row r="1452" spans="7:37" s="1" customFormat="1" ht="13.9" customHeight="1">
      <c r="G1452" s="50"/>
      <c r="H1452" s="50"/>
      <c r="I1452" s="50"/>
      <c r="J1452" s="50"/>
      <c r="K1452" s="50"/>
      <c r="L1452" s="50"/>
      <c r="M1452" s="50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0"/>
      <c r="Z1452" s="50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</row>
    <row r="1453" spans="7:37" s="1" customFormat="1" ht="13.9" customHeight="1">
      <c r="G1453" s="50"/>
      <c r="H1453" s="50"/>
      <c r="I1453" s="50"/>
      <c r="J1453" s="50"/>
      <c r="K1453" s="50"/>
      <c r="L1453" s="50"/>
      <c r="M1453" s="50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0"/>
      <c r="Z1453" s="50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</row>
    <row r="1454" spans="7:37" s="1" customFormat="1" ht="13.9" customHeight="1">
      <c r="G1454" s="50"/>
      <c r="H1454" s="50"/>
      <c r="I1454" s="50"/>
      <c r="J1454" s="50"/>
      <c r="K1454" s="50"/>
      <c r="L1454" s="50"/>
      <c r="M1454" s="50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0"/>
      <c r="Z1454" s="50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</row>
    <row r="1455" spans="7:37" s="1" customFormat="1" ht="13.9" customHeight="1">
      <c r="G1455" s="50"/>
      <c r="H1455" s="50"/>
      <c r="I1455" s="50"/>
      <c r="J1455" s="50"/>
      <c r="K1455" s="50"/>
      <c r="L1455" s="50"/>
      <c r="M1455" s="50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0"/>
      <c r="Z1455" s="50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</row>
    <row r="1456" spans="7:37" s="1" customFormat="1" ht="13.9" customHeight="1">
      <c r="G1456" s="50"/>
      <c r="H1456" s="50"/>
      <c r="I1456" s="50"/>
      <c r="J1456" s="50"/>
      <c r="K1456" s="50"/>
      <c r="L1456" s="50"/>
      <c r="M1456" s="50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0"/>
      <c r="Z1456" s="50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</row>
    <row r="1457" spans="7:37" s="1" customFormat="1" ht="13.9" customHeight="1">
      <c r="G1457" s="50"/>
      <c r="H1457" s="50"/>
      <c r="I1457" s="50"/>
      <c r="J1457" s="50"/>
      <c r="K1457" s="50"/>
      <c r="L1457" s="50"/>
      <c r="M1457" s="50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0"/>
      <c r="Z1457" s="50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</row>
    <row r="1458" spans="7:37" s="1" customFormat="1" ht="13.9" customHeight="1">
      <c r="G1458" s="50"/>
      <c r="H1458" s="50"/>
      <c r="I1458" s="50"/>
      <c r="J1458" s="50"/>
      <c r="K1458" s="50"/>
      <c r="L1458" s="50"/>
      <c r="M1458" s="50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0"/>
      <c r="Z1458" s="50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</row>
    <row r="1459" spans="7:37" s="1" customFormat="1" ht="13.9" customHeight="1">
      <c r="G1459" s="50"/>
      <c r="H1459" s="50"/>
      <c r="I1459" s="50"/>
      <c r="J1459" s="50"/>
      <c r="K1459" s="50"/>
      <c r="L1459" s="50"/>
      <c r="M1459" s="50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0"/>
      <c r="Z1459" s="50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</row>
    <row r="1460" spans="7:37" s="1" customFormat="1" ht="13.9" customHeight="1">
      <c r="G1460" s="50"/>
      <c r="H1460" s="50"/>
      <c r="I1460" s="50"/>
      <c r="J1460" s="50"/>
      <c r="K1460" s="50"/>
      <c r="L1460" s="50"/>
      <c r="M1460" s="50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0"/>
      <c r="Z1460" s="50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</row>
    <row r="1461" spans="7:37" s="1" customFormat="1" ht="13.9" customHeight="1">
      <c r="G1461" s="50"/>
      <c r="H1461" s="50"/>
      <c r="I1461" s="50"/>
      <c r="J1461" s="50"/>
      <c r="K1461" s="50"/>
      <c r="L1461" s="50"/>
      <c r="M1461" s="50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0"/>
      <c r="Z1461" s="50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</row>
    <row r="1462" spans="7:37" s="1" customFormat="1" ht="13.9" customHeight="1">
      <c r="G1462" s="50"/>
      <c r="H1462" s="50"/>
      <c r="I1462" s="50"/>
      <c r="J1462" s="50"/>
      <c r="K1462" s="50"/>
      <c r="L1462" s="50"/>
      <c r="M1462" s="50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0"/>
      <c r="Z1462" s="50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</row>
    <row r="1463" spans="7:37" s="1" customFormat="1" ht="13.9" customHeight="1"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0"/>
      <c r="Z1463" s="50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</row>
    <row r="1464" spans="7:37" s="1" customFormat="1" ht="13.9" customHeight="1">
      <c r="G1464" s="50"/>
      <c r="H1464" s="50"/>
      <c r="I1464" s="50"/>
      <c r="J1464" s="50"/>
      <c r="K1464" s="50"/>
      <c r="L1464" s="50"/>
      <c r="M1464" s="50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0"/>
      <c r="Z1464" s="50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</row>
    <row r="1465" spans="7:37" s="1" customFormat="1" ht="13.9" customHeight="1">
      <c r="G1465" s="50"/>
      <c r="H1465" s="50"/>
      <c r="I1465" s="50"/>
      <c r="J1465" s="50"/>
      <c r="K1465" s="50"/>
      <c r="L1465" s="50"/>
      <c r="M1465" s="50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0"/>
      <c r="Z1465" s="50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</row>
    <row r="1466" spans="7:37" s="1" customFormat="1" ht="13.9" customHeight="1">
      <c r="G1466" s="50"/>
      <c r="H1466" s="50"/>
      <c r="I1466" s="50"/>
      <c r="J1466" s="50"/>
      <c r="K1466" s="50"/>
      <c r="L1466" s="50"/>
      <c r="M1466" s="50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0"/>
      <c r="Z1466" s="50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</row>
    <row r="1467" spans="7:37" s="1" customFormat="1" ht="13.9" customHeight="1">
      <c r="G1467" s="50"/>
      <c r="H1467" s="50"/>
      <c r="I1467" s="50"/>
      <c r="J1467" s="50"/>
      <c r="K1467" s="50"/>
      <c r="L1467" s="50"/>
      <c r="M1467" s="50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0"/>
      <c r="Z1467" s="50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</row>
    <row r="1468" spans="7:37" s="1" customFormat="1" ht="13.9" customHeight="1">
      <c r="G1468" s="50"/>
      <c r="H1468" s="50"/>
      <c r="I1468" s="50"/>
      <c r="J1468" s="50"/>
      <c r="K1468" s="50"/>
      <c r="L1468" s="50"/>
      <c r="M1468" s="50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0"/>
      <c r="Z1468" s="50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</row>
    <row r="1469" spans="7:37" s="1" customFormat="1" ht="13.9" customHeight="1">
      <c r="G1469" s="50"/>
      <c r="H1469" s="50"/>
      <c r="I1469" s="50"/>
      <c r="J1469" s="50"/>
      <c r="K1469" s="50"/>
      <c r="L1469" s="50"/>
      <c r="M1469" s="50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0"/>
      <c r="Z1469" s="50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</row>
    <row r="1470" spans="7:37" s="1" customFormat="1" ht="13.9" customHeight="1">
      <c r="G1470" s="50"/>
      <c r="H1470" s="50"/>
      <c r="I1470" s="50"/>
      <c r="J1470" s="50"/>
      <c r="K1470" s="50"/>
      <c r="L1470" s="50"/>
      <c r="M1470" s="50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0"/>
      <c r="Z1470" s="50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</row>
    <row r="1471" spans="7:37" s="1" customFormat="1" ht="13.9" customHeight="1">
      <c r="G1471" s="50"/>
      <c r="H1471" s="50"/>
      <c r="I1471" s="50"/>
      <c r="J1471" s="50"/>
      <c r="K1471" s="50"/>
      <c r="L1471" s="50"/>
      <c r="M1471" s="50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0"/>
      <c r="Z1471" s="50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</row>
    <row r="1472" spans="7:37" s="1" customFormat="1" ht="13.9" customHeight="1">
      <c r="G1472" s="50"/>
      <c r="H1472" s="50"/>
      <c r="I1472" s="50"/>
      <c r="J1472" s="50"/>
      <c r="K1472" s="50"/>
      <c r="L1472" s="50"/>
      <c r="M1472" s="50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0"/>
      <c r="Z1472" s="50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</row>
    <row r="1473" spans="7:37" s="1" customFormat="1" ht="13.9" customHeight="1">
      <c r="G1473" s="50"/>
      <c r="H1473" s="50"/>
      <c r="I1473" s="50"/>
      <c r="J1473" s="50"/>
      <c r="K1473" s="50"/>
      <c r="L1473" s="50"/>
      <c r="M1473" s="50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0"/>
      <c r="Z1473" s="50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</row>
    <row r="1474" spans="7:37" s="1" customFormat="1" ht="13.9" customHeight="1">
      <c r="G1474" s="50"/>
      <c r="H1474" s="50"/>
      <c r="I1474" s="50"/>
      <c r="J1474" s="50"/>
      <c r="K1474" s="50"/>
      <c r="L1474" s="50"/>
      <c r="M1474" s="50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0"/>
      <c r="Z1474" s="50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</row>
    <row r="1475" spans="7:37" s="1" customFormat="1" ht="13.9" customHeight="1">
      <c r="G1475" s="50"/>
      <c r="H1475" s="50"/>
      <c r="I1475" s="50"/>
      <c r="J1475" s="50"/>
      <c r="K1475" s="50"/>
      <c r="L1475" s="50"/>
      <c r="M1475" s="50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0"/>
      <c r="Z1475" s="50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</row>
    <row r="1476" spans="7:37" s="1" customFormat="1" ht="13.9" customHeight="1">
      <c r="G1476" s="50"/>
      <c r="H1476" s="50"/>
      <c r="I1476" s="50"/>
      <c r="J1476" s="50"/>
      <c r="K1476" s="50"/>
      <c r="L1476" s="50"/>
      <c r="M1476" s="50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0"/>
      <c r="Z1476" s="50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</row>
    <row r="1477" spans="7:37" s="1" customFormat="1" ht="13.9" customHeight="1">
      <c r="G1477" s="50"/>
      <c r="H1477" s="50"/>
      <c r="I1477" s="50"/>
      <c r="J1477" s="50"/>
      <c r="K1477" s="50"/>
      <c r="L1477" s="50"/>
      <c r="M1477" s="50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0"/>
      <c r="Z1477" s="50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</row>
    <row r="1478" spans="7:37" s="1" customFormat="1" ht="13.9" customHeight="1">
      <c r="G1478" s="50"/>
      <c r="H1478" s="50"/>
      <c r="I1478" s="50"/>
      <c r="J1478" s="50"/>
      <c r="K1478" s="50"/>
      <c r="L1478" s="50"/>
      <c r="M1478" s="50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0"/>
      <c r="Z1478" s="50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</row>
    <row r="1479" spans="7:37" s="1" customFormat="1" ht="13.9" customHeight="1">
      <c r="G1479" s="50"/>
      <c r="H1479" s="50"/>
      <c r="I1479" s="50"/>
      <c r="J1479" s="50"/>
      <c r="K1479" s="50"/>
      <c r="L1479" s="50"/>
      <c r="M1479" s="50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0"/>
      <c r="Z1479" s="50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</row>
    <row r="1480" spans="7:37" s="1" customFormat="1" ht="13.9" customHeight="1">
      <c r="G1480" s="50"/>
      <c r="H1480" s="50"/>
      <c r="I1480" s="50"/>
      <c r="J1480" s="50"/>
      <c r="K1480" s="50"/>
      <c r="L1480" s="50"/>
      <c r="M1480" s="50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0"/>
      <c r="Z1480" s="50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</row>
    <row r="1481" spans="7:37" s="1" customFormat="1" ht="13.9" customHeight="1">
      <c r="G1481" s="50"/>
      <c r="H1481" s="50"/>
      <c r="I1481" s="50"/>
      <c r="J1481" s="50"/>
      <c r="K1481" s="50"/>
      <c r="L1481" s="50"/>
      <c r="M1481" s="50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0"/>
      <c r="Z1481" s="50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</row>
    <row r="1482" spans="7:37" s="1" customFormat="1" ht="13.9" customHeight="1">
      <c r="G1482" s="50"/>
      <c r="H1482" s="50"/>
      <c r="I1482" s="50"/>
      <c r="J1482" s="50"/>
      <c r="K1482" s="50"/>
      <c r="L1482" s="50"/>
      <c r="M1482" s="50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0"/>
      <c r="Z1482" s="50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</row>
    <row r="1483" spans="7:37" s="1" customFormat="1" ht="13.9" customHeight="1">
      <c r="G1483" s="50"/>
      <c r="H1483" s="50"/>
      <c r="I1483" s="50"/>
      <c r="J1483" s="50"/>
      <c r="K1483" s="50"/>
      <c r="L1483" s="50"/>
      <c r="M1483" s="50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0"/>
      <c r="Z1483" s="50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</row>
    <row r="1484" spans="7:37" s="1" customFormat="1" ht="13.9" customHeight="1">
      <c r="G1484" s="50"/>
      <c r="H1484" s="50"/>
      <c r="I1484" s="50"/>
      <c r="J1484" s="50"/>
      <c r="K1484" s="50"/>
      <c r="L1484" s="50"/>
      <c r="M1484" s="50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0"/>
      <c r="Z1484" s="50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</row>
    <row r="1485" spans="7:37" s="1" customFormat="1" ht="13.9" customHeight="1">
      <c r="G1485" s="50"/>
      <c r="H1485" s="50"/>
      <c r="I1485" s="50"/>
      <c r="J1485" s="50"/>
      <c r="K1485" s="50"/>
      <c r="L1485" s="50"/>
      <c r="M1485" s="50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0"/>
      <c r="Z1485" s="50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</row>
    <row r="1486" spans="7:37" s="1" customFormat="1" ht="13.9" customHeight="1">
      <c r="G1486" s="50"/>
      <c r="H1486" s="50"/>
      <c r="I1486" s="50"/>
      <c r="J1486" s="50"/>
      <c r="K1486" s="50"/>
      <c r="L1486" s="50"/>
      <c r="M1486" s="50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0"/>
      <c r="Z1486" s="50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</row>
    <row r="1487" spans="7:37" s="1" customFormat="1" ht="13.9" customHeight="1">
      <c r="G1487" s="50"/>
      <c r="H1487" s="50"/>
      <c r="I1487" s="50"/>
      <c r="J1487" s="50"/>
      <c r="K1487" s="50"/>
      <c r="L1487" s="50"/>
      <c r="M1487" s="50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0"/>
      <c r="Z1487" s="50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</row>
    <row r="1488" spans="7:37" s="1" customFormat="1" ht="13.9" customHeight="1">
      <c r="G1488" s="50"/>
      <c r="H1488" s="50"/>
      <c r="I1488" s="50"/>
      <c r="J1488" s="50"/>
      <c r="K1488" s="50"/>
      <c r="L1488" s="50"/>
      <c r="M1488" s="50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0"/>
      <c r="Z1488" s="50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</row>
    <row r="1489" spans="7:37" s="1" customFormat="1" ht="13.9" customHeight="1">
      <c r="G1489" s="50"/>
      <c r="H1489" s="50"/>
      <c r="I1489" s="50"/>
      <c r="J1489" s="50"/>
      <c r="K1489" s="50"/>
      <c r="L1489" s="50"/>
      <c r="M1489" s="50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0"/>
      <c r="Z1489" s="50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</row>
    <row r="1490" spans="7:37" s="1" customFormat="1" ht="13.9" customHeight="1">
      <c r="G1490" s="50"/>
      <c r="H1490" s="50"/>
      <c r="I1490" s="50"/>
      <c r="J1490" s="50"/>
      <c r="K1490" s="50"/>
      <c r="L1490" s="50"/>
      <c r="M1490" s="50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0"/>
      <c r="Z1490" s="50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</row>
    <row r="1491" spans="7:37" s="1" customFormat="1" ht="13.9" customHeight="1">
      <c r="G1491" s="50"/>
      <c r="H1491" s="50"/>
      <c r="I1491" s="50"/>
      <c r="J1491" s="50"/>
      <c r="K1491" s="50"/>
      <c r="L1491" s="50"/>
      <c r="M1491" s="50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0"/>
      <c r="Z1491" s="50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</row>
    <row r="1492" spans="7:37" s="1" customFormat="1" ht="13.9" customHeight="1">
      <c r="G1492" s="50"/>
      <c r="H1492" s="50"/>
      <c r="I1492" s="50"/>
      <c r="J1492" s="50"/>
      <c r="K1492" s="50"/>
      <c r="L1492" s="50"/>
      <c r="M1492" s="50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0"/>
      <c r="Z1492" s="50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</row>
    <row r="1493" spans="7:37" s="1" customFormat="1" ht="13.9" customHeight="1">
      <c r="G1493" s="50"/>
      <c r="H1493" s="50"/>
      <c r="I1493" s="50"/>
      <c r="J1493" s="50"/>
      <c r="K1493" s="50"/>
      <c r="L1493" s="50"/>
      <c r="M1493" s="50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0"/>
      <c r="Z1493" s="50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</row>
    <row r="1494" spans="7:37" s="1" customFormat="1" ht="13.9" customHeight="1">
      <c r="G1494" s="50"/>
      <c r="H1494" s="50"/>
      <c r="I1494" s="50"/>
      <c r="J1494" s="50"/>
      <c r="K1494" s="50"/>
      <c r="L1494" s="50"/>
      <c r="M1494" s="50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0"/>
      <c r="Z1494" s="50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</row>
    <row r="1495" spans="7:37" s="1" customFormat="1" ht="13.9" customHeight="1">
      <c r="G1495" s="50"/>
      <c r="H1495" s="50"/>
      <c r="I1495" s="50"/>
      <c r="J1495" s="50"/>
      <c r="K1495" s="50"/>
      <c r="L1495" s="50"/>
      <c r="M1495" s="50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0"/>
      <c r="Z1495" s="50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</row>
    <row r="1496" spans="7:37" s="1" customFormat="1" ht="13.9" customHeight="1">
      <c r="G1496" s="50"/>
      <c r="H1496" s="50"/>
      <c r="I1496" s="50"/>
      <c r="J1496" s="50"/>
      <c r="K1496" s="50"/>
      <c r="L1496" s="50"/>
      <c r="M1496" s="50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0"/>
      <c r="Z1496" s="50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</row>
    <row r="1497" spans="7:37" s="1" customFormat="1" ht="13.9" customHeight="1">
      <c r="G1497" s="50"/>
      <c r="H1497" s="50"/>
      <c r="I1497" s="50"/>
      <c r="J1497" s="50"/>
      <c r="K1497" s="50"/>
      <c r="L1497" s="50"/>
      <c r="M1497" s="50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0"/>
      <c r="Z1497" s="50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</row>
    <row r="1498" spans="7:37" s="1" customFormat="1" ht="13.9" customHeight="1">
      <c r="G1498" s="50"/>
      <c r="H1498" s="50"/>
      <c r="I1498" s="50"/>
      <c r="J1498" s="50"/>
      <c r="K1498" s="50"/>
      <c r="L1498" s="50"/>
      <c r="M1498" s="50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0"/>
      <c r="Z1498" s="50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</row>
    <row r="1499" spans="7:37" s="1" customFormat="1" ht="13.9" customHeight="1">
      <c r="G1499" s="50"/>
      <c r="H1499" s="50"/>
      <c r="I1499" s="50"/>
      <c r="J1499" s="50"/>
      <c r="K1499" s="50"/>
      <c r="L1499" s="50"/>
      <c r="M1499" s="50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0"/>
      <c r="Z1499" s="50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</row>
    <row r="1500" spans="7:37" s="1" customFormat="1" ht="13.9" customHeight="1">
      <c r="G1500" s="50"/>
      <c r="H1500" s="50"/>
      <c r="I1500" s="50"/>
      <c r="J1500" s="50"/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0"/>
      <c r="Z1500" s="50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</row>
    <row r="1501" spans="7:37" s="1" customFormat="1" ht="13.9" customHeight="1">
      <c r="G1501" s="50"/>
      <c r="H1501" s="50"/>
      <c r="I1501" s="50"/>
      <c r="J1501" s="50"/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0"/>
      <c r="Z1501" s="50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</row>
    <row r="1502" spans="7:37" s="1" customFormat="1" ht="13.9" customHeight="1">
      <c r="G1502" s="50"/>
      <c r="H1502" s="50"/>
      <c r="I1502" s="50"/>
      <c r="J1502" s="50"/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0"/>
      <c r="Z1502" s="50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</row>
    <row r="1503" spans="7:37" s="1" customFormat="1" ht="13.9" customHeight="1">
      <c r="G1503" s="50"/>
      <c r="H1503" s="50"/>
      <c r="I1503" s="50"/>
      <c r="J1503" s="50"/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0"/>
      <c r="Z1503" s="50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</row>
    <row r="1504" spans="7:37" s="1" customFormat="1" ht="13.9" customHeight="1">
      <c r="G1504" s="50"/>
      <c r="H1504" s="50"/>
      <c r="I1504" s="50"/>
      <c r="J1504" s="50"/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0"/>
      <c r="Z1504" s="50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</row>
    <row r="1505" spans="7:37" s="1" customFormat="1" ht="13.9" customHeight="1">
      <c r="G1505" s="50"/>
      <c r="H1505" s="50"/>
      <c r="I1505" s="50"/>
      <c r="J1505" s="50"/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0"/>
      <c r="Z1505" s="50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</row>
    <row r="1506" spans="7:37" s="1" customFormat="1" ht="13.9" customHeight="1">
      <c r="G1506" s="50"/>
      <c r="H1506" s="50"/>
      <c r="I1506" s="50"/>
      <c r="J1506" s="50"/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0"/>
      <c r="Z1506" s="50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</row>
    <row r="1507" spans="7:37" s="1" customFormat="1" ht="13.9" customHeight="1">
      <c r="G1507" s="50"/>
      <c r="H1507" s="50"/>
      <c r="I1507" s="50"/>
      <c r="J1507" s="50"/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0"/>
      <c r="Z1507" s="50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</row>
    <row r="1508" spans="7:37" s="1" customFormat="1" ht="13.9" customHeight="1">
      <c r="G1508" s="50"/>
      <c r="H1508" s="50"/>
      <c r="I1508" s="50"/>
      <c r="J1508" s="50"/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0"/>
      <c r="Z1508" s="50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</row>
    <row r="1509" spans="7:37" s="1" customFormat="1" ht="13.9" customHeight="1">
      <c r="G1509" s="50"/>
      <c r="H1509" s="50"/>
      <c r="I1509" s="50"/>
      <c r="J1509" s="50"/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0"/>
      <c r="Z1509" s="50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</row>
    <row r="1510" spans="7:37" s="1" customFormat="1" ht="13.9" customHeight="1">
      <c r="G1510" s="50"/>
      <c r="H1510" s="50"/>
      <c r="I1510" s="50"/>
      <c r="J1510" s="50"/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0"/>
      <c r="Z1510" s="50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</row>
    <row r="1511" spans="7:37" s="1" customFormat="1" ht="13.9" customHeight="1">
      <c r="G1511" s="50"/>
      <c r="H1511" s="50"/>
      <c r="I1511" s="50"/>
      <c r="J1511" s="50"/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0"/>
      <c r="Z1511" s="50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</row>
    <row r="1512" spans="7:37" s="1" customFormat="1" ht="13.9" customHeight="1">
      <c r="G1512" s="50"/>
      <c r="H1512" s="50"/>
      <c r="I1512" s="50"/>
      <c r="J1512" s="50"/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0"/>
      <c r="Z1512" s="50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</row>
    <row r="1513" spans="7:37" s="1" customFormat="1" ht="13.9" customHeight="1">
      <c r="G1513" s="50"/>
      <c r="H1513" s="50"/>
      <c r="I1513" s="50"/>
      <c r="J1513" s="50"/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0"/>
      <c r="Z1513" s="50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</row>
    <row r="1514" spans="7:37" s="1" customFormat="1" ht="13.9" customHeight="1">
      <c r="G1514" s="50"/>
      <c r="H1514" s="50"/>
      <c r="I1514" s="50"/>
      <c r="J1514" s="50"/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0"/>
      <c r="Z1514" s="50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</row>
    <row r="1515" spans="7:37" s="1" customFormat="1" ht="13.9" customHeight="1">
      <c r="G1515" s="50"/>
      <c r="H1515" s="50"/>
      <c r="I1515" s="50"/>
      <c r="J1515" s="50"/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0"/>
      <c r="Z1515" s="50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</row>
    <row r="1516" spans="7:37" s="1" customFormat="1" ht="13.9" customHeight="1">
      <c r="G1516" s="50"/>
      <c r="H1516" s="50"/>
      <c r="I1516" s="50"/>
      <c r="J1516" s="50"/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0"/>
      <c r="Z1516" s="50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</row>
    <row r="1517" spans="7:37" s="1" customFormat="1" ht="13.9" customHeight="1">
      <c r="G1517" s="50"/>
      <c r="H1517" s="50"/>
      <c r="I1517" s="50"/>
      <c r="J1517" s="50"/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0"/>
      <c r="Z1517" s="50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</row>
    <row r="1518" spans="7:37" s="1" customFormat="1" ht="13.9" customHeight="1">
      <c r="G1518" s="50"/>
      <c r="H1518" s="50"/>
      <c r="I1518" s="50"/>
      <c r="J1518" s="50"/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0"/>
      <c r="Z1518" s="50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</row>
    <row r="1519" spans="7:37" s="1" customFormat="1" ht="13.9" customHeight="1">
      <c r="G1519" s="50"/>
      <c r="H1519" s="50"/>
      <c r="I1519" s="50"/>
      <c r="J1519" s="50"/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0"/>
      <c r="Z1519" s="50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</row>
    <row r="1520" spans="7:37" s="1" customFormat="1" ht="13.9" customHeight="1">
      <c r="G1520" s="50"/>
      <c r="H1520" s="50"/>
      <c r="I1520" s="50"/>
      <c r="J1520" s="50"/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0"/>
      <c r="Z1520" s="50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</row>
    <row r="1521" spans="7:37" s="1" customFormat="1" ht="13.9" customHeight="1">
      <c r="G1521" s="50"/>
      <c r="H1521" s="50"/>
      <c r="I1521" s="50"/>
      <c r="J1521" s="50"/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0"/>
      <c r="Z1521" s="50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</row>
    <row r="1522" spans="7:37" s="1" customFormat="1" ht="13.9" customHeight="1">
      <c r="G1522" s="50"/>
      <c r="H1522" s="50"/>
      <c r="I1522" s="50"/>
      <c r="J1522" s="50"/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0"/>
      <c r="Z1522" s="50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</row>
    <row r="1523" spans="7:37" s="1" customFormat="1" ht="13.9" customHeight="1">
      <c r="G1523" s="50"/>
      <c r="H1523" s="50"/>
      <c r="I1523" s="50"/>
      <c r="J1523" s="50"/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0"/>
      <c r="Z1523" s="50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</row>
    <row r="1524" spans="7:37" s="1" customFormat="1" ht="13.9" customHeight="1">
      <c r="G1524" s="50"/>
      <c r="H1524" s="50"/>
      <c r="I1524" s="50"/>
      <c r="J1524" s="50"/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0"/>
      <c r="Z1524" s="50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</row>
    <row r="1525" spans="7:37" s="1" customFormat="1" ht="13.9" customHeight="1">
      <c r="G1525" s="50"/>
      <c r="H1525" s="50"/>
      <c r="I1525" s="50"/>
      <c r="J1525" s="50"/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0"/>
      <c r="Z1525" s="50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</row>
    <row r="1526" spans="7:37" s="1" customFormat="1" ht="13.9" customHeight="1">
      <c r="G1526" s="50"/>
      <c r="H1526" s="50"/>
      <c r="I1526" s="50"/>
      <c r="J1526" s="50"/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0"/>
      <c r="Z1526" s="50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</row>
    <row r="1527" spans="7:37" s="1" customFormat="1" ht="13.9" customHeight="1">
      <c r="G1527" s="50"/>
      <c r="H1527" s="50"/>
      <c r="I1527" s="50"/>
      <c r="J1527" s="50"/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0"/>
      <c r="Z1527" s="50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</row>
    <row r="1528" spans="7:37" s="1" customFormat="1" ht="13.9" customHeight="1">
      <c r="G1528" s="50"/>
      <c r="H1528" s="50"/>
      <c r="I1528" s="50"/>
      <c r="J1528" s="50"/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0"/>
      <c r="Z1528" s="50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</row>
    <row r="1529" spans="7:37" s="1" customFormat="1" ht="13.9" customHeight="1">
      <c r="G1529" s="50"/>
      <c r="H1529" s="50"/>
      <c r="I1529" s="50"/>
      <c r="J1529" s="50"/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0"/>
      <c r="Z1529" s="50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</row>
    <row r="1530" spans="7:37" s="1" customFormat="1" ht="13.9" customHeight="1">
      <c r="G1530" s="50"/>
      <c r="H1530" s="50"/>
      <c r="I1530" s="50"/>
      <c r="J1530" s="50"/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0"/>
      <c r="Z1530" s="50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</row>
    <row r="1531" spans="7:37" s="1" customFormat="1" ht="13.9" customHeight="1">
      <c r="G1531" s="50"/>
      <c r="H1531" s="50"/>
      <c r="I1531" s="50"/>
      <c r="J1531" s="50"/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0"/>
      <c r="Z1531" s="50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</row>
    <row r="1532" spans="7:37" s="1" customFormat="1" ht="13.9" customHeight="1">
      <c r="G1532" s="50"/>
      <c r="H1532" s="50"/>
      <c r="I1532" s="50"/>
      <c r="J1532" s="50"/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0"/>
      <c r="Z1532" s="50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</row>
    <row r="1533" spans="7:37" s="1" customFormat="1" ht="13.9" customHeight="1">
      <c r="G1533" s="50"/>
      <c r="H1533" s="50"/>
      <c r="I1533" s="50"/>
      <c r="J1533" s="50"/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0"/>
      <c r="Z1533" s="50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</row>
    <row r="1534" spans="7:37" s="1" customFormat="1" ht="13.9" customHeight="1">
      <c r="G1534" s="50"/>
      <c r="H1534" s="50"/>
      <c r="I1534" s="50"/>
      <c r="J1534" s="50"/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0"/>
      <c r="Z1534" s="50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</row>
    <row r="1535" spans="7:37" s="1" customFormat="1" ht="13.9" customHeight="1">
      <c r="G1535" s="50"/>
      <c r="H1535" s="50"/>
      <c r="I1535" s="50"/>
      <c r="J1535" s="50"/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0"/>
      <c r="Z1535" s="50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</row>
    <row r="1536" spans="7:37" s="1" customFormat="1" ht="13.9" customHeight="1">
      <c r="G1536" s="50"/>
      <c r="H1536" s="50"/>
      <c r="I1536" s="50"/>
      <c r="J1536" s="50"/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0"/>
      <c r="Z1536" s="50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</row>
    <row r="1537" spans="7:37" s="1" customFormat="1" ht="13.9" customHeight="1">
      <c r="G1537" s="50"/>
      <c r="H1537" s="50"/>
      <c r="I1537" s="50"/>
      <c r="J1537" s="50"/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0"/>
      <c r="Z1537" s="50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</row>
    <row r="1538" spans="7:37" s="1" customFormat="1" ht="13.9" customHeight="1">
      <c r="G1538" s="50"/>
      <c r="H1538" s="50"/>
      <c r="I1538" s="50"/>
      <c r="J1538" s="50"/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0"/>
      <c r="Z1538" s="50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</row>
    <row r="1539" spans="7:37" s="1" customFormat="1" ht="13.9" customHeight="1"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0"/>
      <c r="Z1539" s="50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</row>
    <row r="1540" spans="7:37" s="1" customFormat="1" ht="13.9" customHeight="1">
      <c r="G1540" s="50"/>
      <c r="H1540" s="50"/>
      <c r="I1540" s="50"/>
      <c r="J1540" s="50"/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0"/>
      <c r="Z1540" s="50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</row>
    <row r="1541" spans="7:37" s="1" customFormat="1" ht="13.9" customHeight="1">
      <c r="G1541" s="50"/>
      <c r="H1541" s="50"/>
      <c r="I1541" s="50"/>
      <c r="J1541" s="50"/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0"/>
      <c r="Z1541" s="50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</row>
    <row r="1542" spans="7:37" s="1" customFormat="1" ht="13.9" customHeight="1">
      <c r="G1542" s="50"/>
      <c r="H1542" s="50"/>
      <c r="I1542" s="50"/>
      <c r="J1542" s="50"/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0"/>
      <c r="Z1542" s="50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</row>
    <row r="1543" spans="7:37" s="1" customFormat="1" ht="13.9" customHeight="1">
      <c r="G1543" s="50"/>
      <c r="H1543" s="50"/>
      <c r="I1543" s="50"/>
      <c r="J1543" s="50"/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0"/>
      <c r="Z1543" s="50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</row>
    <row r="1544" spans="7:37" s="1" customFormat="1" ht="13.9" customHeight="1">
      <c r="G1544" s="50"/>
      <c r="H1544" s="50"/>
      <c r="I1544" s="50"/>
      <c r="J1544" s="50"/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0"/>
      <c r="Z1544" s="50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</row>
    <row r="1545" spans="7:37" s="1" customFormat="1" ht="13.9" customHeight="1">
      <c r="G1545" s="50"/>
      <c r="H1545" s="50"/>
      <c r="I1545" s="50"/>
      <c r="J1545" s="50"/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0"/>
      <c r="Z1545" s="50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</row>
    <row r="1546" spans="7:37" s="1" customFormat="1" ht="13.9" customHeight="1">
      <c r="G1546" s="50"/>
      <c r="H1546" s="50"/>
      <c r="I1546" s="50"/>
      <c r="J1546" s="50"/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0"/>
      <c r="Z1546" s="50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</row>
    <row r="1547" spans="7:37" s="1" customFormat="1" ht="13.9" customHeight="1">
      <c r="G1547" s="50"/>
      <c r="H1547" s="50"/>
      <c r="I1547" s="50"/>
      <c r="J1547" s="50"/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0"/>
      <c r="Z1547" s="50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</row>
    <row r="1548" spans="7:37" s="1" customFormat="1" ht="13.9" customHeight="1">
      <c r="G1548" s="50"/>
      <c r="H1548" s="50"/>
      <c r="I1548" s="50"/>
      <c r="J1548" s="50"/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0"/>
      <c r="Z1548" s="50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</row>
    <row r="1549" spans="7:37" s="1" customFormat="1" ht="13.9" customHeight="1">
      <c r="G1549" s="50"/>
      <c r="H1549" s="50"/>
      <c r="I1549" s="50"/>
      <c r="J1549" s="50"/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0"/>
      <c r="Z1549" s="50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</row>
    <row r="1550" spans="7:37" s="1" customFormat="1" ht="13.9" customHeight="1">
      <c r="G1550" s="50"/>
      <c r="H1550" s="50"/>
      <c r="I1550" s="50"/>
      <c r="J1550" s="50"/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0"/>
      <c r="Z1550" s="50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</row>
    <row r="1551" spans="7:37" s="1" customFormat="1" ht="13.9" customHeight="1">
      <c r="G1551" s="50"/>
      <c r="H1551" s="50"/>
      <c r="I1551" s="50"/>
      <c r="J1551" s="50"/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0"/>
      <c r="Z1551" s="50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</row>
    <row r="1552" spans="7:37" s="1" customFormat="1" ht="13.9" customHeight="1">
      <c r="G1552" s="50"/>
      <c r="H1552" s="50"/>
      <c r="I1552" s="50"/>
      <c r="J1552" s="50"/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0"/>
      <c r="Z1552" s="50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</row>
    <row r="1553" spans="7:37" s="1" customFormat="1" ht="13.9" customHeight="1">
      <c r="G1553" s="50"/>
      <c r="H1553" s="50"/>
      <c r="I1553" s="50"/>
      <c r="J1553" s="50"/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0"/>
      <c r="Z1553" s="50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</row>
    <row r="1554" spans="7:37" s="1" customFormat="1" ht="13.9" customHeight="1">
      <c r="G1554" s="50"/>
      <c r="H1554" s="50"/>
      <c r="I1554" s="50"/>
      <c r="J1554" s="50"/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0"/>
      <c r="Z1554" s="50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</row>
    <row r="1555" spans="7:37" s="1" customFormat="1" ht="13.9" customHeight="1">
      <c r="G1555" s="50"/>
      <c r="H1555" s="50"/>
      <c r="I1555" s="50"/>
      <c r="J1555" s="50"/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0"/>
      <c r="Z1555" s="50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</row>
    <row r="1556" spans="7:37" s="1" customFormat="1" ht="13.9" customHeight="1">
      <c r="G1556" s="50"/>
      <c r="H1556" s="50"/>
      <c r="I1556" s="50"/>
      <c r="J1556" s="50"/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0"/>
      <c r="Z1556" s="50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</row>
    <row r="1557" spans="7:37" s="1" customFormat="1" ht="13.9" customHeight="1">
      <c r="G1557" s="50"/>
      <c r="H1557" s="50"/>
      <c r="I1557" s="50"/>
      <c r="J1557" s="50"/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0"/>
      <c r="Z1557" s="50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</row>
    <row r="1558" spans="7:37" s="1" customFormat="1" ht="13.9" customHeight="1">
      <c r="G1558" s="50"/>
      <c r="H1558" s="50"/>
      <c r="I1558" s="50"/>
      <c r="J1558" s="50"/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0"/>
      <c r="Z1558" s="50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</row>
    <row r="1559" spans="7:37" s="1" customFormat="1" ht="13.9" customHeight="1">
      <c r="G1559" s="50"/>
      <c r="H1559" s="50"/>
      <c r="I1559" s="50"/>
      <c r="J1559" s="50"/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0"/>
      <c r="Z1559" s="50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</row>
    <row r="1560" spans="7:37" s="1" customFormat="1" ht="13.9" customHeight="1">
      <c r="G1560" s="50"/>
      <c r="H1560" s="50"/>
      <c r="I1560" s="50"/>
      <c r="J1560" s="50"/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0"/>
      <c r="Z1560" s="50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</row>
    <row r="1561" spans="7:37" s="1" customFormat="1" ht="13.9" customHeight="1">
      <c r="G1561" s="50"/>
      <c r="H1561" s="50"/>
      <c r="I1561" s="50"/>
      <c r="J1561" s="50"/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0"/>
      <c r="Z1561" s="50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</row>
    <row r="1562" spans="7:37" s="1" customFormat="1" ht="13.9" customHeight="1">
      <c r="G1562" s="50"/>
      <c r="H1562" s="50"/>
      <c r="I1562" s="50"/>
      <c r="J1562" s="50"/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0"/>
      <c r="Z1562" s="50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</row>
    <row r="1563" spans="7:37" s="1" customFormat="1" ht="13.9" customHeight="1">
      <c r="G1563" s="50"/>
      <c r="H1563" s="50"/>
      <c r="I1563" s="50"/>
      <c r="J1563" s="50"/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0"/>
      <c r="Z1563" s="50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</row>
    <row r="1564" spans="7:37" s="1" customFormat="1" ht="13.9" customHeight="1">
      <c r="G1564" s="50"/>
      <c r="H1564" s="50"/>
      <c r="I1564" s="50"/>
      <c r="J1564" s="50"/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0"/>
      <c r="Z1564" s="50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</row>
    <row r="1565" spans="7:37" s="1" customFormat="1" ht="13.9" customHeight="1">
      <c r="G1565" s="50"/>
      <c r="H1565" s="50"/>
      <c r="I1565" s="50"/>
      <c r="J1565" s="50"/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0"/>
      <c r="Z1565" s="50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</row>
    <row r="1566" spans="7:37" s="1" customFormat="1" ht="13.9" customHeight="1">
      <c r="G1566" s="50"/>
      <c r="H1566" s="50"/>
      <c r="I1566" s="50"/>
      <c r="J1566" s="50"/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0"/>
      <c r="Z1566" s="50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</row>
    <row r="1567" spans="7:37" s="1" customFormat="1" ht="13.9" customHeight="1">
      <c r="G1567" s="50"/>
      <c r="H1567" s="50"/>
      <c r="I1567" s="50"/>
      <c r="J1567" s="50"/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0"/>
      <c r="Z1567" s="50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</row>
    <row r="1568" spans="7:37" s="1" customFormat="1" ht="13.9" customHeight="1">
      <c r="G1568" s="50"/>
      <c r="H1568" s="50"/>
      <c r="I1568" s="50"/>
      <c r="J1568" s="50"/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0"/>
      <c r="Z1568" s="50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</row>
    <row r="1569" spans="7:37" s="1" customFormat="1" ht="13.9" customHeight="1">
      <c r="G1569" s="50"/>
      <c r="H1569" s="50"/>
      <c r="I1569" s="50"/>
      <c r="J1569" s="50"/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0"/>
      <c r="Z1569" s="50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</row>
    <row r="1570" spans="7:37" s="1" customFormat="1" ht="13.9" customHeight="1">
      <c r="G1570" s="50"/>
      <c r="H1570" s="50"/>
      <c r="I1570" s="50"/>
      <c r="J1570" s="50"/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0"/>
      <c r="Z1570" s="50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</row>
    <row r="1571" spans="7:37" s="1" customFormat="1" ht="13.9" customHeight="1">
      <c r="G1571" s="50"/>
      <c r="H1571" s="50"/>
      <c r="I1571" s="50"/>
      <c r="J1571" s="50"/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0"/>
      <c r="Z1571" s="50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</row>
    <row r="1572" spans="7:37" s="1" customFormat="1" ht="13.9" customHeight="1">
      <c r="G1572" s="50"/>
      <c r="H1572" s="50"/>
      <c r="I1572" s="50"/>
      <c r="J1572" s="50"/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0"/>
      <c r="Z1572" s="50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</row>
    <row r="1573" spans="7:37" s="1" customFormat="1" ht="13.9" customHeight="1">
      <c r="G1573" s="50"/>
      <c r="H1573" s="50"/>
      <c r="I1573" s="50"/>
      <c r="J1573" s="50"/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0"/>
      <c r="Z1573" s="50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</row>
    <row r="1574" spans="7:37" s="1" customFormat="1" ht="13.9" customHeight="1">
      <c r="G1574" s="50"/>
      <c r="H1574" s="50"/>
      <c r="I1574" s="50"/>
      <c r="J1574" s="50"/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0"/>
      <c r="Z1574" s="50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</row>
    <row r="1575" spans="7:37" s="1" customFormat="1" ht="13.9" customHeight="1">
      <c r="G1575" s="50"/>
      <c r="H1575" s="50"/>
      <c r="I1575" s="50"/>
      <c r="J1575" s="50"/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0"/>
      <c r="Z1575" s="50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</row>
    <row r="1576" spans="7:37" s="1" customFormat="1" ht="13.9" customHeight="1">
      <c r="G1576" s="50"/>
      <c r="H1576" s="50"/>
      <c r="I1576" s="50"/>
      <c r="J1576" s="50"/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0"/>
      <c r="Z1576" s="50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</row>
    <row r="1577" spans="7:37" s="1" customFormat="1" ht="13.9" customHeight="1">
      <c r="G1577" s="50"/>
      <c r="H1577" s="50"/>
      <c r="I1577" s="50"/>
      <c r="J1577" s="50"/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0"/>
      <c r="Z1577" s="50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</row>
    <row r="1578" spans="7:37" s="1" customFormat="1" ht="13.9" customHeight="1">
      <c r="G1578" s="50"/>
      <c r="H1578" s="50"/>
      <c r="I1578" s="50"/>
      <c r="J1578" s="50"/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0"/>
      <c r="Z1578" s="50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</row>
    <row r="1579" spans="7:37" s="1" customFormat="1" ht="13.9" customHeight="1">
      <c r="G1579" s="50"/>
      <c r="H1579" s="50"/>
      <c r="I1579" s="50"/>
      <c r="J1579" s="50"/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0"/>
      <c r="Z1579" s="50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</row>
    <row r="1580" spans="7:37" s="1" customFormat="1" ht="13.9" customHeight="1">
      <c r="G1580" s="50"/>
      <c r="H1580" s="50"/>
      <c r="I1580" s="50"/>
      <c r="J1580" s="50"/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0"/>
      <c r="Z1580" s="50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</row>
    <row r="1581" spans="7:37" s="1" customFormat="1" ht="13.9" customHeight="1">
      <c r="G1581" s="50"/>
      <c r="H1581" s="50"/>
      <c r="I1581" s="50"/>
      <c r="J1581" s="50"/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0"/>
      <c r="Z1581" s="50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</row>
    <row r="1582" spans="7:37" s="1" customFormat="1" ht="13.9" customHeight="1">
      <c r="G1582" s="50"/>
      <c r="H1582" s="50"/>
      <c r="I1582" s="50"/>
      <c r="J1582" s="50"/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0"/>
      <c r="Z1582" s="50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</row>
    <row r="1583" spans="7:37" s="1" customFormat="1" ht="13.9" customHeight="1"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0"/>
      <c r="Z1583" s="50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</row>
    <row r="1584" spans="7:37" s="1" customFormat="1" ht="13.9" customHeight="1">
      <c r="G1584" s="50"/>
      <c r="H1584" s="50"/>
      <c r="I1584" s="50"/>
      <c r="J1584" s="50"/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0"/>
      <c r="Z1584" s="50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</row>
    <row r="1585" spans="7:37" s="1" customFormat="1" ht="13.9" customHeight="1">
      <c r="G1585" s="50"/>
      <c r="H1585" s="50"/>
      <c r="I1585" s="50"/>
      <c r="J1585" s="50"/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0"/>
      <c r="Z1585" s="50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</row>
    <row r="1586" spans="7:37" s="1" customFormat="1" ht="13.9" customHeight="1">
      <c r="G1586" s="50"/>
      <c r="H1586" s="50"/>
      <c r="I1586" s="50"/>
      <c r="J1586" s="50"/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0"/>
      <c r="Z1586" s="50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</row>
    <row r="1587" spans="7:37" s="1" customFormat="1" ht="13.9" customHeight="1">
      <c r="G1587" s="50"/>
      <c r="H1587" s="50"/>
      <c r="I1587" s="50"/>
      <c r="J1587" s="50"/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0"/>
      <c r="Z1587" s="50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</row>
    <row r="1588" spans="7:37" s="1" customFormat="1" ht="13.9" customHeight="1">
      <c r="G1588" s="50"/>
      <c r="H1588" s="50"/>
      <c r="I1588" s="50"/>
      <c r="J1588" s="50"/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0"/>
      <c r="Z1588" s="50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</row>
    <row r="1589" spans="7:37" s="1" customFormat="1" ht="13.9" customHeight="1">
      <c r="G1589" s="50"/>
      <c r="H1589" s="50"/>
      <c r="I1589" s="50"/>
      <c r="J1589" s="50"/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0"/>
      <c r="Z1589" s="50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</row>
    <row r="1590" spans="7:37" s="1" customFormat="1" ht="13.9" customHeight="1">
      <c r="G1590" s="50"/>
      <c r="H1590" s="50"/>
      <c r="I1590" s="50"/>
      <c r="J1590" s="50"/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0"/>
      <c r="Z1590" s="50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</row>
    <row r="1591" spans="7:37" s="1" customFormat="1" ht="13.9" customHeight="1">
      <c r="G1591" s="50"/>
      <c r="H1591" s="50"/>
      <c r="I1591" s="50"/>
      <c r="J1591" s="50"/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0"/>
      <c r="Z1591" s="50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</row>
    <row r="1592" spans="7:37" s="1" customFormat="1" ht="13.9" customHeight="1">
      <c r="G1592" s="50"/>
      <c r="H1592" s="50"/>
      <c r="I1592" s="50"/>
      <c r="J1592" s="50"/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0"/>
      <c r="Z1592" s="50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</row>
    <row r="1593" spans="7:37" s="1" customFormat="1" ht="13.9" customHeight="1">
      <c r="G1593" s="50"/>
      <c r="H1593" s="50"/>
      <c r="I1593" s="50"/>
      <c r="J1593" s="50"/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0"/>
      <c r="Z1593" s="50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</row>
    <row r="1594" spans="7:37" s="1" customFormat="1" ht="13.9" customHeight="1">
      <c r="G1594" s="50"/>
      <c r="H1594" s="50"/>
      <c r="I1594" s="50"/>
      <c r="J1594" s="50"/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0"/>
      <c r="Z1594" s="50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</row>
    <row r="1595" spans="7:37" s="1" customFormat="1" ht="13.9" customHeight="1">
      <c r="G1595" s="50"/>
      <c r="H1595" s="50"/>
      <c r="I1595" s="50"/>
      <c r="J1595" s="50"/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0"/>
      <c r="Z1595" s="50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</row>
    <row r="1596" spans="7:37" s="1" customFormat="1" ht="13.9" customHeight="1">
      <c r="G1596" s="50"/>
      <c r="H1596" s="50"/>
      <c r="I1596" s="50"/>
      <c r="J1596" s="50"/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0"/>
      <c r="Z1596" s="50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</row>
    <row r="1597" spans="7:37" s="1" customFormat="1" ht="13.9" customHeight="1">
      <c r="G1597" s="50"/>
      <c r="H1597" s="50"/>
      <c r="I1597" s="50"/>
      <c r="J1597" s="50"/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0"/>
      <c r="Z1597" s="50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</row>
    <row r="1598" spans="7:37" s="1" customFormat="1" ht="13.9" customHeight="1">
      <c r="G1598" s="50"/>
      <c r="H1598" s="50"/>
      <c r="I1598" s="50"/>
      <c r="J1598" s="50"/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0"/>
      <c r="Z1598" s="50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</row>
    <row r="1599" spans="7:37" s="1" customFormat="1" ht="13.9" customHeight="1">
      <c r="G1599" s="50"/>
      <c r="H1599" s="50"/>
      <c r="I1599" s="50"/>
      <c r="J1599" s="50"/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0"/>
      <c r="Z1599" s="50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</row>
    <row r="1600" spans="7:37" s="1" customFormat="1" ht="13.9" customHeight="1">
      <c r="G1600" s="50"/>
      <c r="H1600" s="50"/>
      <c r="I1600" s="50"/>
      <c r="J1600" s="50"/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0"/>
      <c r="Z1600" s="50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</row>
    <row r="1601" spans="7:37" s="1" customFormat="1" ht="13.9" customHeight="1">
      <c r="G1601" s="50"/>
      <c r="H1601" s="50"/>
      <c r="I1601" s="50"/>
      <c r="J1601" s="50"/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0"/>
      <c r="Z1601" s="50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</row>
    <row r="1602" spans="7:37" s="1" customFormat="1" ht="13.9" customHeight="1">
      <c r="G1602" s="50"/>
      <c r="H1602" s="50"/>
      <c r="I1602" s="50"/>
      <c r="J1602" s="50"/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0"/>
      <c r="Z1602" s="50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</row>
    <row r="1603" spans="7:37" s="1" customFormat="1" ht="13.9" customHeight="1">
      <c r="G1603" s="50"/>
      <c r="H1603" s="50"/>
      <c r="I1603" s="50"/>
      <c r="J1603" s="50"/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0"/>
      <c r="Z1603" s="50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</row>
    <row r="1604" spans="7:37" s="1" customFormat="1" ht="13.9" customHeight="1">
      <c r="G1604" s="50"/>
      <c r="H1604" s="50"/>
      <c r="I1604" s="50"/>
      <c r="J1604" s="50"/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0"/>
      <c r="Z1604" s="50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</row>
    <row r="1605" spans="7:37" s="1" customFormat="1" ht="13.9" customHeight="1">
      <c r="G1605" s="50"/>
      <c r="H1605" s="50"/>
      <c r="I1605" s="50"/>
      <c r="J1605" s="50"/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0"/>
      <c r="Z1605" s="50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</row>
    <row r="1606" spans="7:37" s="1" customFormat="1" ht="13.9" customHeight="1">
      <c r="G1606" s="50"/>
      <c r="H1606" s="50"/>
      <c r="I1606" s="50"/>
      <c r="J1606" s="50"/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0"/>
      <c r="Z1606" s="50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</row>
    <row r="1607" spans="7:37" s="1" customFormat="1" ht="13.9" customHeight="1">
      <c r="G1607" s="50"/>
      <c r="H1607" s="50"/>
      <c r="I1607" s="50"/>
      <c r="J1607" s="50"/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0"/>
      <c r="Z1607" s="50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</row>
    <row r="1608" spans="7:37" s="1" customFormat="1" ht="13.9" customHeight="1">
      <c r="G1608" s="50"/>
      <c r="H1608" s="50"/>
      <c r="I1608" s="50"/>
      <c r="J1608" s="50"/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0"/>
      <c r="Z1608" s="50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</row>
    <row r="1609" spans="7:37" s="1" customFormat="1" ht="13.9" customHeight="1">
      <c r="G1609" s="50"/>
      <c r="H1609" s="50"/>
      <c r="I1609" s="50"/>
      <c r="J1609" s="50"/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0"/>
      <c r="Z1609" s="50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</row>
    <row r="1610" spans="7:37" s="1" customFormat="1" ht="13.9" customHeight="1">
      <c r="G1610" s="50"/>
      <c r="H1610" s="50"/>
      <c r="I1610" s="50"/>
      <c r="J1610" s="50"/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0"/>
      <c r="Z1610" s="50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</row>
    <row r="1611" spans="7:37" s="1" customFormat="1" ht="13.9" customHeight="1">
      <c r="G1611" s="50"/>
      <c r="H1611" s="50"/>
      <c r="I1611" s="50"/>
      <c r="J1611" s="50"/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0"/>
      <c r="Z1611" s="50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</row>
    <row r="1612" spans="7:37" s="1" customFormat="1" ht="13.9" customHeight="1">
      <c r="G1612" s="50"/>
      <c r="H1612" s="50"/>
      <c r="I1612" s="50"/>
      <c r="J1612" s="50"/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0"/>
      <c r="Z1612" s="50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</row>
    <row r="1613" spans="7:37" s="1" customFormat="1" ht="13.9" customHeight="1">
      <c r="G1613" s="50"/>
      <c r="H1613" s="50"/>
      <c r="I1613" s="50"/>
      <c r="J1613" s="50"/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0"/>
      <c r="Z1613" s="50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</row>
    <row r="1614" spans="7:37" s="1" customFormat="1" ht="13.9" customHeight="1">
      <c r="G1614" s="50"/>
      <c r="H1614" s="50"/>
      <c r="I1614" s="50"/>
      <c r="J1614" s="50"/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0"/>
      <c r="Z1614" s="50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</row>
    <row r="1615" spans="7:37" s="1" customFormat="1" ht="13.9" customHeight="1">
      <c r="G1615" s="50"/>
      <c r="H1615" s="50"/>
      <c r="I1615" s="50"/>
      <c r="J1615" s="50"/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0"/>
      <c r="Z1615" s="50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</row>
    <row r="1616" spans="7:37" s="1" customFormat="1" ht="13.9" customHeight="1">
      <c r="G1616" s="50"/>
      <c r="H1616" s="50"/>
      <c r="I1616" s="50"/>
      <c r="J1616" s="50"/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0"/>
      <c r="Z1616" s="50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</row>
    <row r="1617" spans="7:37" s="1" customFormat="1" ht="13.9" customHeight="1">
      <c r="G1617" s="50"/>
      <c r="H1617" s="50"/>
      <c r="I1617" s="50"/>
      <c r="J1617" s="50"/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0"/>
      <c r="Z1617" s="50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</row>
    <row r="1618" spans="7:37" s="1" customFormat="1" ht="13.9" customHeight="1">
      <c r="G1618" s="50"/>
      <c r="H1618" s="50"/>
      <c r="I1618" s="50"/>
      <c r="J1618" s="50"/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0"/>
      <c r="Z1618" s="50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</row>
    <row r="1619" spans="7:37" s="1" customFormat="1" ht="13.9" customHeight="1">
      <c r="G1619" s="50"/>
      <c r="H1619" s="50"/>
      <c r="I1619" s="50"/>
      <c r="J1619" s="50"/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0"/>
      <c r="Z1619" s="50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</row>
    <row r="1620" spans="7:37" s="1" customFormat="1" ht="13.9" customHeight="1">
      <c r="G1620" s="50"/>
      <c r="H1620" s="50"/>
      <c r="I1620" s="50"/>
      <c r="J1620" s="50"/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0"/>
      <c r="Z1620" s="50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</row>
    <row r="1621" spans="7:37" s="1" customFormat="1" ht="13.9" customHeight="1">
      <c r="G1621" s="50"/>
      <c r="H1621" s="50"/>
      <c r="I1621" s="50"/>
      <c r="J1621" s="50"/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0"/>
      <c r="Z1621" s="50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</row>
    <row r="1622" spans="7:37" s="1" customFormat="1" ht="13.9" customHeight="1">
      <c r="G1622" s="50"/>
      <c r="H1622" s="50"/>
      <c r="I1622" s="50"/>
      <c r="J1622" s="50"/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0"/>
      <c r="Z1622" s="50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</row>
    <row r="1623" spans="7:37" s="1" customFormat="1" ht="13.9" customHeight="1">
      <c r="G1623" s="50"/>
      <c r="H1623" s="50"/>
      <c r="I1623" s="50"/>
      <c r="J1623" s="50"/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0"/>
      <c r="Z1623" s="50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</row>
    <row r="1624" spans="7:37" s="1" customFormat="1" ht="13.9" customHeight="1">
      <c r="G1624" s="50"/>
      <c r="H1624" s="50"/>
      <c r="I1624" s="50"/>
      <c r="J1624" s="50"/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0"/>
      <c r="Z1624" s="50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</row>
    <row r="1625" spans="7:37" s="1" customFormat="1" ht="13.9" customHeight="1">
      <c r="G1625" s="50"/>
      <c r="H1625" s="50"/>
      <c r="I1625" s="50"/>
      <c r="J1625" s="50"/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0"/>
      <c r="Z1625" s="50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</row>
    <row r="1626" spans="7:37" s="1" customFormat="1" ht="13.9" customHeight="1">
      <c r="G1626" s="50"/>
      <c r="H1626" s="50"/>
      <c r="I1626" s="50"/>
      <c r="J1626" s="50"/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0"/>
      <c r="Z1626" s="50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</row>
    <row r="1627" spans="7:37" s="1" customFormat="1" ht="13.9" customHeight="1">
      <c r="G1627" s="50"/>
      <c r="H1627" s="50"/>
      <c r="I1627" s="50"/>
      <c r="J1627" s="50"/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0"/>
      <c r="Z1627" s="50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</row>
    <row r="1628" spans="7:37" s="1" customFormat="1" ht="13.9" customHeight="1">
      <c r="G1628" s="50"/>
      <c r="H1628" s="50"/>
      <c r="I1628" s="50"/>
      <c r="J1628" s="50"/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0"/>
      <c r="Z1628" s="50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</row>
    <row r="1629" spans="7:37" s="1" customFormat="1" ht="13.9" customHeight="1">
      <c r="G1629" s="50"/>
      <c r="H1629" s="50"/>
      <c r="I1629" s="50"/>
      <c r="J1629" s="50"/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0"/>
      <c r="Z1629" s="50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</row>
    <row r="1630" spans="7:37" s="1" customFormat="1" ht="13.9" customHeight="1">
      <c r="G1630" s="50"/>
      <c r="H1630" s="50"/>
      <c r="I1630" s="50"/>
      <c r="J1630" s="50"/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0"/>
      <c r="Z1630" s="50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</row>
    <row r="1631" spans="7:37" s="1" customFormat="1" ht="13.9" customHeight="1">
      <c r="G1631" s="50"/>
      <c r="H1631" s="50"/>
      <c r="I1631" s="50"/>
      <c r="J1631" s="50"/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0"/>
      <c r="Z1631" s="50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</row>
    <row r="1632" spans="7:37" s="1" customFormat="1" ht="13.9" customHeight="1">
      <c r="G1632" s="50"/>
      <c r="H1632" s="50"/>
      <c r="I1632" s="50"/>
      <c r="J1632" s="50"/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0"/>
      <c r="Z1632" s="50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</row>
    <row r="1633" spans="7:37" s="1" customFormat="1" ht="13.9" customHeight="1">
      <c r="G1633" s="50"/>
      <c r="H1633" s="50"/>
      <c r="I1633" s="50"/>
      <c r="J1633" s="50"/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0"/>
      <c r="Z1633" s="50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</row>
    <row r="1634" spans="7:37" s="1" customFormat="1" ht="13.9" customHeight="1">
      <c r="G1634" s="50"/>
      <c r="H1634" s="50"/>
      <c r="I1634" s="50"/>
      <c r="J1634" s="50"/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0"/>
      <c r="Z1634" s="50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</row>
    <row r="1635" spans="7:37" s="1" customFormat="1" ht="13.9" customHeight="1">
      <c r="G1635" s="50"/>
      <c r="H1635" s="50"/>
      <c r="I1635" s="50"/>
      <c r="J1635" s="50"/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0"/>
      <c r="Z1635" s="50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</row>
    <row r="1636" spans="7:37" s="1" customFormat="1" ht="13.9" customHeight="1">
      <c r="G1636" s="50"/>
      <c r="H1636" s="50"/>
      <c r="I1636" s="50"/>
      <c r="J1636" s="50"/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0"/>
      <c r="Z1636" s="50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</row>
    <row r="1637" spans="7:37" s="1" customFormat="1" ht="13.9" customHeight="1">
      <c r="G1637" s="50"/>
      <c r="H1637" s="50"/>
      <c r="I1637" s="50"/>
      <c r="J1637" s="50"/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0"/>
      <c r="Z1637" s="50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</row>
    <row r="1638" spans="7:37" s="1" customFormat="1" ht="13.9" customHeight="1">
      <c r="G1638" s="50"/>
      <c r="H1638" s="50"/>
      <c r="I1638" s="50"/>
      <c r="J1638" s="50"/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0"/>
      <c r="Z1638" s="50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</row>
    <row r="1639" spans="7:37" s="1" customFormat="1" ht="13.9" customHeight="1">
      <c r="G1639" s="50"/>
      <c r="H1639" s="50"/>
      <c r="I1639" s="50"/>
      <c r="J1639" s="50"/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0"/>
      <c r="Z1639" s="50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</row>
    <row r="1640" spans="7:37" s="1" customFormat="1" ht="13.9" customHeight="1">
      <c r="G1640" s="50"/>
      <c r="H1640" s="50"/>
      <c r="I1640" s="50"/>
      <c r="J1640" s="50"/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0"/>
      <c r="Z1640" s="50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</row>
    <row r="1641" spans="7:37" s="1" customFormat="1" ht="13.9" customHeight="1">
      <c r="G1641" s="50"/>
      <c r="H1641" s="50"/>
      <c r="I1641" s="50"/>
      <c r="J1641" s="50"/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0"/>
      <c r="Z1641" s="50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</row>
    <row r="1642" spans="7:37" s="1" customFormat="1" ht="13.9" customHeight="1">
      <c r="G1642" s="50"/>
      <c r="H1642" s="50"/>
      <c r="I1642" s="50"/>
      <c r="J1642" s="50"/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0"/>
      <c r="Z1642" s="50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</row>
    <row r="1643" spans="7:37" s="1" customFormat="1" ht="13.9" customHeight="1">
      <c r="G1643" s="50"/>
      <c r="H1643" s="50"/>
      <c r="I1643" s="50"/>
      <c r="J1643" s="50"/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0"/>
      <c r="Z1643" s="50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</row>
    <row r="1644" spans="7:37" s="1" customFormat="1" ht="13.9" customHeight="1">
      <c r="G1644" s="50"/>
      <c r="H1644" s="50"/>
      <c r="I1644" s="50"/>
      <c r="J1644" s="50"/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0"/>
      <c r="Z1644" s="50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</row>
    <row r="1645" spans="7:37" s="1" customFormat="1" ht="13.9" customHeight="1">
      <c r="G1645" s="50"/>
      <c r="H1645" s="50"/>
      <c r="I1645" s="50"/>
      <c r="J1645" s="50"/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0"/>
      <c r="Z1645" s="50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</row>
    <row r="1646" spans="7:37" s="1" customFormat="1" ht="13.9" customHeight="1">
      <c r="G1646" s="50"/>
      <c r="H1646" s="50"/>
      <c r="I1646" s="50"/>
      <c r="J1646" s="50"/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0"/>
      <c r="Z1646" s="50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</row>
    <row r="1647" spans="7:37" s="1" customFormat="1" ht="13.9" customHeight="1">
      <c r="G1647" s="50"/>
      <c r="H1647" s="50"/>
      <c r="I1647" s="50"/>
      <c r="J1647" s="50"/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0"/>
      <c r="Z1647" s="50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</row>
    <row r="1648" spans="7:37" s="1" customFormat="1" ht="13.9" customHeight="1">
      <c r="G1648" s="50"/>
      <c r="H1648" s="50"/>
      <c r="I1648" s="50"/>
      <c r="J1648" s="50"/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0"/>
      <c r="Z1648" s="50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</row>
    <row r="1649" spans="7:37" s="1" customFormat="1" ht="13.9" customHeight="1">
      <c r="G1649" s="50"/>
      <c r="H1649" s="50"/>
      <c r="I1649" s="50"/>
      <c r="J1649" s="50"/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0"/>
      <c r="Z1649" s="50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</row>
    <row r="1650" spans="7:37" s="1" customFormat="1" ht="13.9" customHeight="1">
      <c r="G1650" s="50"/>
      <c r="H1650" s="50"/>
      <c r="I1650" s="50"/>
      <c r="J1650" s="50"/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0"/>
      <c r="Z1650" s="50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</row>
    <row r="1651" spans="7:37" s="1" customFormat="1" ht="13.9" customHeight="1">
      <c r="G1651" s="50"/>
      <c r="H1651" s="50"/>
      <c r="I1651" s="50"/>
      <c r="J1651" s="50"/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0"/>
      <c r="Z1651" s="50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</row>
    <row r="1652" spans="7:37" s="1" customFormat="1" ht="13.9" customHeight="1">
      <c r="G1652" s="50"/>
      <c r="H1652" s="50"/>
      <c r="I1652" s="50"/>
      <c r="J1652" s="50"/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0"/>
      <c r="Z1652" s="50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</row>
    <row r="1653" spans="7:37" s="1" customFormat="1" ht="13.9" customHeight="1">
      <c r="G1653" s="50"/>
      <c r="H1653" s="50"/>
      <c r="I1653" s="50"/>
      <c r="J1653" s="50"/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0"/>
      <c r="Z1653" s="50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</row>
    <row r="1654" spans="7:37" s="1" customFormat="1" ht="13.9" customHeight="1">
      <c r="G1654" s="50"/>
      <c r="H1654" s="50"/>
      <c r="I1654" s="50"/>
      <c r="J1654" s="50"/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0"/>
      <c r="Z1654" s="50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</row>
    <row r="1655" spans="7:37" s="1" customFormat="1" ht="13.9" customHeight="1">
      <c r="G1655" s="50"/>
      <c r="H1655" s="50"/>
      <c r="I1655" s="50"/>
      <c r="J1655" s="50"/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0"/>
      <c r="Z1655" s="50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</row>
    <row r="1656" spans="7:37" s="1" customFormat="1" ht="13.9" customHeight="1">
      <c r="G1656" s="50"/>
      <c r="H1656" s="50"/>
      <c r="I1656" s="50"/>
      <c r="J1656" s="50"/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0"/>
      <c r="Z1656" s="50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</row>
    <row r="1657" spans="7:37" s="1" customFormat="1" ht="13.9" customHeight="1">
      <c r="G1657" s="50"/>
      <c r="H1657" s="50"/>
      <c r="I1657" s="50"/>
      <c r="J1657" s="50"/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0"/>
      <c r="Z1657" s="50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</row>
    <row r="1658" spans="7:37" s="1" customFormat="1" ht="13.9" customHeight="1">
      <c r="G1658" s="50"/>
      <c r="H1658" s="50"/>
      <c r="I1658" s="50"/>
      <c r="J1658" s="50"/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0"/>
      <c r="Z1658" s="50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</row>
    <row r="1659" spans="7:37" s="1" customFormat="1" ht="13.9" customHeight="1"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0"/>
      <c r="Z1659" s="50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</row>
    <row r="1660" spans="7:37" s="1" customFormat="1" ht="13.9" customHeight="1">
      <c r="G1660" s="50"/>
      <c r="H1660" s="50"/>
      <c r="I1660" s="50"/>
      <c r="J1660" s="50"/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0"/>
      <c r="Z1660" s="50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</row>
    <row r="1661" spans="7:37" s="1" customFormat="1" ht="13.9" customHeight="1">
      <c r="G1661" s="50"/>
      <c r="H1661" s="50"/>
      <c r="I1661" s="50"/>
      <c r="J1661" s="50"/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0"/>
      <c r="Z1661" s="50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</row>
    <row r="1662" spans="7:37" s="1" customFormat="1" ht="13.9" customHeight="1">
      <c r="G1662" s="50"/>
      <c r="H1662" s="50"/>
      <c r="I1662" s="50"/>
      <c r="J1662" s="50"/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0"/>
      <c r="Z1662" s="50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</row>
    <row r="1663" spans="7:37" s="1" customFormat="1" ht="13.9" customHeight="1">
      <c r="G1663" s="50"/>
      <c r="H1663" s="50"/>
      <c r="I1663" s="50"/>
      <c r="J1663" s="50"/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0"/>
      <c r="Z1663" s="50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</row>
    <row r="1664" spans="7:37" s="1" customFormat="1" ht="13.9" customHeight="1">
      <c r="G1664" s="50"/>
      <c r="H1664" s="50"/>
      <c r="I1664" s="50"/>
      <c r="J1664" s="50"/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0"/>
      <c r="Z1664" s="50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</row>
    <row r="1665" spans="7:37" s="1" customFormat="1" ht="13.9" customHeight="1">
      <c r="G1665" s="50"/>
      <c r="H1665" s="50"/>
      <c r="I1665" s="50"/>
      <c r="J1665" s="50"/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0"/>
      <c r="Z1665" s="50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</row>
    <row r="1666" spans="7:37" s="1" customFormat="1" ht="13.9" customHeight="1">
      <c r="G1666" s="50"/>
      <c r="H1666" s="50"/>
      <c r="I1666" s="50"/>
      <c r="J1666" s="50"/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0"/>
      <c r="Z1666" s="50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</row>
    <row r="1667" spans="7:37" s="1" customFormat="1" ht="13.9" customHeight="1">
      <c r="G1667" s="50"/>
      <c r="H1667" s="50"/>
      <c r="I1667" s="50"/>
      <c r="J1667" s="50"/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0"/>
      <c r="Z1667" s="50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</row>
    <row r="1668" spans="7:37" s="1" customFormat="1" ht="13.9" customHeight="1">
      <c r="G1668" s="50"/>
      <c r="H1668" s="50"/>
      <c r="I1668" s="50"/>
      <c r="J1668" s="50"/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0"/>
      <c r="Z1668" s="50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</row>
    <row r="1669" spans="7:37" s="1" customFormat="1" ht="13.9" customHeight="1">
      <c r="G1669" s="50"/>
      <c r="H1669" s="50"/>
      <c r="I1669" s="50"/>
      <c r="J1669" s="50"/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0"/>
      <c r="Z1669" s="50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</row>
    <row r="1670" spans="7:37" s="1" customFormat="1" ht="13.9" customHeight="1">
      <c r="G1670" s="50"/>
      <c r="H1670" s="50"/>
      <c r="I1670" s="50"/>
      <c r="J1670" s="50"/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0"/>
      <c r="Z1670" s="50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</row>
    <row r="1671" spans="7:37" s="1" customFormat="1" ht="13.9" customHeight="1">
      <c r="G1671" s="50"/>
      <c r="H1671" s="50"/>
      <c r="I1671" s="50"/>
      <c r="J1671" s="50"/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0"/>
      <c r="Z1671" s="50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</row>
    <row r="1672" spans="7:37" s="1" customFormat="1" ht="13.9" customHeight="1">
      <c r="G1672" s="50"/>
      <c r="H1672" s="50"/>
      <c r="I1672" s="50"/>
      <c r="J1672" s="50"/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0"/>
      <c r="Z1672" s="50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</row>
    <row r="1673" spans="7:37" s="1" customFormat="1" ht="13.9" customHeight="1">
      <c r="G1673" s="50"/>
      <c r="H1673" s="50"/>
      <c r="I1673" s="50"/>
      <c r="J1673" s="50"/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0"/>
      <c r="Z1673" s="50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</row>
    <row r="1674" spans="7:37" s="1" customFormat="1" ht="13.9" customHeight="1">
      <c r="G1674" s="50"/>
      <c r="H1674" s="50"/>
      <c r="I1674" s="50"/>
      <c r="J1674" s="50"/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0"/>
      <c r="Z1674" s="50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</row>
    <row r="1675" spans="7:37" s="1" customFormat="1" ht="13.9" customHeight="1">
      <c r="G1675" s="50"/>
      <c r="H1675" s="50"/>
      <c r="I1675" s="50"/>
      <c r="J1675" s="50"/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0"/>
      <c r="Z1675" s="50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</row>
    <row r="1676" spans="7:37" s="1" customFormat="1" ht="13.9" customHeight="1">
      <c r="G1676" s="50"/>
      <c r="H1676" s="50"/>
      <c r="I1676" s="50"/>
      <c r="J1676" s="50"/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0"/>
      <c r="Z1676" s="50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</row>
    <row r="1677" spans="7:37" s="1" customFormat="1" ht="13.9" customHeight="1">
      <c r="G1677" s="50"/>
      <c r="H1677" s="50"/>
      <c r="I1677" s="50"/>
      <c r="J1677" s="50"/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0"/>
      <c r="Z1677" s="50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</row>
    <row r="1678" spans="7:37" s="1" customFormat="1" ht="13.9" customHeight="1">
      <c r="G1678" s="50"/>
      <c r="H1678" s="50"/>
      <c r="I1678" s="50"/>
      <c r="J1678" s="50"/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0"/>
      <c r="Z1678" s="50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</row>
    <row r="1679" spans="7:37" s="1" customFormat="1" ht="13.9" customHeight="1">
      <c r="G1679" s="50"/>
      <c r="H1679" s="50"/>
      <c r="I1679" s="50"/>
      <c r="J1679" s="50"/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0"/>
      <c r="Z1679" s="50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</row>
    <row r="1680" spans="7:37" s="1" customFormat="1" ht="13.9" customHeight="1">
      <c r="G1680" s="50"/>
      <c r="H1680" s="50"/>
      <c r="I1680" s="50"/>
      <c r="J1680" s="50"/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0"/>
      <c r="Z1680" s="50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</row>
    <row r="1681" spans="7:37" s="1" customFormat="1" ht="13.9" customHeight="1">
      <c r="G1681" s="50"/>
      <c r="H1681" s="50"/>
      <c r="I1681" s="50"/>
      <c r="J1681" s="50"/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0"/>
      <c r="Z1681" s="50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</row>
    <row r="1682" spans="7:37" s="1" customFormat="1" ht="13.9" customHeight="1">
      <c r="G1682" s="50"/>
      <c r="H1682" s="50"/>
      <c r="I1682" s="50"/>
      <c r="J1682" s="50"/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0"/>
      <c r="Z1682" s="50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</row>
    <row r="1683" spans="7:37" s="1" customFormat="1" ht="13.9" customHeight="1">
      <c r="G1683" s="50"/>
      <c r="H1683" s="50"/>
      <c r="I1683" s="50"/>
      <c r="J1683" s="50"/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0"/>
      <c r="Z1683" s="50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</row>
    <row r="1684" spans="7:37" s="1" customFormat="1" ht="13.9" customHeight="1">
      <c r="G1684" s="50"/>
      <c r="H1684" s="50"/>
      <c r="I1684" s="50"/>
      <c r="J1684" s="50"/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0"/>
      <c r="Z1684" s="50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</row>
    <row r="1685" spans="7:37" s="1" customFormat="1" ht="13.9" customHeight="1">
      <c r="G1685" s="50"/>
      <c r="H1685" s="50"/>
      <c r="I1685" s="50"/>
      <c r="J1685" s="50"/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0"/>
      <c r="Z1685" s="50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</row>
    <row r="1686" spans="7:37" s="1" customFormat="1" ht="13.9" customHeight="1">
      <c r="G1686" s="50"/>
      <c r="H1686" s="50"/>
      <c r="I1686" s="50"/>
      <c r="J1686" s="50"/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0"/>
      <c r="Z1686" s="50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</row>
    <row r="1687" spans="7:37" s="1" customFormat="1" ht="13.9" customHeight="1">
      <c r="G1687" s="50"/>
      <c r="H1687" s="50"/>
      <c r="I1687" s="50"/>
      <c r="J1687" s="50"/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0"/>
      <c r="Z1687" s="50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</row>
    <row r="1688" spans="7:37" s="1" customFormat="1" ht="13.9" customHeight="1">
      <c r="G1688" s="50"/>
      <c r="H1688" s="50"/>
      <c r="I1688" s="50"/>
      <c r="J1688" s="50"/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0"/>
      <c r="Z1688" s="50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</row>
    <row r="1689" spans="7:37" s="1" customFormat="1" ht="13.9" customHeight="1">
      <c r="G1689" s="50"/>
      <c r="H1689" s="50"/>
      <c r="I1689" s="50"/>
      <c r="J1689" s="50"/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0"/>
      <c r="Z1689" s="50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</row>
    <row r="1690" spans="7:37" s="1" customFormat="1" ht="13.9" customHeight="1">
      <c r="G1690" s="50"/>
      <c r="H1690" s="50"/>
      <c r="I1690" s="50"/>
      <c r="J1690" s="50"/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0"/>
      <c r="Z1690" s="50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</row>
    <row r="1691" spans="7:37" s="1" customFormat="1" ht="13.9" customHeight="1">
      <c r="G1691" s="50"/>
      <c r="H1691" s="50"/>
      <c r="I1691" s="50"/>
      <c r="J1691" s="50"/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0"/>
      <c r="Z1691" s="50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</row>
    <row r="1692" spans="7:37" s="1" customFormat="1" ht="13.9" customHeight="1">
      <c r="G1692" s="50"/>
      <c r="H1692" s="50"/>
      <c r="I1692" s="50"/>
      <c r="J1692" s="50"/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0"/>
      <c r="Z1692" s="50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</row>
    <row r="1693" spans="7:37" s="1" customFormat="1" ht="13.9" customHeight="1">
      <c r="G1693" s="50"/>
      <c r="H1693" s="50"/>
      <c r="I1693" s="50"/>
      <c r="J1693" s="50"/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0"/>
      <c r="Z1693" s="50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</row>
    <row r="1694" spans="7:37" s="1" customFormat="1" ht="13.9" customHeight="1">
      <c r="G1694" s="50"/>
      <c r="H1694" s="50"/>
      <c r="I1694" s="50"/>
      <c r="J1694" s="50"/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0"/>
      <c r="Z1694" s="50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</row>
    <row r="1695" spans="7:37" s="1" customFormat="1" ht="13.9" customHeight="1">
      <c r="G1695" s="50"/>
      <c r="H1695" s="50"/>
      <c r="I1695" s="50"/>
      <c r="J1695" s="50"/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0"/>
      <c r="Z1695" s="50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</row>
    <row r="1696" spans="7:37" s="1" customFormat="1" ht="13.9" customHeight="1">
      <c r="G1696" s="50"/>
      <c r="H1696" s="50"/>
      <c r="I1696" s="50"/>
      <c r="J1696" s="50"/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0"/>
      <c r="Z1696" s="50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</row>
    <row r="1697" spans="7:37" s="1" customFormat="1" ht="13.9" customHeight="1">
      <c r="G1697" s="50"/>
      <c r="H1697" s="50"/>
      <c r="I1697" s="50"/>
      <c r="J1697" s="50"/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0"/>
      <c r="Z1697" s="50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</row>
    <row r="1698" spans="7:37" s="1" customFormat="1" ht="13.9" customHeight="1">
      <c r="G1698" s="50"/>
      <c r="H1698" s="50"/>
      <c r="I1698" s="50"/>
      <c r="J1698" s="50"/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0"/>
      <c r="Z1698" s="50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</row>
    <row r="1699" spans="7:37" s="1" customFormat="1" ht="13.9" customHeight="1">
      <c r="G1699" s="50"/>
      <c r="H1699" s="50"/>
      <c r="I1699" s="50"/>
      <c r="J1699" s="50"/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0"/>
      <c r="Z1699" s="50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</row>
    <row r="1700" spans="7:37" s="1" customFormat="1" ht="13.9" customHeight="1">
      <c r="G1700" s="50"/>
      <c r="H1700" s="50"/>
      <c r="I1700" s="50"/>
      <c r="J1700" s="50"/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0"/>
      <c r="Z1700" s="50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</row>
    <row r="1701" spans="7:37" s="1" customFormat="1" ht="13.9" customHeight="1">
      <c r="G1701" s="50"/>
      <c r="H1701" s="50"/>
      <c r="I1701" s="50"/>
      <c r="J1701" s="50"/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0"/>
      <c r="Z1701" s="50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</row>
    <row r="1702" spans="7:37" s="1" customFormat="1" ht="13.9" customHeight="1">
      <c r="G1702" s="50"/>
      <c r="H1702" s="50"/>
      <c r="I1702" s="50"/>
      <c r="J1702" s="50"/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0"/>
      <c r="Z1702" s="50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</row>
    <row r="1703" spans="7:37" s="1" customFormat="1" ht="13.9" customHeight="1"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0"/>
      <c r="Z1703" s="50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</row>
    <row r="1704" spans="7:37" s="1" customFormat="1" ht="13.9" customHeight="1">
      <c r="G1704" s="50"/>
      <c r="H1704" s="50"/>
      <c r="I1704" s="50"/>
      <c r="J1704" s="50"/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0"/>
      <c r="Z1704" s="50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</row>
    <row r="1705" spans="7:37" s="1" customFormat="1" ht="13.9" customHeight="1">
      <c r="G1705" s="50"/>
      <c r="H1705" s="50"/>
      <c r="I1705" s="50"/>
      <c r="J1705" s="50"/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0"/>
      <c r="Z1705" s="50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</row>
    <row r="1706" spans="7:37" s="1" customFormat="1" ht="13.9" customHeight="1">
      <c r="G1706" s="50"/>
      <c r="H1706" s="50"/>
      <c r="I1706" s="50"/>
      <c r="J1706" s="50"/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0"/>
      <c r="Z1706" s="50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</row>
    <row r="1707" spans="7:37" s="1" customFormat="1" ht="13.9" customHeight="1">
      <c r="G1707" s="50"/>
      <c r="H1707" s="50"/>
      <c r="I1707" s="50"/>
      <c r="J1707" s="50"/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0"/>
      <c r="Z1707" s="50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</row>
    <row r="1708" spans="7:37" s="1" customFormat="1" ht="13.9" customHeight="1">
      <c r="G1708" s="50"/>
      <c r="H1708" s="50"/>
      <c r="I1708" s="50"/>
      <c r="J1708" s="50"/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0"/>
      <c r="Z1708" s="50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</row>
    <row r="1709" spans="7:37" s="1" customFormat="1" ht="13.9" customHeight="1">
      <c r="G1709" s="50"/>
      <c r="H1709" s="50"/>
      <c r="I1709" s="50"/>
      <c r="J1709" s="50"/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0"/>
      <c r="Z1709" s="50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</row>
    <row r="1710" spans="7:37" s="1" customFormat="1" ht="13.9" customHeight="1">
      <c r="G1710" s="50"/>
      <c r="H1710" s="50"/>
      <c r="I1710" s="50"/>
      <c r="J1710" s="50"/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0"/>
      <c r="Z1710" s="50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</row>
    <row r="1711" spans="7:37" s="1" customFormat="1" ht="13.9" customHeight="1">
      <c r="G1711" s="50"/>
      <c r="H1711" s="50"/>
      <c r="I1711" s="50"/>
      <c r="J1711" s="50"/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0"/>
      <c r="Z1711" s="50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</row>
    <row r="1712" spans="7:37" s="1" customFormat="1" ht="13.9" customHeight="1">
      <c r="G1712" s="50"/>
      <c r="H1712" s="50"/>
      <c r="I1712" s="50"/>
      <c r="J1712" s="50"/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0"/>
      <c r="Z1712" s="50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</row>
    <row r="1713" spans="7:37" s="1" customFormat="1" ht="13.9" customHeight="1">
      <c r="G1713" s="50"/>
      <c r="H1713" s="50"/>
      <c r="I1713" s="50"/>
      <c r="J1713" s="50"/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0"/>
      <c r="Z1713" s="50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</row>
    <row r="1714" spans="7:37" s="1" customFormat="1" ht="13.9" customHeight="1">
      <c r="G1714" s="50"/>
      <c r="H1714" s="50"/>
      <c r="I1714" s="50"/>
      <c r="J1714" s="50"/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0"/>
      <c r="Z1714" s="50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</row>
    <row r="1715" spans="7:37" s="1" customFormat="1" ht="13.9" customHeight="1">
      <c r="G1715" s="50"/>
      <c r="H1715" s="50"/>
      <c r="I1715" s="50"/>
      <c r="J1715" s="50"/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0"/>
      <c r="Z1715" s="50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</row>
    <row r="1716" spans="7:37" s="1" customFormat="1" ht="13.9" customHeight="1">
      <c r="G1716" s="50"/>
      <c r="H1716" s="50"/>
      <c r="I1716" s="50"/>
      <c r="J1716" s="50"/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0"/>
      <c r="Z1716" s="50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</row>
    <row r="1717" spans="7:37" s="1" customFormat="1" ht="13.9" customHeight="1">
      <c r="G1717" s="50"/>
      <c r="H1717" s="50"/>
      <c r="I1717" s="50"/>
      <c r="J1717" s="50"/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0"/>
      <c r="Z1717" s="50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</row>
    <row r="1718" spans="7:37" s="1" customFormat="1" ht="13.9" customHeight="1">
      <c r="G1718" s="50"/>
      <c r="H1718" s="50"/>
      <c r="I1718" s="50"/>
      <c r="J1718" s="50"/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0"/>
      <c r="Z1718" s="50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</row>
    <row r="1719" spans="7:37" s="1" customFormat="1" ht="13.9" customHeight="1">
      <c r="G1719" s="50"/>
      <c r="H1719" s="50"/>
      <c r="I1719" s="50"/>
      <c r="J1719" s="50"/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0"/>
      <c r="Z1719" s="50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</row>
    <row r="1720" spans="7:37" s="1" customFormat="1" ht="13.9" customHeight="1">
      <c r="G1720" s="50"/>
      <c r="H1720" s="50"/>
      <c r="I1720" s="50"/>
      <c r="J1720" s="50"/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0"/>
      <c r="Z1720" s="50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</row>
    <row r="1721" spans="7:37" s="1" customFormat="1" ht="13.9" customHeight="1">
      <c r="G1721" s="50"/>
      <c r="H1721" s="50"/>
      <c r="I1721" s="50"/>
      <c r="J1721" s="50"/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0"/>
      <c r="Z1721" s="50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</row>
    <row r="1722" spans="7:37" s="1" customFormat="1" ht="13.9" customHeight="1">
      <c r="G1722" s="50"/>
      <c r="H1722" s="50"/>
      <c r="I1722" s="50"/>
      <c r="J1722" s="50"/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0"/>
      <c r="Z1722" s="50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</row>
    <row r="1723" spans="7:37" s="1" customFormat="1" ht="13.9" customHeight="1">
      <c r="G1723" s="50"/>
      <c r="H1723" s="50"/>
      <c r="I1723" s="50"/>
      <c r="J1723" s="50"/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0"/>
      <c r="Z1723" s="50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</row>
    <row r="1724" spans="7:37" s="1" customFormat="1" ht="13.9" customHeight="1">
      <c r="G1724" s="50"/>
      <c r="H1724" s="50"/>
      <c r="I1724" s="50"/>
      <c r="J1724" s="50"/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0"/>
      <c r="Z1724" s="50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</row>
    <row r="1725" spans="7:37" s="1" customFormat="1" ht="13.9" customHeight="1">
      <c r="G1725" s="50"/>
      <c r="H1725" s="50"/>
      <c r="I1725" s="50"/>
      <c r="J1725" s="50"/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0"/>
      <c r="Z1725" s="50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</row>
    <row r="1726" spans="7:37" s="1" customFormat="1" ht="13.9" customHeight="1">
      <c r="G1726" s="50"/>
      <c r="H1726" s="50"/>
      <c r="I1726" s="50"/>
      <c r="J1726" s="50"/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0"/>
      <c r="Z1726" s="50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</row>
    <row r="1727" spans="7:37" s="1" customFormat="1" ht="13.9" customHeight="1">
      <c r="G1727" s="50"/>
      <c r="H1727" s="50"/>
      <c r="I1727" s="50"/>
      <c r="J1727" s="50"/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0"/>
      <c r="Z1727" s="50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</row>
    <row r="1728" spans="7:37" s="1" customFormat="1" ht="13.9" customHeight="1">
      <c r="G1728" s="50"/>
      <c r="H1728" s="50"/>
      <c r="I1728" s="50"/>
      <c r="J1728" s="50"/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0"/>
      <c r="Z1728" s="50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</row>
    <row r="1729" spans="7:37" s="1" customFormat="1" ht="13.9" customHeight="1">
      <c r="G1729" s="50"/>
      <c r="H1729" s="50"/>
      <c r="I1729" s="50"/>
      <c r="J1729" s="50"/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0"/>
      <c r="Z1729" s="50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</row>
    <row r="1730" spans="7:37" s="1" customFormat="1" ht="13.9" customHeight="1">
      <c r="G1730" s="50"/>
      <c r="H1730" s="50"/>
      <c r="I1730" s="50"/>
      <c r="J1730" s="50"/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0"/>
      <c r="Z1730" s="50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</row>
    <row r="1731" spans="7:37" s="1" customFormat="1" ht="13.9" customHeight="1">
      <c r="G1731" s="50"/>
      <c r="H1731" s="50"/>
      <c r="I1731" s="50"/>
      <c r="J1731" s="50"/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0"/>
      <c r="Z1731" s="50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</row>
    <row r="1732" spans="7:37" s="1" customFormat="1" ht="13.9" customHeight="1">
      <c r="G1732" s="50"/>
      <c r="H1732" s="50"/>
      <c r="I1732" s="50"/>
      <c r="J1732" s="50"/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0"/>
      <c r="Z1732" s="50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</row>
    <row r="1733" spans="7:37" s="1" customFormat="1" ht="13.9" customHeight="1">
      <c r="G1733" s="50"/>
      <c r="H1733" s="50"/>
      <c r="I1733" s="50"/>
      <c r="J1733" s="50"/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0"/>
      <c r="Z1733" s="50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</row>
    <row r="1734" spans="7:37" s="1" customFormat="1" ht="13.9" customHeight="1">
      <c r="G1734" s="50"/>
      <c r="H1734" s="50"/>
      <c r="I1734" s="50"/>
      <c r="J1734" s="50"/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0"/>
      <c r="Z1734" s="50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</row>
    <row r="1735" spans="7:37" s="1" customFormat="1" ht="13.9" customHeight="1">
      <c r="G1735" s="50"/>
      <c r="H1735" s="50"/>
      <c r="I1735" s="50"/>
      <c r="J1735" s="50"/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0"/>
      <c r="Z1735" s="50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</row>
    <row r="1736" spans="7:37" s="1" customFormat="1" ht="13.9" customHeight="1">
      <c r="G1736" s="50"/>
      <c r="H1736" s="50"/>
      <c r="I1736" s="50"/>
      <c r="J1736" s="50"/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0"/>
      <c r="Z1736" s="50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</row>
    <row r="1737" spans="7:37" s="1" customFormat="1" ht="13.9" customHeight="1">
      <c r="G1737" s="50"/>
      <c r="H1737" s="50"/>
      <c r="I1737" s="50"/>
      <c r="J1737" s="50"/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0"/>
      <c r="Z1737" s="50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</row>
    <row r="1738" spans="7:37" s="1" customFormat="1" ht="13.9" customHeight="1">
      <c r="G1738" s="50"/>
      <c r="H1738" s="50"/>
      <c r="I1738" s="50"/>
      <c r="J1738" s="50"/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0"/>
      <c r="Z1738" s="50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</row>
    <row r="1739" spans="7:37" s="1" customFormat="1" ht="13.9" customHeight="1">
      <c r="G1739" s="50"/>
      <c r="H1739" s="50"/>
      <c r="I1739" s="50"/>
      <c r="J1739" s="50"/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0"/>
      <c r="Z1739" s="50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</row>
    <row r="1740" spans="7:37" s="1" customFormat="1" ht="13.9" customHeight="1">
      <c r="G1740" s="50"/>
      <c r="H1740" s="50"/>
      <c r="I1740" s="50"/>
      <c r="J1740" s="50"/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0"/>
      <c r="Z1740" s="50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</row>
    <row r="1741" spans="7:37" s="1" customFormat="1" ht="13.9" customHeight="1">
      <c r="G1741" s="50"/>
      <c r="H1741" s="50"/>
      <c r="I1741" s="50"/>
      <c r="J1741" s="50"/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0"/>
      <c r="Z1741" s="50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</row>
    <row r="1742" spans="7:37" s="1" customFormat="1" ht="13.9" customHeight="1">
      <c r="G1742" s="50"/>
      <c r="H1742" s="50"/>
      <c r="I1742" s="50"/>
      <c r="J1742" s="50"/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0"/>
      <c r="Z1742" s="50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</row>
    <row r="1743" spans="7:37" s="1" customFormat="1" ht="13.9" customHeight="1">
      <c r="G1743" s="50"/>
      <c r="H1743" s="50"/>
      <c r="I1743" s="50"/>
      <c r="J1743" s="50"/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0"/>
      <c r="Z1743" s="50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</row>
    <row r="1744" spans="7:37" s="1" customFormat="1" ht="13.9" customHeight="1">
      <c r="G1744" s="50"/>
      <c r="H1744" s="50"/>
      <c r="I1744" s="50"/>
      <c r="J1744" s="50"/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0"/>
      <c r="Z1744" s="50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</row>
    <row r="1745" spans="7:37" s="1" customFormat="1" ht="13.9" customHeight="1">
      <c r="G1745" s="50"/>
      <c r="H1745" s="50"/>
      <c r="I1745" s="50"/>
      <c r="J1745" s="50"/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0"/>
      <c r="Z1745" s="50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</row>
    <row r="1746" spans="7:37" s="1" customFormat="1" ht="13.9" customHeight="1">
      <c r="G1746" s="50"/>
      <c r="H1746" s="50"/>
      <c r="I1746" s="50"/>
      <c r="J1746" s="50"/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0"/>
      <c r="Z1746" s="50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</row>
    <row r="1747" spans="7:37" s="1" customFormat="1" ht="13.9" customHeight="1">
      <c r="G1747" s="50"/>
      <c r="H1747" s="50"/>
      <c r="I1747" s="50"/>
      <c r="J1747" s="50"/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0"/>
      <c r="Z1747" s="50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</row>
    <row r="1748" spans="7:37" s="1" customFormat="1" ht="13.9" customHeight="1">
      <c r="G1748" s="50"/>
      <c r="H1748" s="50"/>
      <c r="I1748" s="50"/>
      <c r="J1748" s="50"/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0"/>
      <c r="Z1748" s="50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</row>
    <row r="1749" spans="7:37" s="1" customFormat="1" ht="13.9" customHeight="1">
      <c r="G1749" s="50"/>
      <c r="H1749" s="50"/>
      <c r="I1749" s="50"/>
      <c r="J1749" s="50"/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0"/>
      <c r="Z1749" s="50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</row>
    <row r="1750" spans="7:37" s="1" customFormat="1" ht="13.9" customHeight="1">
      <c r="G1750" s="50"/>
      <c r="H1750" s="50"/>
      <c r="I1750" s="50"/>
      <c r="J1750" s="50"/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0"/>
      <c r="Z1750" s="50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</row>
    <row r="1751" spans="7:37" s="1" customFormat="1" ht="13.9" customHeight="1">
      <c r="G1751" s="50"/>
      <c r="H1751" s="50"/>
      <c r="I1751" s="50"/>
      <c r="J1751" s="50"/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0"/>
      <c r="Z1751" s="50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</row>
    <row r="1752" spans="7:37" s="1" customFormat="1" ht="13.9" customHeight="1">
      <c r="G1752" s="50"/>
      <c r="H1752" s="50"/>
      <c r="I1752" s="50"/>
      <c r="J1752" s="50"/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0"/>
      <c r="Z1752" s="50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</row>
    <row r="1753" spans="7:37" s="1" customFormat="1" ht="13.9" customHeight="1">
      <c r="G1753" s="50"/>
      <c r="H1753" s="50"/>
      <c r="I1753" s="50"/>
      <c r="J1753" s="50"/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0"/>
      <c r="Z1753" s="50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</row>
    <row r="1754" spans="7:37" s="1" customFormat="1" ht="13.9" customHeight="1">
      <c r="G1754" s="50"/>
      <c r="H1754" s="50"/>
      <c r="I1754" s="50"/>
      <c r="J1754" s="50"/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0"/>
      <c r="Z1754" s="50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</row>
    <row r="1755" spans="7:37" s="1" customFormat="1" ht="13.9" customHeight="1">
      <c r="G1755" s="50"/>
      <c r="H1755" s="50"/>
      <c r="I1755" s="50"/>
      <c r="J1755" s="50"/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0"/>
      <c r="Z1755" s="50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</row>
    <row r="1756" spans="7:37" s="1" customFormat="1" ht="13.9" customHeight="1">
      <c r="G1756" s="50"/>
      <c r="H1756" s="50"/>
      <c r="I1756" s="50"/>
      <c r="J1756" s="50"/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0"/>
      <c r="Z1756" s="50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</row>
    <row r="1757" spans="7:37" s="1" customFormat="1" ht="13.9" customHeight="1">
      <c r="G1757" s="50"/>
      <c r="H1757" s="50"/>
      <c r="I1757" s="50"/>
      <c r="J1757" s="50"/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0"/>
      <c r="Z1757" s="50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</row>
    <row r="1758" spans="7:37" s="1" customFormat="1" ht="13.9" customHeight="1">
      <c r="G1758" s="50"/>
      <c r="H1758" s="50"/>
      <c r="I1758" s="50"/>
      <c r="J1758" s="50"/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0"/>
      <c r="Z1758" s="50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</row>
    <row r="1759" spans="7:37" s="1" customFormat="1" ht="13.9" customHeight="1">
      <c r="G1759" s="50"/>
      <c r="H1759" s="50"/>
      <c r="I1759" s="50"/>
      <c r="J1759" s="50"/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0"/>
      <c r="Z1759" s="50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</row>
    <row r="1760" spans="7:37" s="1" customFormat="1" ht="13.9" customHeight="1">
      <c r="G1760" s="50"/>
      <c r="H1760" s="50"/>
      <c r="I1760" s="50"/>
      <c r="J1760" s="50"/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0"/>
      <c r="Z1760" s="50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</row>
    <row r="1761" spans="7:37" s="1" customFormat="1" ht="13.9" customHeight="1">
      <c r="G1761" s="50"/>
      <c r="H1761" s="50"/>
      <c r="I1761" s="50"/>
      <c r="J1761" s="50"/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0"/>
      <c r="Z1761" s="50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</row>
    <row r="1762" spans="7:37" s="1" customFormat="1" ht="13.9" customHeight="1">
      <c r="G1762" s="50"/>
      <c r="H1762" s="50"/>
      <c r="I1762" s="50"/>
      <c r="J1762" s="50"/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0"/>
      <c r="Z1762" s="50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</row>
    <row r="1763" spans="7:37" s="1" customFormat="1" ht="13.9" customHeight="1">
      <c r="G1763" s="50"/>
      <c r="H1763" s="50"/>
      <c r="I1763" s="50"/>
      <c r="J1763" s="50"/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0"/>
      <c r="Z1763" s="50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</row>
    <row r="1764" spans="7:37" s="1" customFormat="1" ht="13.9" customHeight="1">
      <c r="G1764" s="50"/>
      <c r="H1764" s="50"/>
      <c r="I1764" s="50"/>
      <c r="J1764" s="50"/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0"/>
      <c r="Z1764" s="50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</row>
    <row r="1765" spans="7:37" s="1" customFormat="1" ht="13.9" customHeight="1">
      <c r="G1765" s="50"/>
      <c r="H1765" s="50"/>
      <c r="I1765" s="50"/>
      <c r="J1765" s="50"/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0"/>
      <c r="Z1765" s="50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</row>
    <row r="1766" spans="7:37" s="1" customFormat="1" ht="13.9" customHeight="1">
      <c r="G1766" s="50"/>
      <c r="H1766" s="50"/>
      <c r="I1766" s="50"/>
      <c r="J1766" s="50"/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0"/>
      <c r="Z1766" s="50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</row>
    <row r="1767" spans="7:37" s="1" customFormat="1" ht="13.9" customHeight="1">
      <c r="G1767" s="50"/>
      <c r="H1767" s="50"/>
      <c r="I1767" s="50"/>
      <c r="J1767" s="50"/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0"/>
      <c r="Z1767" s="50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</row>
    <row r="1768" spans="7:37" s="1" customFormat="1" ht="13.9" customHeight="1">
      <c r="G1768" s="50"/>
      <c r="H1768" s="50"/>
      <c r="I1768" s="50"/>
      <c r="J1768" s="50"/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0"/>
      <c r="Z1768" s="50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</row>
    <row r="1769" spans="7:37" s="1" customFormat="1" ht="13.9" customHeight="1">
      <c r="G1769" s="50"/>
      <c r="H1769" s="50"/>
      <c r="I1769" s="50"/>
      <c r="J1769" s="50"/>
      <c r="K1769" s="50"/>
      <c r="L1769" s="50"/>
      <c r="M1769" s="50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0"/>
      <c r="Z1769" s="50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</row>
    <row r="1770" spans="7:37" s="1" customFormat="1" ht="13.9" customHeight="1">
      <c r="G1770" s="50"/>
      <c r="H1770" s="50"/>
      <c r="I1770" s="50"/>
      <c r="J1770" s="50"/>
      <c r="K1770" s="50"/>
      <c r="L1770" s="50"/>
      <c r="M1770" s="50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0"/>
      <c r="Z1770" s="50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</row>
    <row r="1771" spans="7:37" s="1" customFormat="1" ht="13.9" customHeight="1">
      <c r="G1771" s="50"/>
      <c r="H1771" s="50"/>
      <c r="I1771" s="50"/>
      <c r="J1771" s="50"/>
      <c r="K1771" s="50"/>
      <c r="L1771" s="50"/>
      <c r="M1771" s="50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0"/>
      <c r="Z1771" s="50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</row>
    <row r="1772" spans="7:37" s="1" customFormat="1" ht="13.9" customHeight="1">
      <c r="G1772" s="50"/>
      <c r="H1772" s="50"/>
      <c r="I1772" s="50"/>
      <c r="J1772" s="50"/>
      <c r="K1772" s="50"/>
      <c r="L1772" s="50"/>
      <c r="M1772" s="50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0"/>
      <c r="Z1772" s="50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</row>
    <row r="1773" spans="7:37" s="1" customFormat="1" ht="13.9" customHeight="1">
      <c r="G1773" s="50"/>
      <c r="H1773" s="50"/>
      <c r="I1773" s="50"/>
      <c r="J1773" s="50"/>
      <c r="K1773" s="50"/>
      <c r="L1773" s="50"/>
      <c r="M1773" s="50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0"/>
      <c r="Z1773" s="50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</row>
    <row r="1774" spans="7:37" s="1" customFormat="1" ht="13.9" customHeight="1">
      <c r="G1774" s="50"/>
      <c r="H1774" s="50"/>
      <c r="I1774" s="50"/>
      <c r="J1774" s="50"/>
      <c r="K1774" s="50"/>
      <c r="L1774" s="50"/>
      <c r="M1774" s="50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0"/>
      <c r="Z1774" s="50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</row>
    <row r="1775" spans="7:37" s="1" customFormat="1" ht="13.9" customHeight="1">
      <c r="G1775" s="50"/>
      <c r="H1775" s="50"/>
      <c r="I1775" s="50"/>
      <c r="J1775" s="50"/>
      <c r="K1775" s="50"/>
      <c r="L1775" s="50"/>
      <c r="M1775" s="50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0"/>
      <c r="Z1775" s="50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</row>
    <row r="1776" spans="7:37" s="1" customFormat="1" ht="13.9" customHeight="1">
      <c r="G1776" s="50"/>
      <c r="H1776" s="50"/>
      <c r="I1776" s="50"/>
      <c r="J1776" s="50"/>
      <c r="K1776" s="50"/>
      <c r="L1776" s="50"/>
      <c r="M1776" s="50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0"/>
      <c r="Z1776" s="50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</row>
    <row r="1777" spans="7:37" s="1" customFormat="1" ht="13.9" customHeight="1">
      <c r="G1777" s="50"/>
      <c r="H1777" s="50"/>
      <c r="I1777" s="50"/>
      <c r="J1777" s="50"/>
      <c r="K1777" s="50"/>
      <c r="L1777" s="50"/>
      <c r="M1777" s="50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0"/>
      <c r="Z1777" s="50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</row>
    <row r="1778" spans="7:37" s="1" customFormat="1" ht="13.9" customHeight="1">
      <c r="G1778" s="50"/>
      <c r="H1778" s="50"/>
      <c r="I1778" s="50"/>
      <c r="J1778" s="50"/>
      <c r="K1778" s="50"/>
      <c r="L1778" s="50"/>
      <c r="M1778" s="50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0"/>
      <c r="Z1778" s="50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</row>
    <row r="1779" spans="7:37" s="1" customFormat="1" ht="13.9" customHeight="1"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0"/>
      <c r="Z1779" s="50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</row>
    <row r="1780" spans="7:37" s="1" customFormat="1" ht="13.9" customHeight="1">
      <c r="G1780" s="50"/>
      <c r="H1780" s="50"/>
      <c r="I1780" s="50"/>
      <c r="J1780" s="50"/>
      <c r="K1780" s="50"/>
      <c r="L1780" s="50"/>
      <c r="M1780" s="50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0"/>
      <c r="Z1780" s="50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</row>
    <row r="1781" spans="7:37" s="1" customFormat="1" ht="13.9" customHeight="1">
      <c r="G1781" s="50"/>
      <c r="H1781" s="50"/>
      <c r="I1781" s="50"/>
      <c r="J1781" s="50"/>
      <c r="K1781" s="50"/>
      <c r="L1781" s="50"/>
      <c r="M1781" s="50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0"/>
      <c r="Z1781" s="50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</row>
    <row r="1782" spans="7:37" s="1" customFormat="1" ht="13.9" customHeight="1">
      <c r="G1782" s="50"/>
      <c r="H1782" s="50"/>
      <c r="I1782" s="50"/>
      <c r="J1782" s="50"/>
      <c r="K1782" s="50"/>
      <c r="L1782" s="50"/>
      <c r="M1782" s="50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0"/>
      <c r="Z1782" s="50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</row>
    <row r="1783" spans="7:37" s="1" customFormat="1" ht="13.9" customHeight="1">
      <c r="G1783" s="50"/>
      <c r="H1783" s="50"/>
      <c r="I1783" s="50"/>
      <c r="J1783" s="50"/>
      <c r="K1783" s="50"/>
      <c r="L1783" s="50"/>
      <c r="M1783" s="50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0"/>
      <c r="Z1783" s="50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</row>
    <row r="1784" spans="7:37" s="1" customFormat="1" ht="13.9" customHeight="1">
      <c r="G1784" s="50"/>
      <c r="H1784" s="50"/>
      <c r="I1784" s="50"/>
      <c r="J1784" s="50"/>
      <c r="K1784" s="50"/>
      <c r="L1784" s="50"/>
      <c r="M1784" s="50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0"/>
      <c r="Z1784" s="50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</row>
    <row r="1785" spans="7:37" s="1" customFormat="1" ht="13.9" customHeight="1">
      <c r="G1785" s="50"/>
      <c r="H1785" s="50"/>
      <c r="I1785" s="50"/>
      <c r="J1785" s="50"/>
      <c r="K1785" s="50"/>
      <c r="L1785" s="50"/>
      <c r="M1785" s="50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0"/>
      <c r="Z1785" s="50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</row>
    <row r="1786" spans="7:37" s="1" customFormat="1" ht="13.9" customHeight="1">
      <c r="G1786" s="50"/>
      <c r="H1786" s="50"/>
      <c r="I1786" s="50"/>
      <c r="J1786" s="50"/>
      <c r="K1786" s="50"/>
      <c r="L1786" s="50"/>
      <c r="M1786" s="50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0"/>
      <c r="Z1786" s="50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</row>
    <row r="1787" spans="7:37" s="1" customFormat="1" ht="13.9" customHeight="1">
      <c r="G1787" s="50"/>
      <c r="H1787" s="50"/>
      <c r="I1787" s="50"/>
      <c r="J1787" s="50"/>
      <c r="K1787" s="50"/>
      <c r="L1787" s="50"/>
      <c r="M1787" s="50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0"/>
      <c r="Z1787" s="50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</row>
    <row r="1788" spans="7:37" s="1" customFormat="1" ht="13.9" customHeight="1">
      <c r="G1788" s="50"/>
      <c r="H1788" s="50"/>
      <c r="I1788" s="50"/>
      <c r="J1788" s="50"/>
      <c r="K1788" s="50"/>
      <c r="L1788" s="50"/>
      <c r="M1788" s="50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0"/>
      <c r="Z1788" s="50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</row>
    <row r="1789" spans="7:37" s="1" customFormat="1" ht="13.9" customHeight="1">
      <c r="G1789" s="50"/>
      <c r="H1789" s="50"/>
      <c r="I1789" s="50"/>
      <c r="J1789" s="50"/>
      <c r="K1789" s="50"/>
      <c r="L1789" s="50"/>
      <c r="M1789" s="50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0"/>
      <c r="Z1789" s="50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</row>
    <row r="1790" spans="7:37" s="1" customFormat="1" ht="13.9" customHeight="1">
      <c r="G1790" s="50"/>
      <c r="H1790" s="50"/>
      <c r="I1790" s="50"/>
      <c r="J1790" s="50"/>
      <c r="K1790" s="50"/>
      <c r="L1790" s="50"/>
      <c r="M1790" s="50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0"/>
      <c r="Z1790" s="50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</row>
    <row r="1791" spans="7:37" s="1" customFormat="1" ht="13.9" customHeight="1">
      <c r="G1791" s="50"/>
      <c r="H1791" s="50"/>
      <c r="I1791" s="50"/>
      <c r="J1791" s="50"/>
      <c r="K1791" s="50"/>
      <c r="L1791" s="50"/>
      <c r="M1791" s="50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0"/>
      <c r="Z1791" s="50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</row>
    <row r="1792" spans="7:37" s="1" customFormat="1" ht="13.9" customHeight="1">
      <c r="G1792" s="50"/>
      <c r="H1792" s="50"/>
      <c r="I1792" s="50"/>
      <c r="J1792" s="50"/>
      <c r="K1792" s="50"/>
      <c r="L1792" s="50"/>
      <c r="M1792" s="50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0"/>
      <c r="Z1792" s="50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</row>
    <row r="1793" spans="7:37" s="1" customFormat="1" ht="13.9" customHeight="1">
      <c r="G1793" s="50"/>
      <c r="H1793" s="50"/>
      <c r="I1793" s="50"/>
      <c r="J1793" s="50"/>
      <c r="K1793" s="50"/>
      <c r="L1793" s="50"/>
      <c r="M1793" s="50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0"/>
      <c r="Z1793" s="50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</row>
    <row r="1794" spans="7:37" s="1" customFormat="1" ht="13.9" customHeight="1">
      <c r="G1794" s="50"/>
      <c r="H1794" s="50"/>
      <c r="I1794" s="50"/>
      <c r="J1794" s="50"/>
      <c r="K1794" s="50"/>
      <c r="L1794" s="50"/>
      <c r="M1794" s="50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0"/>
      <c r="Z1794" s="50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</row>
    <row r="1795" spans="7:37" s="1" customFormat="1" ht="13.9" customHeight="1">
      <c r="G1795" s="50"/>
      <c r="H1795" s="50"/>
      <c r="I1795" s="50"/>
      <c r="J1795" s="50"/>
      <c r="K1795" s="50"/>
      <c r="L1795" s="50"/>
      <c r="M1795" s="50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0"/>
      <c r="Z1795" s="50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</row>
    <row r="1796" spans="7:37" s="1" customFormat="1" ht="13.9" customHeight="1">
      <c r="G1796" s="50"/>
      <c r="H1796" s="50"/>
      <c r="I1796" s="50"/>
      <c r="J1796" s="50"/>
      <c r="K1796" s="50"/>
      <c r="L1796" s="50"/>
      <c r="M1796" s="50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0"/>
      <c r="Z1796" s="50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</row>
    <row r="1797" spans="7:37" s="1" customFormat="1" ht="13.9" customHeight="1">
      <c r="G1797" s="50"/>
      <c r="H1797" s="50"/>
      <c r="I1797" s="50"/>
      <c r="J1797" s="50"/>
      <c r="K1797" s="50"/>
      <c r="L1797" s="50"/>
      <c r="M1797" s="50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0"/>
      <c r="Z1797" s="50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</row>
    <row r="1798" spans="7:37" s="1" customFormat="1" ht="13.9" customHeight="1">
      <c r="G1798" s="50"/>
      <c r="H1798" s="50"/>
      <c r="I1798" s="50"/>
      <c r="J1798" s="50"/>
      <c r="K1798" s="50"/>
      <c r="L1798" s="50"/>
      <c r="M1798" s="50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0"/>
      <c r="Z1798" s="50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</row>
    <row r="1799" spans="7:37" s="1" customFormat="1" ht="13.9" customHeight="1">
      <c r="G1799" s="50"/>
      <c r="H1799" s="50"/>
      <c r="I1799" s="50"/>
      <c r="J1799" s="50"/>
      <c r="K1799" s="50"/>
      <c r="L1799" s="50"/>
      <c r="M1799" s="50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0"/>
      <c r="Z1799" s="50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</row>
    <row r="1800" spans="7:37" s="1" customFormat="1" ht="13.9" customHeight="1">
      <c r="G1800" s="50"/>
      <c r="H1800" s="50"/>
      <c r="I1800" s="50"/>
      <c r="J1800" s="50"/>
      <c r="K1800" s="50"/>
      <c r="L1800" s="50"/>
      <c r="M1800" s="50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0"/>
      <c r="Z1800" s="50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</row>
    <row r="1801" spans="7:37" s="1" customFormat="1" ht="13.9" customHeight="1">
      <c r="G1801" s="50"/>
      <c r="H1801" s="50"/>
      <c r="I1801" s="50"/>
      <c r="J1801" s="50"/>
      <c r="K1801" s="50"/>
      <c r="L1801" s="50"/>
      <c r="M1801" s="50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0"/>
      <c r="Z1801" s="50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</row>
    <row r="1802" spans="7:37" s="1" customFormat="1" ht="13.9" customHeight="1">
      <c r="G1802" s="50"/>
      <c r="H1802" s="50"/>
      <c r="I1802" s="50"/>
      <c r="J1802" s="50"/>
      <c r="K1802" s="50"/>
      <c r="L1802" s="50"/>
      <c r="M1802" s="50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0"/>
      <c r="Z1802" s="50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</row>
    <row r="1803" spans="7:37" s="1" customFormat="1" ht="13.9" customHeight="1">
      <c r="G1803" s="50"/>
      <c r="H1803" s="50"/>
      <c r="I1803" s="50"/>
      <c r="J1803" s="50"/>
      <c r="K1803" s="50"/>
      <c r="L1803" s="50"/>
      <c r="M1803" s="50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0"/>
      <c r="Z1803" s="50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</row>
    <row r="1804" spans="7:37" s="1" customFormat="1" ht="13.9" customHeight="1">
      <c r="G1804" s="50"/>
      <c r="H1804" s="50"/>
      <c r="I1804" s="50"/>
      <c r="J1804" s="50"/>
      <c r="K1804" s="50"/>
      <c r="L1804" s="50"/>
      <c r="M1804" s="50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0"/>
      <c r="Z1804" s="50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</row>
    <row r="1805" spans="7:37" s="1" customFormat="1" ht="13.9" customHeight="1">
      <c r="G1805" s="50"/>
      <c r="H1805" s="50"/>
      <c r="I1805" s="50"/>
      <c r="J1805" s="50"/>
      <c r="K1805" s="50"/>
      <c r="L1805" s="50"/>
      <c r="M1805" s="50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0"/>
      <c r="Z1805" s="50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</row>
    <row r="1806" spans="7:37" s="1" customFormat="1" ht="13.9" customHeight="1">
      <c r="G1806" s="50"/>
      <c r="H1806" s="50"/>
      <c r="I1806" s="50"/>
      <c r="J1806" s="50"/>
      <c r="K1806" s="50"/>
      <c r="L1806" s="50"/>
      <c r="M1806" s="50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0"/>
      <c r="Z1806" s="50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</row>
    <row r="1807" spans="7:37" s="1" customFormat="1" ht="13.9" customHeight="1">
      <c r="G1807" s="50"/>
      <c r="H1807" s="50"/>
      <c r="I1807" s="50"/>
      <c r="J1807" s="50"/>
      <c r="K1807" s="50"/>
      <c r="L1807" s="50"/>
      <c r="M1807" s="50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0"/>
      <c r="Z1807" s="50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</row>
    <row r="1808" spans="7:37" s="1" customFormat="1" ht="13.9" customHeight="1">
      <c r="G1808" s="50"/>
      <c r="H1808" s="50"/>
      <c r="I1808" s="50"/>
      <c r="J1808" s="50"/>
      <c r="K1808" s="50"/>
      <c r="L1808" s="50"/>
      <c r="M1808" s="50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0"/>
      <c r="Z1808" s="50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</row>
    <row r="1809" spans="7:37" s="1" customFormat="1" ht="13.9" customHeight="1">
      <c r="G1809" s="50"/>
      <c r="H1809" s="50"/>
      <c r="I1809" s="50"/>
      <c r="J1809" s="50"/>
      <c r="K1809" s="50"/>
      <c r="L1809" s="50"/>
      <c r="M1809" s="50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0"/>
      <c r="Z1809" s="50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</row>
    <row r="1810" spans="7:37" s="1" customFormat="1" ht="13.9" customHeight="1">
      <c r="G1810" s="50"/>
      <c r="H1810" s="50"/>
      <c r="I1810" s="50"/>
      <c r="J1810" s="50"/>
      <c r="K1810" s="50"/>
      <c r="L1810" s="50"/>
      <c r="M1810" s="50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0"/>
      <c r="Z1810" s="50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</row>
    <row r="1811" spans="7:37" s="1" customFormat="1" ht="13.9" customHeight="1">
      <c r="G1811" s="50"/>
      <c r="H1811" s="50"/>
      <c r="I1811" s="50"/>
      <c r="J1811" s="50"/>
      <c r="K1811" s="50"/>
      <c r="L1811" s="50"/>
      <c r="M1811" s="50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0"/>
      <c r="Z1811" s="50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</row>
    <row r="1812" spans="7:37" s="1" customFormat="1" ht="13.9" customHeight="1">
      <c r="G1812" s="50"/>
      <c r="H1812" s="50"/>
      <c r="I1812" s="50"/>
      <c r="J1812" s="50"/>
      <c r="K1812" s="50"/>
      <c r="L1812" s="50"/>
      <c r="M1812" s="50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0"/>
      <c r="Z1812" s="50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</row>
    <row r="1813" spans="7:37" s="1" customFormat="1" ht="13.9" customHeight="1">
      <c r="G1813" s="50"/>
      <c r="H1813" s="50"/>
      <c r="I1813" s="50"/>
      <c r="J1813" s="50"/>
      <c r="K1813" s="50"/>
      <c r="L1813" s="50"/>
      <c r="M1813" s="50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0"/>
      <c r="Z1813" s="50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</row>
    <row r="1814" spans="7:37" s="1" customFormat="1" ht="13.9" customHeight="1">
      <c r="G1814" s="50"/>
      <c r="H1814" s="50"/>
      <c r="I1814" s="50"/>
      <c r="J1814" s="50"/>
      <c r="K1814" s="50"/>
      <c r="L1814" s="50"/>
      <c r="M1814" s="50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0"/>
      <c r="Z1814" s="50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</row>
    <row r="1815" spans="7:37" s="1" customFormat="1" ht="13.9" customHeight="1">
      <c r="G1815" s="50"/>
      <c r="H1815" s="50"/>
      <c r="I1815" s="50"/>
      <c r="J1815" s="50"/>
      <c r="K1815" s="50"/>
      <c r="L1815" s="50"/>
      <c r="M1815" s="50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0"/>
      <c r="Z1815" s="50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</row>
    <row r="1816" spans="7:37" s="1" customFormat="1" ht="13.9" customHeight="1">
      <c r="G1816" s="50"/>
      <c r="H1816" s="50"/>
      <c r="I1816" s="50"/>
      <c r="J1816" s="50"/>
      <c r="K1816" s="50"/>
      <c r="L1816" s="50"/>
      <c r="M1816" s="50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0"/>
      <c r="Z1816" s="50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</row>
    <row r="1817" spans="7:37" s="1" customFormat="1" ht="13.9" customHeight="1">
      <c r="G1817" s="50"/>
      <c r="H1817" s="50"/>
      <c r="I1817" s="50"/>
      <c r="J1817" s="50"/>
      <c r="K1817" s="50"/>
      <c r="L1817" s="50"/>
      <c r="M1817" s="50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0"/>
      <c r="Z1817" s="50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</row>
    <row r="1818" spans="7:37" s="1" customFormat="1" ht="13.9" customHeight="1">
      <c r="G1818" s="50"/>
      <c r="H1818" s="50"/>
      <c r="I1818" s="50"/>
      <c r="J1818" s="50"/>
      <c r="K1818" s="50"/>
      <c r="L1818" s="50"/>
      <c r="M1818" s="50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0"/>
      <c r="Z1818" s="50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</row>
    <row r="1819" spans="7:37" s="1" customFormat="1" ht="13.9" customHeight="1">
      <c r="G1819" s="50"/>
      <c r="H1819" s="50"/>
      <c r="I1819" s="50"/>
      <c r="J1819" s="50"/>
      <c r="K1819" s="50"/>
      <c r="L1819" s="50"/>
      <c r="M1819" s="50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0"/>
      <c r="Z1819" s="50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</row>
    <row r="1820" spans="7:37" s="1" customFormat="1" ht="13.9" customHeight="1">
      <c r="G1820" s="50"/>
      <c r="H1820" s="50"/>
      <c r="I1820" s="50"/>
      <c r="J1820" s="50"/>
      <c r="K1820" s="50"/>
      <c r="L1820" s="50"/>
      <c r="M1820" s="50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0"/>
      <c r="Z1820" s="50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</row>
    <row r="1821" spans="7:37" s="1" customFormat="1" ht="13.9" customHeight="1">
      <c r="G1821" s="50"/>
      <c r="H1821" s="50"/>
      <c r="I1821" s="50"/>
      <c r="J1821" s="50"/>
      <c r="K1821" s="50"/>
      <c r="L1821" s="50"/>
      <c r="M1821" s="50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0"/>
      <c r="Z1821" s="50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</row>
    <row r="1822" spans="7:37" s="1" customFormat="1" ht="13.9" customHeight="1">
      <c r="G1822" s="50"/>
      <c r="H1822" s="50"/>
      <c r="I1822" s="50"/>
      <c r="J1822" s="50"/>
      <c r="K1822" s="50"/>
      <c r="L1822" s="50"/>
      <c r="M1822" s="50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0"/>
      <c r="Z1822" s="50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</row>
    <row r="1823" spans="7:37" s="1" customFormat="1" ht="13.9" customHeight="1"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0"/>
      <c r="Z1823" s="50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</row>
    <row r="1824" spans="7:37" s="1" customFormat="1" ht="13.9" customHeight="1">
      <c r="G1824" s="50"/>
      <c r="H1824" s="50"/>
      <c r="I1824" s="50"/>
      <c r="J1824" s="50"/>
      <c r="K1824" s="50"/>
      <c r="L1824" s="50"/>
      <c r="M1824" s="50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0"/>
      <c r="Z1824" s="50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</row>
    <row r="1825" spans="7:37" s="1" customFormat="1" ht="13.9" customHeight="1">
      <c r="G1825" s="50"/>
      <c r="H1825" s="50"/>
      <c r="I1825" s="50"/>
      <c r="J1825" s="50"/>
      <c r="K1825" s="50"/>
      <c r="L1825" s="50"/>
      <c r="M1825" s="50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0"/>
      <c r="Z1825" s="50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</row>
    <row r="1826" spans="7:37" s="1" customFormat="1" ht="13.9" customHeight="1">
      <c r="G1826" s="50"/>
      <c r="H1826" s="50"/>
      <c r="I1826" s="50"/>
      <c r="J1826" s="50"/>
      <c r="K1826" s="50"/>
      <c r="L1826" s="50"/>
      <c r="M1826" s="50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0"/>
      <c r="Z1826" s="50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</row>
    <row r="1827" spans="7:37" s="1" customFormat="1" ht="13.9" customHeight="1">
      <c r="G1827" s="50"/>
      <c r="H1827" s="50"/>
      <c r="I1827" s="50"/>
      <c r="J1827" s="50"/>
      <c r="K1827" s="50"/>
      <c r="L1827" s="50"/>
      <c r="M1827" s="50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0"/>
      <c r="Z1827" s="50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</row>
    <row r="1828" spans="7:37" s="1" customFormat="1" ht="13.9" customHeight="1">
      <c r="G1828" s="50"/>
      <c r="H1828" s="50"/>
      <c r="I1828" s="50"/>
      <c r="J1828" s="50"/>
      <c r="K1828" s="50"/>
      <c r="L1828" s="50"/>
      <c r="M1828" s="50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0"/>
      <c r="Z1828" s="50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</row>
    <row r="1829" spans="7:37" s="1" customFormat="1" ht="13.9" customHeight="1">
      <c r="G1829" s="50"/>
      <c r="H1829" s="50"/>
      <c r="I1829" s="50"/>
      <c r="J1829" s="50"/>
      <c r="K1829" s="50"/>
      <c r="L1829" s="50"/>
      <c r="M1829" s="50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0"/>
      <c r="Z1829" s="50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</row>
    <row r="1830" spans="7:37" s="1" customFormat="1" ht="13.9" customHeight="1">
      <c r="G1830" s="50"/>
      <c r="H1830" s="50"/>
      <c r="I1830" s="50"/>
      <c r="J1830" s="50"/>
      <c r="K1830" s="50"/>
      <c r="L1830" s="50"/>
      <c r="M1830" s="50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0"/>
      <c r="Z1830" s="50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</row>
    <row r="1831" spans="7:37" s="1" customFormat="1" ht="13.9" customHeight="1">
      <c r="G1831" s="50"/>
      <c r="H1831" s="50"/>
      <c r="I1831" s="50"/>
      <c r="J1831" s="50"/>
      <c r="K1831" s="50"/>
      <c r="L1831" s="50"/>
      <c r="M1831" s="50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0"/>
      <c r="Z1831" s="50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</row>
    <row r="1832" spans="7:37" s="1" customFormat="1" ht="13.9" customHeight="1">
      <c r="G1832" s="50"/>
      <c r="H1832" s="50"/>
      <c r="I1832" s="50"/>
      <c r="J1832" s="50"/>
      <c r="K1832" s="50"/>
      <c r="L1832" s="50"/>
      <c r="M1832" s="50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0"/>
      <c r="Z1832" s="50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</row>
    <row r="1833" spans="7:37" s="1" customFormat="1" ht="13.9" customHeight="1">
      <c r="G1833" s="50"/>
      <c r="H1833" s="50"/>
      <c r="I1833" s="50"/>
      <c r="J1833" s="50"/>
      <c r="K1833" s="50"/>
      <c r="L1833" s="50"/>
      <c r="M1833" s="50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0"/>
      <c r="Z1833" s="50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</row>
    <row r="1834" spans="7:37" s="1" customFormat="1" ht="13.9" customHeight="1">
      <c r="G1834" s="50"/>
      <c r="H1834" s="50"/>
      <c r="I1834" s="50"/>
      <c r="J1834" s="50"/>
      <c r="K1834" s="50"/>
      <c r="L1834" s="50"/>
      <c r="M1834" s="50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0"/>
      <c r="Z1834" s="50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</row>
    <row r="1835" spans="7:37" s="1" customFormat="1" ht="13.9" customHeight="1">
      <c r="G1835" s="50"/>
      <c r="H1835" s="50"/>
      <c r="I1835" s="50"/>
      <c r="J1835" s="50"/>
      <c r="K1835" s="50"/>
      <c r="L1835" s="50"/>
      <c r="M1835" s="50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0"/>
      <c r="Z1835" s="50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</row>
    <row r="1836" spans="7:37" s="1" customFormat="1" ht="13.9" customHeight="1">
      <c r="G1836" s="50"/>
      <c r="H1836" s="50"/>
      <c r="I1836" s="50"/>
      <c r="J1836" s="50"/>
      <c r="K1836" s="50"/>
      <c r="L1836" s="50"/>
      <c r="M1836" s="50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0"/>
      <c r="Z1836" s="50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</row>
    <row r="1837" spans="7:37" s="1" customFormat="1" ht="13.9" customHeight="1">
      <c r="G1837" s="50"/>
      <c r="H1837" s="50"/>
      <c r="I1837" s="50"/>
      <c r="J1837" s="50"/>
      <c r="K1837" s="50"/>
      <c r="L1837" s="50"/>
      <c r="M1837" s="50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0"/>
      <c r="Z1837" s="50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</row>
    <row r="1838" spans="7:37" s="1" customFormat="1" ht="13.9" customHeight="1">
      <c r="G1838" s="50"/>
      <c r="H1838" s="50"/>
      <c r="I1838" s="50"/>
      <c r="J1838" s="50"/>
      <c r="K1838" s="50"/>
      <c r="L1838" s="50"/>
      <c r="M1838" s="50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0"/>
      <c r="Z1838" s="50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</row>
    <row r="1839" spans="7:37" s="1" customFormat="1" ht="13.9" customHeight="1">
      <c r="G1839" s="50"/>
      <c r="H1839" s="50"/>
      <c r="I1839" s="50"/>
      <c r="J1839" s="50"/>
      <c r="K1839" s="50"/>
      <c r="L1839" s="50"/>
      <c r="M1839" s="50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0"/>
      <c r="Z1839" s="50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</row>
    <row r="1840" spans="7:37" s="1" customFormat="1" ht="13.9" customHeight="1">
      <c r="G1840" s="50"/>
      <c r="H1840" s="50"/>
      <c r="I1840" s="50"/>
      <c r="J1840" s="50"/>
      <c r="K1840" s="50"/>
      <c r="L1840" s="50"/>
      <c r="M1840" s="50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0"/>
      <c r="Z1840" s="50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</row>
    <row r="1841" spans="7:37" s="1" customFormat="1" ht="13.9" customHeight="1">
      <c r="G1841" s="50"/>
      <c r="H1841" s="50"/>
      <c r="I1841" s="50"/>
      <c r="J1841" s="50"/>
      <c r="K1841" s="50"/>
      <c r="L1841" s="50"/>
      <c r="M1841" s="50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0"/>
      <c r="Z1841" s="50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</row>
    <row r="1842" spans="7:37" s="1" customFormat="1" ht="13.9" customHeight="1">
      <c r="G1842" s="50"/>
      <c r="H1842" s="50"/>
      <c r="I1842" s="50"/>
      <c r="J1842" s="50"/>
      <c r="K1842" s="50"/>
      <c r="L1842" s="50"/>
      <c r="M1842" s="50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0"/>
      <c r="Z1842" s="50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</row>
    <row r="1843" spans="7:37" s="1" customFormat="1" ht="13.9" customHeight="1">
      <c r="G1843" s="50"/>
      <c r="H1843" s="50"/>
      <c r="I1843" s="50"/>
      <c r="J1843" s="50"/>
      <c r="K1843" s="50"/>
      <c r="L1843" s="50"/>
      <c r="M1843" s="50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0"/>
      <c r="Z1843" s="50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</row>
    <row r="1844" spans="7:37" s="1" customFormat="1" ht="13.9" customHeight="1">
      <c r="G1844" s="50"/>
      <c r="H1844" s="50"/>
      <c r="I1844" s="50"/>
      <c r="J1844" s="50"/>
      <c r="K1844" s="50"/>
      <c r="L1844" s="50"/>
      <c r="M1844" s="50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0"/>
      <c r="Z1844" s="50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</row>
    <row r="1845" spans="7:37" s="1" customFormat="1" ht="13.9" customHeight="1">
      <c r="G1845" s="50"/>
      <c r="H1845" s="50"/>
      <c r="I1845" s="50"/>
      <c r="J1845" s="50"/>
      <c r="K1845" s="50"/>
      <c r="L1845" s="50"/>
      <c r="M1845" s="50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0"/>
      <c r="Z1845" s="50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</row>
    <row r="1846" spans="7:37" s="1" customFormat="1" ht="13.9" customHeight="1">
      <c r="G1846" s="50"/>
      <c r="H1846" s="50"/>
      <c r="I1846" s="50"/>
      <c r="J1846" s="50"/>
      <c r="K1846" s="50"/>
      <c r="L1846" s="50"/>
      <c r="M1846" s="50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0"/>
      <c r="Z1846" s="50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</row>
    <row r="1847" spans="7:37" s="1" customFormat="1" ht="13.9" customHeight="1">
      <c r="G1847" s="50"/>
      <c r="H1847" s="50"/>
      <c r="I1847" s="50"/>
      <c r="J1847" s="50"/>
      <c r="K1847" s="50"/>
      <c r="L1847" s="50"/>
      <c r="M1847" s="50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0"/>
      <c r="Z1847" s="50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</row>
    <row r="1848" spans="7:37" s="1" customFormat="1" ht="13.9" customHeight="1">
      <c r="G1848" s="50"/>
      <c r="H1848" s="50"/>
      <c r="I1848" s="50"/>
      <c r="J1848" s="50"/>
      <c r="K1848" s="50"/>
      <c r="L1848" s="50"/>
      <c r="M1848" s="50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0"/>
      <c r="Z1848" s="50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</row>
    <row r="1849" spans="7:37" s="1" customFormat="1" ht="13.9" customHeight="1">
      <c r="G1849" s="50"/>
      <c r="H1849" s="50"/>
      <c r="I1849" s="50"/>
      <c r="J1849" s="50"/>
      <c r="K1849" s="50"/>
      <c r="L1849" s="50"/>
      <c r="M1849" s="50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0"/>
      <c r="Z1849" s="50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</row>
    <row r="1850" spans="7:37" s="1" customFormat="1" ht="13.9" customHeight="1">
      <c r="G1850" s="50"/>
      <c r="H1850" s="50"/>
      <c r="I1850" s="50"/>
      <c r="J1850" s="50"/>
      <c r="K1850" s="50"/>
      <c r="L1850" s="50"/>
      <c r="M1850" s="50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0"/>
      <c r="Z1850" s="50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</row>
    <row r="1851" spans="7:37" s="1" customFormat="1" ht="13.9" customHeight="1">
      <c r="G1851" s="50"/>
      <c r="H1851" s="50"/>
      <c r="I1851" s="50"/>
      <c r="J1851" s="50"/>
      <c r="K1851" s="50"/>
      <c r="L1851" s="50"/>
      <c r="M1851" s="50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0"/>
      <c r="Z1851" s="50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</row>
    <row r="1852" spans="7:37" s="1" customFormat="1" ht="13.9" customHeight="1">
      <c r="G1852" s="50"/>
      <c r="H1852" s="50"/>
      <c r="I1852" s="50"/>
      <c r="J1852" s="50"/>
      <c r="K1852" s="50"/>
      <c r="L1852" s="50"/>
      <c r="M1852" s="50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0"/>
      <c r="Z1852" s="50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</row>
    <row r="1853" spans="7:37" s="1" customFormat="1" ht="13.9" customHeight="1">
      <c r="G1853" s="50"/>
      <c r="H1853" s="50"/>
      <c r="I1853" s="50"/>
      <c r="J1853" s="50"/>
      <c r="K1853" s="50"/>
      <c r="L1853" s="50"/>
      <c r="M1853" s="50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0"/>
      <c r="Z1853" s="50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</row>
    <row r="1854" spans="7:37" s="1" customFormat="1" ht="13.9" customHeight="1">
      <c r="G1854" s="50"/>
      <c r="H1854" s="50"/>
      <c r="I1854" s="50"/>
      <c r="J1854" s="50"/>
      <c r="K1854" s="50"/>
      <c r="L1854" s="50"/>
      <c r="M1854" s="50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0"/>
      <c r="Z1854" s="50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</row>
    <row r="1855" spans="7:37" s="1" customFormat="1" ht="13.9" customHeight="1">
      <c r="G1855" s="50"/>
      <c r="H1855" s="50"/>
      <c r="I1855" s="50"/>
      <c r="J1855" s="50"/>
      <c r="K1855" s="50"/>
      <c r="L1855" s="50"/>
      <c r="M1855" s="50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0"/>
      <c r="Z1855" s="50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</row>
    <row r="1856" spans="7:37" s="1" customFormat="1" ht="13.9" customHeight="1">
      <c r="G1856" s="50"/>
      <c r="H1856" s="50"/>
      <c r="I1856" s="50"/>
      <c r="J1856" s="50"/>
      <c r="K1856" s="50"/>
      <c r="L1856" s="50"/>
      <c r="M1856" s="50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0"/>
      <c r="Z1856" s="50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</row>
    <row r="1857" spans="7:37" s="1" customFormat="1" ht="13.9" customHeight="1">
      <c r="G1857" s="50"/>
      <c r="H1857" s="50"/>
      <c r="I1857" s="50"/>
      <c r="J1857" s="50"/>
      <c r="K1857" s="50"/>
      <c r="L1857" s="50"/>
      <c r="M1857" s="50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0"/>
      <c r="Z1857" s="50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</row>
    <row r="1858" spans="7:37" s="1" customFormat="1" ht="13.9" customHeight="1">
      <c r="G1858" s="50"/>
      <c r="H1858" s="50"/>
      <c r="I1858" s="50"/>
      <c r="J1858" s="50"/>
      <c r="K1858" s="50"/>
      <c r="L1858" s="50"/>
      <c r="M1858" s="50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0"/>
      <c r="Z1858" s="50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</row>
    <row r="1859" spans="7:37" s="1" customFormat="1" ht="13.9" customHeight="1">
      <c r="G1859" s="50"/>
      <c r="H1859" s="50"/>
      <c r="I1859" s="50"/>
      <c r="J1859" s="50"/>
      <c r="K1859" s="50"/>
      <c r="L1859" s="50"/>
      <c r="M1859" s="50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0"/>
      <c r="Z1859" s="50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</row>
    <row r="1860" spans="7:37" s="1" customFormat="1" ht="13.9" customHeight="1">
      <c r="G1860" s="50"/>
      <c r="H1860" s="50"/>
      <c r="I1860" s="50"/>
      <c r="J1860" s="50"/>
      <c r="K1860" s="50"/>
      <c r="L1860" s="50"/>
      <c r="M1860" s="50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0"/>
      <c r="Z1860" s="50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</row>
    <row r="1861" spans="7:37" s="1" customFormat="1" ht="13.9" customHeight="1">
      <c r="G1861" s="50"/>
      <c r="H1861" s="50"/>
      <c r="I1861" s="50"/>
      <c r="J1861" s="50"/>
      <c r="K1861" s="50"/>
      <c r="L1861" s="50"/>
      <c r="M1861" s="50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0"/>
      <c r="Z1861" s="50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</row>
    <row r="1862" spans="7:37" s="1" customFormat="1" ht="13.9" customHeight="1">
      <c r="G1862" s="50"/>
      <c r="H1862" s="50"/>
      <c r="I1862" s="50"/>
      <c r="J1862" s="50"/>
      <c r="K1862" s="50"/>
      <c r="L1862" s="50"/>
      <c r="M1862" s="50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0"/>
      <c r="Z1862" s="50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</row>
    <row r="1863" spans="7:37" s="1" customFormat="1" ht="13.9" customHeight="1">
      <c r="G1863" s="50"/>
      <c r="H1863" s="50"/>
      <c r="I1863" s="50"/>
      <c r="J1863" s="50"/>
      <c r="K1863" s="50"/>
      <c r="L1863" s="50"/>
      <c r="M1863" s="50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0"/>
      <c r="Z1863" s="50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</row>
    <row r="1864" spans="7:37" s="1" customFormat="1" ht="13.9" customHeight="1">
      <c r="G1864" s="50"/>
      <c r="H1864" s="50"/>
      <c r="I1864" s="50"/>
      <c r="J1864" s="50"/>
      <c r="K1864" s="50"/>
      <c r="L1864" s="50"/>
      <c r="M1864" s="50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0"/>
      <c r="Z1864" s="50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</row>
    <row r="1865" spans="7:37" s="1" customFormat="1" ht="13.9" customHeight="1">
      <c r="G1865" s="50"/>
      <c r="H1865" s="50"/>
      <c r="I1865" s="50"/>
      <c r="J1865" s="50"/>
      <c r="K1865" s="50"/>
      <c r="L1865" s="50"/>
      <c r="M1865" s="50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0"/>
      <c r="Z1865" s="50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</row>
    <row r="1866" spans="7:37" s="1" customFormat="1" ht="13.9" customHeight="1">
      <c r="G1866" s="50"/>
      <c r="H1866" s="50"/>
      <c r="I1866" s="50"/>
      <c r="J1866" s="50"/>
      <c r="K1866" s="50"/>
      <c r="L1866" s="50"/>
      <c r="M1866" s="50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0"/>
      <c r="Z1866" s="50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</row>
    <row r="1867" spans="7:37" s="1" customFormat="1" ht="13.9" customHeight="1">
      <c r="G1867" s="50"/>
      <c r="H1867" s="50"/>
      <c r="I1867" s="50"/>
      <c r="J1867" s="50"/>
      <c r="K1867" s="50"/>
      <c r="L1867" s="50"/>
      <c r="M1867" s="50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0"/>
      <c r="Z1867" s="50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</row>
    <row r="1868" spans="7:37" s="1" customFormat="1" ht="13.9" customHeight="1">
      <c r="G1868" s="50"/>
      <c r="H1868" s="50"/>
      <c r="I1868" s="50"/>
      <c r="J1868" s="50"/>
      <c r="K1868" s="50"/>
      <c r="L1868" s="50"/>
      <c r="M1868" s="50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0"/>
      <c r="Z1868" s="50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</row>
    <row r="1869" spans="7:37" s="1" customFormat="1" ht="13.9" customHeight="1">
      <c r="G1869" s="50"/>
      <c r="H1869" s="50"/>
      <c r="I1869" s="50"/>
      <c r="J1869" s="50"/>
      <c r="K1869" s="50"/>
      <c r="L1869" s="50"/>
      <c r="M1869" s="50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0"/>
      <c r="Z1869" s="50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</row>
    <row r="1870" spans="7:37" s="1" customFormat="1" ht="13.9" customHeight="1">
      <c r="G1870" s="50"/>
      <c r="H1870" s="50"/>
      <c r="I1870" s="50"/>
      <c r="J1870" s="50"/>
      <c r="K1870" s="50"/>
      <c r="L1870" s="50"/>
      <c r="M1870" s="50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0"/>
      <c r="Z1870" s="50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</row>
    <row r="1871" spans="7:37" s="1" customFormat="1" ht="13.9" customHeight="1">
      <c r="G1871" s="50"/>
      <c r="H1871" s="50"/>
      <c r="I1871" s="50"/>
      <c r="J1871" s="50"/>
      <c r="K1871" s="50"/>
      <c r="L1871" s="50"/>
      <c r="M1871" s="50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0"/>
      <c r="Z1871" s="50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</row>
    <row r="1872" spans="7:37" s="1" customFormat="1" ht="13.9" customHeight="1">
      <c r="G1872" s="50"/>
      <c r="H1872" s="50"/>
      <c r="I1872" s="50"/>
      <c r="J1872" s="50"/>
      <c r="K1872" s="50"/>
      <c r="L1872" s="50"/>
      <c r="M1872" s="50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0"/>
      <c r="Z1872" s="50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</row>
    <row r="1873" spans="7:37" s="1" customFormat="1" ht="13.9" customHeight="1">
      <c r="G1873" s="50"/>
      <c r="H1873" s="50"/>
      <c r="I1873" s="50"/>
      <c r="J1873" s="50"/>
      <c r="K1873" s="50"/>
      <c r="L1873" s="50"/>
      <c r="M1873" s="50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0"/>
      <c r="Z1873" s="50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</row>
    <row r="1874" spans="7:37" s="1" customFormat="1" ht="13.9" customHeight="1">
      <c r="G1874" s="50"/>
      <c r="H1874" s="50"/>
      <c r="I1874" s="50"/>
      <c r="J1874" s="50"/>
      <c r="K1874" s="50"/>
      <c r="L1874" s="50"/>
      <c r="M1874" s="50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0"/>
      <c r="Z1874" s="50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</row>
    <row r="1875" spans="7:37" s="1" customFormat="1" ht="13.9" customHeight="1">
      <c r="G1875" s="50"/>
      <c r="H1875" s="50"/>
      <c r="I1875" s="50"/>
      <c r="J1875" s="50"/>
      <c r="K1875" s="50"/>
      <c r="L1875" s="50"/>
      <c r="M1875" s="50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0"/>
      <c r="Z1875" s="50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</row>
    <row r="1876" spans="7:37" s="1" customFormat="1" ht="13.9" customHeight="1">
      <c r="G1876" s="50"/>
      <c r="H1876" s="50"/>
      <c r="I1876" s="50"/>
      <c r="J1876" s="50"/>
      <c r="K1876" s="50"/>
      <c r="L1876" s="50"/>
      <c r="M1876" s="50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0"/>
      <c r="Z1876" s="50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</row>
    <row r="1877" spans="7:37" s="1" customFormat="1" ht="13.9" customHeight="1">
      <c r="G1877" s="50"/>
      <c r="H1877" s="50"/>
      <c r="I1877" s="50"/>
      <c r="J1877" s="50"/>
      <c r="K1877" s="50"/>
      <c r="L1877" s="50"/>
      <c r="M1877" s="50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0"/>
      <c r="Z1877" s="50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</row>
    <row r="1878" spans="7:37" s="1" customFormat="1" ht="13.9" customHeight="1">
      <c r="G1878" s="50"/>
      <c r="H1878" s="50"/>
      <c r="I1878" s="50"/>
      <c r="J1878" s="50"/>
      <c r="K1878" s="50"/>
      <c r="L1878" s="50"/>
      <c r="M1878" s="50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0"/>
      <c r="Z1878" s="50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</row>
    <row r="1879" spans="7:37" s="1" customFormat="1" ht="13.9" customHeight="1">
      <c r="G1879" s="50"/>
      <c r="H1879" s="50"/>
      <c r="I1879" s="50"/>
      <c r="J1879" s="50"/>
      <c r="K1879" s="50"/>
      <c r="L1879" s="50"/>
      <c r="M1879" s="50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0"/>
      <c r="Z1879" s="50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</row>
    <row r="1880" spans="7:37" s="1" customFormat="1" ht="13.9" customHeight="1">
      <c r="G1880" s="50"/>
      <c r="H1880" s="50"/>
      <c r="I1880" s="50"/>
      <c r="J1880" s="50"/>
      <c r="K1880" s="50"/>
      <c r="L1880" s="50"/>
      <c r="M1880" s="50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0"/>
      <c r="Z1880" s="50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</row>
    <row r="1881" spans="7:37" s="1" customFormat="1" ht="13.9" customHeight="1">
      <c r="G1881" s="50"/>
      <c r="H1881" s="50"/>
      <c r="I1881" s="50"/>
      <c r="J1881" s="50"/>
      <c r="K1881" s="50"/>
      <c r="L1881" s="50"/>
      <c r="M1881" s="50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0"/>
      <c r="Z1881" s="50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</row>
    <row r="1882" spans="7:37" s="1" customFormat="1" ht="13.9" customHeight="1">
      <c r="G1882" s="50"/>
      <c r="H1882" s="50"/>
      <c r="I1882" s="50"/>
      <c r="J1882" s="50"/>
      <c r="K1882" s="50"/>
      <c r="L1882" s="50"/>
      <c r="M1882" s="50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0"/>
      <c r="Z1882" s="50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</row>
    <row r="1883" spans="7:37" s="1" customFormat="1" ht="13.9" customHeight="1">
      <c r="G1883" s="50"/>
      <c r="H1883" s="50"/>
      <c r="I1883" s="50"/>
      <c r="J1883" s="50"/>
      <c r="K1883" s="50"/>
      <c r="L1883" s="50"/>
      <c r="M1883" s="50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0"/>
      <c r="Z1883" s="50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</row>
    <row r="1884" spans="7:37" s="1" customFormat="1" ht="13.9" customHeight="1">
      <c r="G1884" s="50"/>
      <c r="H1884" s="50"/>
      <c r="I1884" s="50"/>
      <c r="J1884" s="50"/>
      <c r="K1884" s="50"/>
      <c r="L1884" s="50"/>
      <c r="M1884" s="50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0"/>
      <c r="Z1884" s="50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</row>
    <row r="1885" spans="7:37" s="1" customFormat="1" ht="13.9" customHeight="1">
      <c r="G1885" s="50"/>
      <c r="H1885" s="50"/>
      <c r="I1885" s="50"/>
      <c r="J1885" s="50"/>
      <c r="K1885" s="50"/>
      <c r="L1885" s="50"/>
      <c r="M1885" s="50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0"/>
      <c r="Z1885" s="50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</row>
    <row r="1886" spans="7:37" s="1" customFormat="1" ht="13.9" customHeight="1">
      <c r="G1886" s="50"/>
      <c r="H1886" s="50"/>
      <c r="I1886" s="50"/>
      <c r="J1886" s="50"/>
      <c r="K1886" s="50"/>
      <c r="L1886" s="50"/>
      <c r="M1886" s="50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0"/>
      <c r="Z1886" s="50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</row>
    <row r="1887" spans="7:37" s="1" customFormat="1" ht="13.9" customHeight="1">
      <c r="G1887" s="50"/>
      <c r="H1887" s="50"/>
      <c r="I1887" s="50"/>
      <c r="J1887" s="50"/>
      <c r="K1887" s="50"/>
      <c r="L1887" s="50"/>
      <c r="M1887" s="50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0"/>
      <c r="Z1887" s="50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</row>
    <row r="1888" spans="7:37" s="1" customFormat="1" ht="13.9" customHeight="1">
      <c r="G1888" s="50"/>
      <c r="H1888" s="50"/>
      <c r="I1888" s="50"/>
      <c r="J1888" s="50"/>
      <c r="K1888" s="50"/>
      <c r="L1888" s="50"/>
      <c r="M1888" s="50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0"/>
      <c r="Z1888" s="50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</row>
    <row r="1889" spans="7:37" s="1" customFormat="1" ht="13.9" customHeight="1">
      <c r="G1889" s="50"/>
      <c r="H1889" s="50"/>
      <c r="I1889" s="50"/>
      <c r="J1889" s="50"/>
      <c r="K1889" s="50"/>
      <c r="L1889" s="50"/>
      <c r="M1889" s="50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0"/>
      <c r="Z1889" s="50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</row>
    <row r="1890" spans="7:37" s="1" customFormat="1" ht="13.9" customHeight="1">
      <c r="G1890" s="50"/>
      <c r="H1890" s="50"/>
      <c r="I1890" s="50"/>
      <c r="J1890" s="50"/>
      <c r="K1890" s="50"/>
      <c r="L1890" s="50"/>
      <c r="M1890" s="50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0"/>
      <c r="Z1890" s="50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</row>
    <row r="1891" spans="7:37" s="1" customFormat="1" ht="13.9" customHeight="1">
      <c r="G1891" s="50"/>
      <c r="H1891" s="50"/>
      <c r="I1891" s="50"/>
      <c r="J1891" s="50"/>
      <c r="K1891" s="50"/>
      <c r="L1891" s="50"/>
      <c r="M1891" s="50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0"/>
      <c r="Z1891" s="50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</row>
    <row r="1892" spans="7:37" s="1" customFormat="1" ht="13.9" customHeight="1">
      <c r="G1892" s="50"/>
      <c r="H1892" s="50"/>
      <c r="I1892" s="50"/>
      <c r="J1892" s="50"/>
      <c r="K1892" s="50"/>
      <c r="L1892" s="50"/>
      <c r="M1892" s="50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0"/>
      <c r="Z1892" s="50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</row>
    <row r="1893" spans="7:37" s="1" customFormat="1" ht="13.9" customHeight="1">
      <c r="G1893" s="50"/>
      <c r="H1893" s="50"/>
      <c r="I1893" s="50"/>
      <c r="J1893" s="50"/>
      <c r="K1893" s="50"/>
      <c r="L1893" s="50"/>
      <c r="M1893" s="50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0"/>
      <c r="Z1893" s="50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</row>
    <row r="1894" spans="7:37" s="1" customFormat="1" ht="13.9" customHeight="1">
      <c r="G1894" s="50"/>
      <c r="H1894" s="50"/>
      <c r="I1894" s="50"/>
      <c r="J1894" s="50"/>
      <c r="K1894" s="50"/>
      <c r="L1894" s="50"/>
      <c r="M1894" s="50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0"/>
      <c r="Z1894" s="50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</row>
    <row r="1895" spans="7:37" s="1" customFormat="1" ht="13.9" customHeight="1">
      <c r="G1895" s="50"/>
      <c r="H1895" s="50"/>
      <c r="I1895" s="50"/>
      <c r="J1895" s="50"/>
      <c r="K1895" s="50"/>
      <c r="L1895" s="50"/>
      <c r="M1895" s="50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0"/>
      <c r="Z1895" s="50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</row>
    <row r="1896" spans="7:37" s="1" customFormat="1" ht="13.9" customHeight="1">
      <c r="G1896" s="50"/>
      <c r="H1896" s="50"/>
      <c r="I1896" s="50"/>
      <c r="J1896" s="50"/>
      <c r="K1896" s="50"/>
      <c r="L1896" s="50"/>
      <c r="M1896" s="50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0"/>
      <c r="Z1896" s="50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</row>
    <row r="1897" spans="7:37" s="1" customFormat="1" ht="13.9" customHeight="1">
      <c r="G1897" s="50"/>
      <c r="H1897" s="50"/>
      <c r="I1897" s="50"/>
      <c r="J1897" s="50"/>
      <c r="K1897" s="50"/>
      <c r="L1897" s="50"/>
      <c r="M1897" s="50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0"/>
      <c r="Z1897" s="50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</row>
    <row r="1898" spans="7:37" s="1" customFormat="1" ht="13.9" customHeight="1">
      <c r="G1898" s="50"/>
      <c r="H1898" s="50"/>
      <c r="I1898" s="50"/>
      <c r="J1898" s="50"/>
      <c r="K1898" s="50"/>
      <c r="L1898" s="50"/>
      <c r="M1898" s="50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0"/>
      <c r="Z1898" s="50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</row>
    <row r="1899" spans="7:37" s="1" customFormat="1" ht="13.9" customHeight="1"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0"/>
      <c r="Z1899" s="50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</row>
    <row r="1900" spans="7:37" s="1" customFormat="1" ht="13.9" customHeight="1">
      <c r="G1900" s="50"/>
      <c r="H1900" s="50"/>
      <c r="I1900" s="50"/>
      <c r="J1900" s="50"/>
      <c r="K1900" s="50"/>
      <c r="L1900" s="50"/>
      <c r="M1900" s="50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0"/>
      <c r="Z1900" s="50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</row>
    <row r="1901" spans="7:37" s="1" customFormat="1" ht="13.9" customHeight="1">
      <c r="G1901" s="50"/>
      <c r="H1901" s="50"/>
      <c r="I1901" s="50"/>
      <c r="J1901" s="50"/>
      <c r="K1901" s="50"/>
      <c r="L1901" s="50"/>
      <c r="M1901" s="50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0"/>
      <c r="Z1901" s="50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</row>
    <row r="1902" spans="7:37" s="1" customFormat="1" ht="13.9" customHeight="1">
      <c r="G1902" s="50"/>
      <c r="H1902" s="50"/>
      <c r="I1902" s="50"/>
      <c r="J1902" s="50"/>
      <c r="K1902" s="50"/>
      <c r="L1902" s="50"/>
      <c r="M1902" s="50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0"/>
      <c r="Z1902" s="50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</row>
    <row r="1903" spans="7:37" s="1" customFormat="1" ht="13.9" customHeight="1">
      <c r="G1903" s="50"/>
      <c r="H1903" s="50"/>
      <c r="I1903" s="50"/>
      <c r="J1903" s="50"/>
      <c r="K1903" s="50"/>
      <c r="L1903" s="50"/>
      <c r="M1903" s="50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0"/>
      <c r="Z1903" s="50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</row>
    <row r="1904" spans="7:37" s="1" customFormat="1" ht="13.9" customHeight="1">
      <c r="G1904" s="50"/>
      <c r="H1904" s="50"/>
      <c r="I1904" s="50"/>
      <c r="J1904" s="50"/>
      <c r="K1904" s="50"/>
      <c r="L1904" s="50"/>
      <c r="M1904" s="50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0"/>
      <c r="Z1904" s="50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</row>
    <row r="1905" spans="7:37" s="1" customFormat="1" ht="13.9" customHeight="1">
      <c r="G1905" s="50"/>
      <c r="H1905" s="50"/>
      <c r="I1905" s="50"/>
      <c r="J1905" s="50"/>
      <c r="K1905" s="50"/>
      <c r="L1905" s="50"/>
      <c r="M1905" s="50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0"/>
      <c r="Z1905" s="50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</row>
    <row r="1906" spans="7:37" s="1" customFormat="1" ht="13.9" customHeight="1">
      <c r="G1906" s="50"/>
      <c r="H1906" s="50"/>
      <c r="I1906" s="50"/>
      <c r="J1906" s="50"/>
      <c r="K1906" s="50"/>
      <c r="L1906" s="50"/>
      <c r="M1906" s="50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0"/>
      <c r="Z1906" s="50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</row>
    <row r="1907" spans="7:37" s="1" customFormat="1" ht="13.9" customHeight="1">
      <c r="G1907" s="50"/>
      <c r="H1907" s="50"/>
      <c r="I1907" s="50"/>
      <c r="J1907" s="50"/>
      <c r="K1907" s="50"/>
      <c r="L1907" s="50"/>
      <c r="M1907" s="50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0"/>
      <c r="Z1907" s="50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</row>
    <row r="1908" spans="7:37" s="1" customFormat="1" ht="13.9" customHeight="1">
      <c r="G1908" s="50"/>
      <c r="H1908" s="50"/>
      <c r="I1908" s="50"/>
      <c r="J1908" s="50"/>
      <c r="K1908" s="50"/>
      <c r="L1908" s="50"/>
      <c r="M1908" s="50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0"/>
      <c r="Z1908" s="50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</row>
    <row r="1909" spans="7:37" s="1" customFormat="1" ht="13.9" customHeight="1">
      <c r="G1909" s="50"/>
      <c r="H1909" s="50"/>
      <c r="I1909" s="50"/>
      <c r="J1909" s="50"/>
      <c r="K1909" s="50"/>
      <c r="L1909" s="50"/>
      <c r="M1909" s="50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0"/>
      <c r="Z1909" s="50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</row>
    <row r="1910" spans="7:37" s="1" customFormat="1" ht="13.9" customHeight="1">
      <c r="G1910" s="50"/>
      <c r="H1910" s="50"/>
      <c r="I1910" s="50"/>
      <c r="J1910" s="50"/>
      <c r="K1910" s="50"/>
      <c r="L1910" s="50"/>
      <c r="M1910" s="50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0"/>
      <c r="Z1910" s="50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</row>
    <row r="1911" spans="7:37" s="1" customFormat="1" ht="13.9" customHeight="1">
      <c r="G1911" s="50"/>
      <c r="H1911" s="50"/>
      <c r="I1911" s="50"/>
      <c r="J1911" s="50"/>
      <c r="K1911" s="50"/>
      <c r="L1911" s="50"/>
      <c r="M1911" s="50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0"/>
      <c r="Z1911" s="50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</row>
    <row r="1912" spans="7:37" s="1" customFormat="1" ht="13.9" customHeight="1">
      <c r="G1912" s="50"/>
      <c r="H1912" s="50"/>
      <c r="I1912" s="50"/>
      <c r="J1912" s="50"/>
      <c r="K1912" s="50"/>
      <c r="L1912" s="50"/>
      <c r="M1912" s="50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0"/>
      <c r="Z1912" s="50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</row>
    <row r="1913" spans="7:37" s="1" customFormat="1" ht="13.9" customHeight="1">
      <c r="G1913" s="50"/>
      <c r="H1913" s="50"/>
      <c r="I1913" s="50"/>
      <c r="J1913" s="50"/>
      <c r="K1913" s="50"/>
      <c r="L1913" s="50"/>
      <c r="M1913" s="50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0"/>
      <c r="Z1913" s="50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</row>
    <row r="1914" spans="7:37" s="1" customFormat="1" ht="13.9" customHeight="1">
      <c r="G1914" s="50"/>
      <c r="H1914" s="50"/>
      <c r="I1914" s="50"/>
      <c r="J1914" s="50"/>
      <c r="K1914" s="50"/>
      <c r="L1914" s="50"/>
      <c r="M1914" s="50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0"/>
      <c r="Z1914" s="50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</row>
    <row r="1915" spans="7:37" s="1" customFormat="1" ht="13.9" customHeight="1">
      <c r="G1915" s="50"/>
      <c r="H1915" s="50"/>
      <c r="I1915" s="50"/>
      <c r="J1915" s="50"/>
      <c r="K1915" s="50"/>
      <c r="L1915" s="50"/>
      <c r="M1915" s="50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0"/>
      <c r="Z1915" s="50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</row>
    <row r="1916" spans="7:37" s="1" customFormat="1" ht="13.9" customHeight="1">
      <c r="G1916" s="50"/>
      <c r="H1916" s="50"/>
      <c r="I1916" s="50"/>
      <c r="J1916" s="50"/>
      <c r="K1916" s="50"/>
      <c r="L1916" s="50"/>
      <c r="M1916" s="50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0"/>
      <c r="Z1916" s="50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</row>
    <row r="1917" spans="7:37" s="1" customFormat="1" ht="13.9" customHeight="1">
      <c r="G1917" s="50"/>
      <c r="H1917" s="50"/>
      <c r="I1917" s="50"/>
      <c r="J1917" s="50"/>
      <c r="K1917" s="50"/>
      <c r="L1917" s="50"/>
      <c r="M1917" s="50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0"/>
      <c r="Z1917" s="50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</row>
    <row r="1918" spans="7:37" s="1" customFormat="1" ht="13.9" customHeight="1">
      <c r="G1918" s="50"/>
      <c r="H1918" s="50"/>
      <c r="I1918" s="50"/>
      <c r="J1918" s="50"/>
      <c r="K1918" s="50"/>
      <c r="L1918" s="50"/>
      <c r="M1918" s="50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0"/>
      <c r="Z1918" s="50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</row>
    <row r="1919" spans="7:37" s="1" customFormat="1" ht="13.9" customHeight="1">
      <c r="G1919" s="50"/>
      <c r="H1919" s="50"/>
      <c r="I1919" s="50"/>
      <c r="J1919" s="50"/>
      <c r="K1919" s="50"/>
      <c r="L1919" s="50"/>
      <c r="M1919" s="50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0"/>
      <c r="Z1919" s="50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</row>
    <row r="1920" spans="7:37" s="1" customFormat="1" ht="13.9" customHeight="1">
      <c r="G1920" s="50"/>
      <c r="H1920" s="50"/>
      <c r="I1920" s="50"/>
      <c r="J1920" s="50"/>
      <c r="K1920" s="50"/>
      <c r="L1920" s="50"/>
      <c r="M1920" s="50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0"/>
      <c r="Z1920" s="50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</row>
    <row r="1921" spans="7:37" s="1" customFormat="1" ht="13.9" customHeight="1">
      <c r="G1921" s="50"/>
      <c r="H1921" s="50"/>
      <c r="I1921" s="50"/>
      <c r="J1921" s="50"/>
      <c r="K1921" s="50"/>
      <c r="L1921" s="50"/>
      <c r="M1921" s="50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0"/>
      <c r="Z1921" s="50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</row>
    <row r="1922" spans="7:37" s="1" customFormat="1" ht="13.9" customHeight="1">
      <c r="G1922" s="50"/>
      <c r="H1922" s="50"/>
      <c r="I1922" s="50"/>
      <c r="J1922" s="50"/>
      <c r="K1922" s="50"/>
      <c r="L1922" s="50"/>
      <c r="M1922" s="50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0"/>
      <c r="Z1922" s="50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</row>
    <row r="1923" spans="7:37" s="1" customFormat="1" ht="13.9" customHeight="1">
      <c r="G1923" s="50"/>
      <c r="H1923" s="50"/>
      <c r="I1923" s="50"/>
      <c r="J1923" s="50"/>
      <c r="K1923" s="50"/>
      <c r="L1923" s="50"/>
      <c r="M1923" s="50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0"/>
      <c r="Z1923" s="50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</row>
    <row r="1924" spans="7:37" s="1" customFormat="1" ht="13.9" customHeight="1">
      <c r="G1924" s="50"/>
      <c r="H1924" s="50"/>
      <c r="I1924" s="50"/>
      <c r="J1924" s="50"/>
      <c r="K1924" s="50"/>
      <c r="L1924" s="50"/>
      <c r="M1924" s="50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0"/>
      <c r="Z1924" s="50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</row>
    <row r="1925" spans="7:37" s="1" customFormat="1" ht="13.9" customHeight="1">
      <c r="G1925" s="50"/>
      <c r="H1925" s="50"/>
      <c r="I1925" s="50"/>
      <c r="J1925" s="50"/>
      <c r="K1925" s="50"/>
      <c r="L1925" s="50"/>
      <c r="M1925" s="50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0"/>
      <c r="Z1925" s="50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</row>
    <row r="1926" spans="7:37" s="1" customFormat="1" ht="13.9" customHeight="1">
      <c r="G1926" s="50"/>
      <c r="H1926" s="50"/>
      <c r="I1926" s="50"/>
      <c r="J1926" s="50"/>
      <c r="K1926" s="50"/>
      <c r="L1926" s="50"/>
      <c r="M1926" s="50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0"/>
      <c r="Z1926" s="50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</row>
    <row r="1927" spans="7:37" s="1" customFormat="1" ht="13.9" customHeight="1">
      <c r="G1927" s="50"/>
      <c r="H1927" s="50"/>
      <c r="I1927" s="50"/>
      <c r="J1927" s="50"/>
      <c r="K1927" s="50"/>
      <c r="L1927" s="50"/>
      <c r="M1927" s="50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0"/>
      <c r="Z1927" s="50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</row>
    <row r="1928" spans="7:37" s="1" customFormat="1" ht="13.9" customHeight="1">
      <c r="G1928" s="50"/>
      <c r="H1928" s="50"/>
      <c r="I1928" s="50"/>
      <c r="J1928" s="50"/>
      <c r="K1928" s="50"/>
      <c r="L1928" s="50"/>
      <c r="M1928" s="50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0"/>
      <c r="Z1928" s="50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</row>
    <row r="1929" spans="7:37" s="1" customFormat="1" ht="13.9" customHeight="1">
      <c r="G1929" s="50"/>
      <c r="H1929" s="50"/>
      <c r="I1929" s="50"/>
      <c r="J1929" s="50"/>
      <c r="K1929" s="50"/>
      <c r="L1929" s="50"/>
      <c r="M1929" s="50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0"/>
      <c r="Z1929" s="50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</row>
    <row r="1930" spans="7:37" s="1" customFormat="1" ht="13.9" customHeight="1">
      <c r="G1930" s="50"/>
      <c r="H1930" s="50"/>
      <c r="I1930" s="50"/>
      <c r="J1930" s="50"/>
      <c r="K1930" s="50"/>
      <c r="L1930" s="50"/>
      <c r="M1930" s="50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0"/>
      <c r="Z1930" s="50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</row>
    <row r="1931" spans="7:37" s="1" customFormat="1" ht="13.9" customHeight="1">
      <c r="G1931" s="50"/>
      <c r="H1931" s="50"/>
      <c r="I1931" s="50"/>
      <c r="J1931" s="50"/>
      <c r="K1931" s="50"/>
      <c r="L1931" s="50"/>
      <c r="M1931" s="50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0"/>
      <c r="Z1931" s="50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</row>
    <row r="1932" spans="7:37" s="1" customFormat="1" ht="13.9" customHeight="1">
      <c r="G1932" s="50"/>
      <c r="H1932" s="50"/>
      <c r="I1932" s="50"/>
      <c r="J1932" s="50"/>
      <c r="K1932" s="50"/>
      <c r="L1932" s="50"/>
      <c r="M1932" s="50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0"/>
      <c r="Z1932" s="50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</row>
    <row r="1933" spans="7:37" s="1" customFormat="1" ht="13.9" customHeight="1">
      <c r="G1933" s="50"/>
      <c r="H1933" s="50"/>
      <c r="I1933" s="50"/>
      <c r="J1933" s="50"/>
      <c r="K1933" s="50"/>
      <c r="L1933" s="50"/>
      <c r="M1933" s="50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0"/>
      <c r="Z1933" s="50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</row>
    <row r="1934" spans="7:37" s="1" customFormat="1" ht="13.9" customHeight="1">
      <c r="G1934" s="50"/>
      <c r="H1934" s="50"/>
      <c r="I1934" s="50"/>
      <c r="J1934" s="50"/>
      <c r="K1934" s="50"/>
      <c r="L1934" s="50"/>
      <c r="M1934" s="50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0"/>
      <c r="Z1934" s="50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</row>
    <row r="1935" spans="7:37" s="1" customFormat="1" ht="13.9" customHeight="1">
      <c r="G1935" s="50"/>
      <c r="H1935" s="50"/>
      <c r="I1935" s="50"/>
      <c r="J1935" s="50"/>
      <c r="K1935" s="50"/>
      <c r="L1935" s="50"/>
      <c r="M1935" s="50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0"/>
      <c r="Z1935" s="50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</row>
    <row r="1936" spans="7:37" s="1" customFormat="1" ht="13.9" customHeight="1">
      <c r="G1936" s="50"/>
      <c r="H1936" s="50"/>
      <c r="I1936" s="50"/>
      <c r="J1936" s="50"/>
      <c r="K1936" s="50"/>
      <c r="L1936" s="50"/>
      <c r="M1936" s="50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0"/>
      <c r="Z1936" s="50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</row>
    <row r="1937" spans="7:37" s="1" customFormat="1" ht="13.9" customHeight="1">
      <c r="G1937" s="50"/>
      <c r="H1937" s="50"/>
      <c r="I1937" s="50"/>
      <c r="J1937" s="50"/>
      <c r="K1937" s="50"/>
      <c r="L1937" s="50"/>
      <c r="M1937" s="50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0"/>
      <c r="Z1937" s="50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</row>
    <row r="1938" spans="7:37" s="1" customFormat="1" ht="13.9" customHeight="1">
      <c r="G1938" s="50"/>
      <c r="H1938" s="50"/>
      <c r="I1938" s="50"/>
      <c r="J1938" s="50"/>
      <c r="K1938" s="50"/>
      <c r="L1938" s="50"/>
      <c r="M1938" s="50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0"/>
      <c r="Z1938" s="50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</row>
    <row r="1939" spans="7:37" s="1" customFormat="1" ht="13.9" customHeight="1">
      <c r="G1939" s="50"/>
      <c r="H1939" s="50"/>
      <c r="I1939" s="50"/>
      <c r="J1939" s="50"/>
      <c r="K1939" s="50"/>
      <c r="L1939" s="50"/>
      <c r="M1939" s="50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0"/>
      <c r="Z1939" s="50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</row>
    <row r="1940" spans="7:37" s="1" customFormat="1" ht="13.9" customHeight="1">
      <c r="G1940" s="50"/>
      <c r="H1940" s="50"/>
      <c r="I1940" s="50"/>
      <c r="J1940" s="50"/>
      <c r="K1940" s="50"/>
      <c r="L1940" s="50"/>
      <c r="M1940" s="50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0"/>
      <c r="Z1940" s="50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</row>
    <row r="1941" spans="7:37" s="1" customFormat="1" ht="13.9" customHeight="1">
      <c r="G1941" s="50"/>
      <c r="H1941" s="50"/>
      <c r="I1941" s="50"/>
      <c r="J1941" s="50"/>
      <c r="K1941" s="50"/>
      <c r="L1941" s="50"/>
      <c r="M1941" s="50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0"/>
      <c r="Z1941" s="50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</row>
    <row r="1942" spans="7:37" s="1" customFormat="1" ht="13.9" customHeight="1">
      <c r="G1942" s="50"/>
      <c r="H1942" s="50"/>
      <c r="I1942" s="50"/>
      <c r="J1942" s="50"/>
      <c r="K1942" s="50"/>
      <c r="L1942" s="50"/>
      <c r="M1942" s="50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0"/>
      <c r="Z1942" s="50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</row>
    <row r="1943" spans="7:37" s="1" customFormat="1" ht="13.9" customHeight="1"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0"/>
      <c r="Z1943" s="50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</row>
    <row r="1944" spans="7:37" s="1" customFormat="1" ht="13.9" customHeight="1">
      <c r="G1944" s="50"/>
      <c r="H1944" s="50"/>
      <c r="I1944" s="50"/>
      <c r="J1944" s="50"/>
      <c r="K1944" s="50"/>
      <c r="L1944" s="50"/>
      <c r="M1944" s="50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0"/>
      <c r="Z1944" s="50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</row>
    <row r="1945" spans="7:37" s="1" customFormat="1" ht="13.9" customHeight="1">
      <c r="G1945" s="50"/>
      <c r="H1945" s="50"/>
      <c r="I1945" s="50"/>
      <c r="J1945" s="50"/>
      <c r="K1945" s="50"/>
      <c r="L1945" s="50"/>
      <c r="M1945" s="50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0"/>
      <c r="Z1945" s="50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</row>
    <row r="1946" spans="7:37" s="1" customFormat="1" ht="13.9" customHeight="1">
      <c r="G1946" s="50"/>
      <c r="H1946" s="50"/>
      <c r="I1946" s="50"/>
      <c r="J1946" s="50"/>
      <c r="K1946" s="50"/>
      <c r="L1946" s="50"/>
      <c r="M1946" s="50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0"/>
      <c r="Z1946" s="50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</row>
    <row r="1947" spans="7:37" s="1" customFormat="1" ht="13.9" customHeight="1">
      <c r="G1947" s="50"/>
      <c r="H1947" s="50"/>
      <c r="I1947" s="50"/>
      <c r="J1947" s="50"/>
      <c r="K1947" s="50"/>
      <c r="L1947" s="50"/>
      <c r="M1947" s="50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0"/>
      <c r="Z1947" s="50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</row>
    <row r="1948" spans="7:37" s="1" customFormat="1" ht="13.9" customHeight="1">
      <c r="G1948" s="50"/>
      <c r="H1948" s="50"/>
      <c r="I1948" s="50"/>
      <c r="J1948" s="50"/>
      <c r="K1948" s="50"/>
      <c r="L1948" s="50"/>
      <c r="M1948" s="50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0"/>
      <c r="Z1948" s="50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</row>
    <row r="1949" spans="7:37" s="1" customFormat="1" ht="13.9" customHeight="1">
      <c r="G1949" s="50"/>
      <c r="H1949" s="50"/>
      <c r="I1949" s="50"/>
      <c r="J1949" s="50"/>
      <c r="K1949" s="50"/>
      <c r="L1949" s="50"/>
      <c r="M1949" s="50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0"/>
      <c r="Z1949" s="50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</row>
    <row r="1950" spans="7:37" s="1" customFormat="1" ht="13.9" customHeight="1">
      <c r="G1950" s="50"/>
      <c r="H1950" s="50"/>
      <c r="I1950" s="50"/>
      <c r="J1950" s="50"/>
      <c r="K1950" s="50"/>
      <c r="L1950" s="50"/>
      <c r="M1950" s="50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0"/>
      <c r="Z1950" s="50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</row>
    <row r="1951" spans="7:37" s="1" customFormat="1" ht="13.9" customHeight="1">
      <c r="G1951" s="50"/>
      <c r="H1951" s="50"/>
      <c r="I1951" s="50"/>
      <c r="J1951" s="50"/>
      <c r="K1951" s="50"/>
      <c r="L1951" s="50"/>
      <c r="M1951" s="50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0"/>
      <c r="Z1951" s="50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</row>
    <row r="1952" spans="7:37" s="1" customFormat="1" ht="13.9" customHeight="1">
      <c r="G1952" s="50"/>
      <c r="H1952" s="50"/>
      <c r="I1952" s="50"/>
      <c r="J1952" s="50"/>
      <c r="K1952" s="50"/>
      <c r="L1952" s="50"/>
      <c r="M1952" s="50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0"/>
      <c r="Z1952" s="50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</row>
    <row r="1953" spans="7:37" s="1" customFormat="1" ht="13.9" customHeight="1">
      <c r="G1953" s="50"/>
      <c r="H1953" s="50"/>
      <c r="I1953" s="50"/>
      <c r="J1953" s="50"/>
      <c r="K1953" s="50"/>
      <c r="L1953" s="50"/>
      <c r="M1953" s="50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0"/>
      <c r="Z1953" s="50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</row>
    <row r="1954" spans="7:37" s="1" customFormat="1" ht="13.9" customHeight="1">
      <c r="G1954" s="50"/>
      <c r="H1954" s="50"/>
      <c r="I1954" s="50"/>
      <c r="J1954" s="50"/>
      <c r="K1954" s="50"/>
      <c r="L1954" s="50"/>
      <c r="M1954" s="50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0"/>
      <c r="Z1954" s="50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</row>
    <row r="1955" spans="7:37" s="1" customFormat="1" ht="13.9" customHeight="1">
      <c r="G1955" s="50"/>
      <c r="H1955" s="50"/>
      <c r="I1955" s="50"/>
      <c r="J1955" s="50"/>
      <c r="K1955" s="50"/>
      <c r="L1955" s="50"/>
      <c r="M1955" s="50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0"/>
      <c r="Z1955" s="50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</row>
    <row r="1956" spans="7:37" s="1" customFormat="1" ht="13.9" customHeight="1">
      <c r="G1956" s="50"/>
      <c r="H1956" s="50"/>
      <c r="I1956" s="50"/>
      <c r="J1956" s="50"/>
      <c r="K1956" s="50"/>
      <c r="L1956" s="50"/>
      <c r="M1956" s="50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0"/>
      <c r="Z1956" s="50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</row>
    <row r="1957" spans="7:37" s="1" customFormat="1" ht="13.9" customHeight="1">
      <c r="G1957" s="50"/>
      <c r="H1957" s="50"/>
      <c r="I1957" s="50"/>
      <c r="J1957" s="50"/>
      <c r="K1957" s="50"/>
      <c r="L1957" s="50"/>
      <c r="M1957" s="50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0"/>
      <c r="Z1957" s="50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</row>
    <row r="1958" spans="7:37" s="1" customFormat="1" ht="13.9" customHeight="1">
      <c r="G1958" s="50"/>
      <c r="H1958" s="50"/>
      <c r="I1958" s="50"/>
      <c r="J1958" s="50"/>
      <c r="K1958" s="50"/>
      <c r="L1958" s="50"/>
      <c r="M1958" s="50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0"/>
      <c r="Z1958" s="50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</row>
    <row r="1959" spans="7:37" s="1" customFormat="1" ht="13.9" customHeight="1">
      <c r="G1959" s="50"/>
      <c r="H1959" s="50"/>
      <c r="I1959" s="50"/>
      <c r="J1959" s="50"/>
      <c r="K1959" s="50"/>
      <c r="L1959" s="50"/>
      <c r="M1959" s="50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0"/>
      <c r="Z1959" s="50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</row>
    <row r="1960" spans="7:37" s="1" customFormat="1" ht="13.9" customHeight="1">
      <c r="G1960" s="50"/>
      <c r="H1960" s="50"/>
      <c r="I1960" s="50"/>
      <c r="J1960" s="50"/>
      <c r="K1960" s="50"/>
      <c r="L1960" s="50"/>
      <c r="M1960" s="50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0"/>
      <c r="Z1960" s="50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</row>
    <row r="1961" spans="7:37" s="1" customFormat="1" ht="13.9" customHeight="1">
      <c r="G1961" s="50"/>
      <c r="H1961" s="50"/>
      <c r="I1961" s="50"/>
      <c r="J1961" s="50"/>
      <c r="K1961" s="50"/>
      <c r="L1961" s="50"/>
      <c r="M1961" s="50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0"/>
      <c r="Z1961" s="50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</row>
    <row r="1962" spans="7:37" s="1" customFormat="1" ht="13.9" customHeight="1">
      <c r="G1962" s="50"/>
      <c r="H1962" s="50"/>
      <c r="I1962" s="50"/>
      <c r="J1962" s="50"/>
      <c r="K1962" s="50"/>
      <c r="L1962" s="50"/>
      <c r="M1962" s="50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0"/>
      <c r="Z1962" s="50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</row>
    <row r="1963" spans="7:37" s="1" customFormat="1" ht="13.9" customHeight="1">
      <c r="G1963" s="50"/>
      <c r="H1963" s="50"/>
      <c r="I1963" s="50"/>
      <c r="J1963" s="50"/>
      <c r="K1963" s="50"/>
      <c r="L1963" s="50"/>
      <c r="M1963" s="50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0"/>
      <c r="Z1963" s="50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</row>
    <row r="1964" spans="7:37" s="1" customFormat="1" ht="13.9" customHeight="1">
      <c r="G1964" s="50"/>
      <c r="H1964" s="50"/>
      <c r="I1964" s="50"/>
      <c r="J1964" s="50"/>
      <c r="K1964" s="50"/>
      <c r="L1964" s="50"/>
      <c r="M1964" s="50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0"/>
      <c r="Z1964" s="50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</row>
    <row r="1965" spans="7:37" s="1" customFormat="1" ht="13.9" customHeight="1">
      <c r="G1965" s="50"/>
      <c r="H1965" s="50"/>
      <c r="I1965" s="50"/>
      <c r="J1965" s="50"/>
      <c r="K1965" s="50"/>
      <c r="L1965" s="50"/>
      <c r="M1965" s="50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0"/>
      <c r="Z1965" s="50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</row>
    <row r="1966" spans="7:37" s="1" customFormat="1" ht="13.9" customHeight="1">
      <c r="G1966" s="50"/>
      <c r="H1966" s="50"/>
      <c r="I1966" s="50"/>
      <c r="J1966" s="50"/>
      <c r="K1966" s="50"/>
      <c r="L1966" s="50"/>
      <c r="M1966" s="50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0"/>
      <c r="Z1966" s="50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</row>
    <row r="1967" spans="7:37" s="1" customFormat="1" ht="13.9" customHeight="1">
      <c r="G1967" s="50"/>
      <c r="H1967" s="50"/>
      <c r="I1967" s="50"/>
      <c r="J1967" s="50"/>
      <c r="K1967" s="50"/>
      <c r="L1967" s="50"/>
      <c r="M1967" s="50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0"/>
      <c r="Z1967" s="50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</row>
    <row r="1968" spans="7:37" s="1" customFormat="1" ht="13.9" customHeight="1">
      <c r="G1968" s="50"/>
      <c r="H1968" s="50"/>
      <c r="I1968" s="50"/>
      <c r="J1968" s="50"/>
      <c r="K1968" s="50"/>
      <c r="L1968" s="50"/>
      <c r="M1968" s="50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0"/>
      <c r="Z1968" s="50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</row>
    <row r="1969" spans="7:37" s="1" customFormat="1" ht="13.9" customHeight="1">
      <c r="G1969" s="50"/>
      <c r="H1969" s="50"/>
      <c r="I1969" s="50"/>
      <c r="J1969" s="50"/>
      <c r="K1969" s="50"/>
      <c r="L1969" s="50"/>
      <c r="M1969" s="50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0"/>
      <c r="Z1969" s="50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</row>
    <row r="1970" spans="7:37" s="1" customFormat="1" ht="13.9" customHeight="1">
      <c r="G1970" s="50"/>
      <c r="H1970" s="50"/>
      <c r="I1970" s="50"/>
      <c r="J1970" s="50"/>
      <c r="K1970" s="50"/>
      <c r="L1970" s="50"/>
      <c r="M1970" s="50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0"/>
      <c r="Z1970" s="50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</row>
    <row r="1971" spans="7:37" s="1" customFormat="1" ht="13.9" customHeight="1">
      <c r="G1971" s="50"/>
      <c r="H1971" s="50"/>
      <c r="I1971" s="50"/>
      <c r="J1971" s="50"/>
      <c r="K1971" s="50"/>
      <c r="L1971" s="50"/>
      <c r="M1971" s="50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0"/>
      <c r="Z1971" s="50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</row>
    <row r="1972" spans="7:37" s="1" customFormat="1" ht="13.9" customHeight="1">
      <c r="G1972" s="50"/>
      <c r="H1972" s="50"/>
      <c r="I1972" s="50"/>
      <c r="J1972" s="50"/>
      <c r="K1972" s="50"/>
      <c r="L1972" s="50"/>
      <c r="M1972" s="50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0"/>
      <c r="Z1972" s="50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</row>
    <row r="1973" spans="7:37" s="1" customFormat="1" ht="13.9" customHeight="1">
      <c r="G1973" s="50"/>
      <c r="H1973" s="50"/>
      <c r="I1973" s="50"/>
      <c r="J1973" s="50"/>
      <c r="K1973" s="50"/>
      <c r="L1973" s="50"/>
      <c r="M1973" s="50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0"/>
      <c r="Z1973" s="50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</row>
    <row r="1974" spans="7:37" s="1" customFormat="1" ht="13.9" customHeight="1">
      <c r="G1974" s="50"/>
      <c r="H1974" s="50"/>
      <c r="I1974" s="50"/>
      <c r="J1974" s="50"/>
      <c r="K1974" s="50"/>
      <c r="L1974" s="50"/>
      <c r="M1974" s="50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0"/>
      <c r="Z1974" s="50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</row>
    <row r="1975" spans="7:37" s="1" customFormat="1" ht="13.9" customHeight="1">
      <c r="G1975" s="50"/>
      <c r="H1975" s="50"/>
      <c r="I1975" s="50"/>
      <c r="J1975" s="50"/>
      <c r="K1975" s="50"/>
      <c r="L1975" s="50"/>
      <c r="M1975" s="50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0"/>
      <c r="Z1975" s="50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</row>
    <row r="1976" spans="7:37" s="1" customFormat="1" ht="13.9" customHeight="1">
      <c r="G1976" s="50"/>
      <c r="H1976" s="50"/>
      <c r="I1976" s="50"/>
      <c r="J1976" s="50"/>
      <c r="K1976" s="50"/>
      <c r="L1976" s="50"/>
      <c r="M1976" s="50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0"/>
      <c r="Z1976" s="50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</row>
    <row r="1977" spans="7:37" s="1" customFormat="1" ht="13.9" customHeight="1">
      <c r="G1977" s="50"/>
      <c r="H1977" s="50"/>
      <c r="I1977" s="50"/>
      <c r="J1977" s="50"/>
      <c r="K1977" s="50"/>
      <c r="L1977" s="50"/>
      <c r="M1977" s="50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0"/>
      <c r="Z1977" s="50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</row>
    <row r="1978" spans="7:37" s="1" customFormat="1" ht="13.9" customHeight="1">
      <c r="G1978" s="50"/>
      <c r="H1978" s="50"/>
      <c r="I1978" s="50"/>
      <c r="J1978" s="50"/>
      <c r="K1978" s="50"/>
      <c r="L1978" s="50"/>
      <c r="M1978" s="50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0"/>
      <c r="Z1978" s="50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</row>
    <row r="1979" spans="7:37" s="1" customFormat="1" ht="13.9" customHeight="1">
      <c r="G1979" s="50"/>
      <c r="H1979" s="50"/>
      <c r="I1979" s="50"/>
      <c r="J1979" s="50"/>
      <c r="K1979" s="50"/>
      <c r="L1979" s="50"/>
      <c r="M1979" s="50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0"/>
      <c r="Z1979" s="50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</row>
    <row r="1980" spans="7:37" s="1" customFormat="1" ht="13.9" customHeight="1">
      <c r="G1980" s="50"/>
      <c r="H1980" s="50"/>
      <c r="I1980" s="50"/>
      <c r="J1980" s="50"/>
      <c r="K1980" s="50"/>
      <c r="L1980" s="50"/>
      <c r="M1980" s="50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0"/>
      <c r="Z1980" s="50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</row>
    <row r="1981" spans="7:37" s="1" customFormat="1" ht="13.9" customHeight="1">
      <c r="G1981" s="50"/>
      <c r="H1981" s="50"/>
      <c r="I1981" s="50"/>
      <c r="J1981" s="50"/>
      <c r="K1981" s="50"/>
      <c r="L1981" s="50"/>
      <c r="M1981" s="50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0"/>
      <c r="Z1981" s="50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</row>
    <row r="1982" spans="7:37" s="1" customFormat="1" ht="13.9" customHeight="1">
      <c r="G1982" s="50"/>
      <c r="H1982" s="50"/>
      <c r="I1982" s="50"/>
      <c r="J1982" s="50"/>
      <c r="K1982" s="50"/>
      <c r="L1982" s="50"/>
      <c r="M1982" s="50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0"/>
      <c r="Z1982" s="50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</row>
    <row r="1983" spans="7:37" s="1" customFormat="1" ht="13.9" customHeight="1">
      <c r="G1983" s="50"/>
      <c r="H1983" s="50"/>
      <c r="I1983" s="50"/>
      <c r="J1983" s="50"/>
      <c r="K1983" s="50"/>
      <c r="L1983" s="50"/>
      <c r="M1983" s="50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0"/>
      <c r="Z1983" s="50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</row>
    <row r="1984" spans="7:37" s="1" customFormat="1" ht="13.9" customHeight="1">
      <c r="G1984" s="50"/>
      <c r="H1984" s="50"/>
      <c r="I1984" s="50"/>
      <c r="J1984" s="50"/>
      <c r="K1984" s="50"/>
      <c r="L1984" s="50"/>
      <c r="M1984" s="50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0"/>
      <c r="Z1984" s="50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</row>
    <row r="1985" spans="7:37" s="1" customFormat="1" ht="13.9" customHeight="1">
      <c r="G1985" s="50"/>
      <c r="H1985" s="50"/>
      <c r="I1985" s="50"/>
      <c r="J1985" s="50"/>
      <c r="K1985" s="50"/>
      <c r="L1985" s="50"/>
      <c r="M1985" s="50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0"/>
      <c r="Z1985" s="50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</row>
    <row r="1986" spans="7:37" s="1" customFormat="1" ht="13.9" customHeight="1">
      <c r="G1986" s="50"/>
      <c r="H1986" s="50"/>
      <c r="I1986" s="50"/>
      <c r="J1986" s="50"/>
      <c r="K1986" s="50"/>
      <c r="L1986" s="50"/>
      <c r="M1986" s="50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0"/>
      <c r="Z1986" s="50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</row>
    <row r="1987" spans="7:37" s="1" customFormat="1" ht="13.9" customHeight="1">
      <c r="G1987" s="50"/>
      <c r="H1987" s="50"/>
      <c r="I1987" s="50"/>
      <c r="J1987" s="50"/>
      <c r="K1987" s="50"/>
      <c r="L1987" s="50"/>
      <c r="M1987" s="50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0"/>
      <c r="Z1987" s="50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</row>
    <row r="1988" spans="7:37" s="1" customFormat="1" ht="13.9" customHeight="1">
      <c r="G1988" s="50"/>
      <c r="H1988" s="50"/>
      <c r="I1988" s="50"/>
      <c r="J1988" s="50"/>
      <c r="K1988" s="50"/>
      <c r="L1988" s="50"/>
      <c r="M1988" s="50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0"/>
      <c r="Z1988" s="50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</row>
    <row r="1989" spans="7:37" s="1" customFormat="1" ht="13.9" customHeight="1">
      <c r="G1989" s="50"/>
      <c r="H1989" s="50"/>
      <c r="I1989" s="50"/>
      <c r="J1989" s="50"/>
      <c r="K1989" s="50"/>
      <c r="L1989" s="50"/>
      <c r="M1989" s="50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0"/>
      <c r="Z1989" s="50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</row>
    <row r="1990" spans="7:37" s="1" customFormat="1" ht="13.9" customHeight="1">
      <c r="G1990" s="50"/>
      <c r="H1990" s="50"/>
      <c r="I1990" s="50"/>
      <c r="J1990" s="50"/>
      <c r="K1990" s="50"/>
      <c r="L1990" s="50"/>
      <c r="M1990" s="50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0"/>
      <c r="Z1990" s="50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</row>
    <row r="1991" spans="7:37" s="1" customFormat="1" ht="13.9" customHeight="1">
      <c r="G1991" s="50"/>
      <c r="H1991" s="50"/>
      <c r="I1991" s="50"/>
      <c r="J1991" s="50"/>
      <c r="K1991" s="50"/>
      <c r="L1991" s="50"/>
      <c r="M1991" s="50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0"/>
      <c r="Z1991" s="50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</row>
    <row r="1992" spans="7:37" s="1" customFormat="1" ht="13.9" customHeight="1">
      <c r="G1992" s="50"/>
      <c r="H1992" s="50"/>
      <c r="I1992" s="50"/>
      <c r="J1992" s="50"/>
      <c r="K1992" s="50"/>
      <c r="L1992" s="50"/>
      <c r="M1992" s="50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0"/>
      <c r="Z1992" s="50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</row>
    <row r="1993" spans="7:37" s="1" customFormat="1" ht="13.9" customHeight="1">
      <c r="G1993" s="50"/>
      <c r="H1993" s="50"/>
      <c r="I1993" s="50"/>
      <c r="J1993" s="50"/>
      <c r="K1993" s="50"/>
      <c r="L1993" s="50"/>
      <c r="M1993" s="50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0"/>
      <c r="Z1993" s="50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</row>
    <row r="1994" spans="7:37" s="1" customFormat="1" ht="13.9" customHeight="1">
      <c r="G1994" s="50"/>
      <c r="H1994" s="50"/>
      <c r="I1994" s="50"/>
      <c r="J1994" s="50"/>
      <c r="K1994" s="50"/>
      <c r="L1994" s="50"/>
      <c r="M1994" s="50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0"/>
      <c r="Z1994" s="50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</row>
    <row r="1995" spans="7:37" s="1" customFormat="1" ht="13.9" customHeight="1">
      <c r="G1995" s="50"/>
      <c r="H1995" s="50"/>
      <c r="I1995" s="50"/>
      <c r="J1995" s="50"/>
      <c r="K1995" s="50"/>
      <c r="L1995" s="50"/>
      <c r="M1995" s="50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0"/>
      <c r="Z1995" s="50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</row>
    <row r="1996" spans="7:37" s="1" customFormat="1" ht="13.9" customHeight="1">
      <c r="G1996" s="50"/>
      <c r="H1996" s="50"/>
      <c r="I1996" s="50"/>
      <c r="J1996" s="50"/>
      <c r="K1996" s="50"/>
      <c r="L1996" s="50"/>
      <c r="M1996" s="50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0"/>
      <c r="Z1996" s="50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</row>
    <row r="1997" spans="7:37" s="1" customFormat="1" ht="13.9" customHeight="1">
      <c r="G1997" s="50"/>
      <c r="H1997" s="50"/>
      <c r="I1997" s="50"/>
      <c r="J1997" s="50"/>
      <c r="K1997" s="50"/>
      <c r="L1997" s="50"/>
      <c r="M1997" s="50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0"/>
      <c r="Z1997" s="50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</row>
    <row r="1998" spans="7:37" s="1" customFormat="1" ht="13.9" customHeight="1">
      <c r="G1998" s="50"/>
      <c r="H1998" s="50"/>
      <c r="I1998" s="50"/>
      <c r="J1998" s="50"/>
      <c r="K1998" s="50"/>
      <c r="L1998" s="50"/>
      <c r="M1998" s="50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0"/>
      <c r="Z1998" s="50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</row>
    <row r="1999" spans="7:37" s="1" customFormat="1" ht="13.9" customHeight="1">
      <c r="G1999" s="50"/>
      <c r="H1999" s="50"/>
      <c r="I1999" s="50"/>
      <c r="J1999" s="50"/>
      <c r="K1999" s="50"/>
      <c r="L1999" s="50"/>
      <c r="M1999" s="50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0"/>
      <c r="Z1999" s="50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</row>
    <row r="2000" spans="7:37" s="1" customFormat="1" ht="13.9" customHeight="1">
      <c r="G2000" s="50"/>
      <c r="H2000" s="50"/>
      <c r="I2000" s="50"/>
      <c r="J2000" s="50"/>
      <c r="K2000" s="50"/>
      <c r="L2000" s="50"/>
      <c r="M2000" s="50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0"/>
      <c r="Z2000" s="50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</row>
    <row r="2001" spans="7:37" s="1" customFormat="1" ht="13.9" customHeight="1">
      <c r="G2001" s="50"/>
      <c r="H2001" s="50"/>
      <c r="I2001" s="50"/>
      <c r="J2001" s="50"/>
      <c r="K2001" s="50"/>
      <c r="L2001" s="50"/>
      <c r="M2001" s="50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0"/>
      <c r="Z2001" s="50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</row>
    <row r="2002" spans="7:37" s="1" customFormat="1" ht="13.9" customHeight="1">
      <c r="G2002" s="50"/>
      <c r="H2002" s="50"/>
      <c r="I2002" s="50"/>
      <c r="J2002" s="50"/>
      <c r="K2002" s="50"/>
      <c r="L2002" s="50"/>
      <c r="M2002" s="50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0"/>
      <c r="Z2002" s="50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</row>
    <row r="2003" spans="7:37" s="1" customFormat="1" ht="13.9" customHeight="1">
      <c r="G2003" s="50"/>
      <c r="H2003" s="50"/>
      <c r="I2003" s="50"/>
      <c r="J2003" s="50"/>
      <c r="K2003" s="50"/>
      <c r="L2003" s="50"/>
      <c r="M2003" s="50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0"/>
      <c r="Z2003" s="50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</row>
    <row r="2004" spans="7:37" s="1" customFormat="1" ht="13.9" customHeight="1">
      <c r="G2004" s="50"/>
      <c r="H2004" s="50"/>
      <c r="I2004" s="50"/>
      <c r="J2004" s="50"/>
      <c r="K2004" s="50"/>
      <c r="L2004" s="50"/>
      <c r="M2004" s="50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0"/>
      <c r="Z2004" s="50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</row>
    <row r="2005" spans="7:37" s="1" customFormat="1" ht="13.9" customHeight="1">
      <c r="G2005" s="50"/>
      <c r="H2005" s="50"/>
      <c r="I2005" s="50"/>
      <c r="J2005" s="50"/>
      <c r="K2005" s="50"/>
      <c r="L2005" s="50"/>
      <c r="M2005" s="50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0"/>
      <c r="Z2005" s="50"/>
      <c r="AA2005" s="46"/>
      <c r="AB2005" s="46"/>
      <c r="AC2005" s="46"/>
      <c r="AD2005" s="46"/>
      <c r="AE2005" s="46"/>
      <c r="AF2005" s="46"/>
      <c r="AG2005" s="46"/>
      <c r="AH2005" s="46"/>
      <c r="AI2005" s="46"/>
      <c r="AJ2005" s="46"/>
      <c r="AK2005" s="46"/>
    </row>
    <row r="2006" spans="7:37" s="1" customFormat="1" ht="13.9" customHeight="1">
      <c r="G2006" s="50"/>
      <c r="H2006" s="50"/>
      <c r="I2006" s="50"/>
      <c r="J2006" s="50"/>
      <c r="K2006" s="50"/>
      <c r="L2006" s="50"/>
      <c r="M2006" s="50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0"/>
      <c r="Z2006" s="50"/>
      <c r="AA2006" s="46"/>
      <c r="AB2006" s="46"/>
      <c r="AC2006" s="46"/>
      <c r="AD2006" s="46"/>
      <c r="AE2006" s="46"/>
      <c r="AF2006" s="46"/>
      <c r="AG2006" s="46"/>
      <c r="AH2006" s="46"/>
      <c r="AI2006" s="46"/>
      <c r="AJ2006" s="46"/>
      <c r="AK2006" s="46"/>
    </row>
    <row r="2007" spans="7:37" s="1" customFormat="1" ht="13.9" customHeight="1">
      <c r="G2007" s="50"/>
      <c r="H2007" s="50"/>
      <c r="I2007" s="50"/>
      <c r="J2007" s="50"/>
      <c r="K2007" s="50"/>
      <c r="L2007" s="50"/>
      <c r="M2007" s="50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0"/>
      <c r="Z2007" s="50"/>
      <c r="AA2007" s="46"/>
      <c r="AB2007" s="46"/>
      <c r="AC2007" s="46"/>
      <c r="AD2007" s="46"/>
      <c r="AE2007" s="46"/>
      <c r="AF2007" s="46"/>
      <c r="AG2007" s="46"/>
      <c r="AH2007" s="46"/>
      <c r="AI2007" s="46"/>
      <c r="AJ2007" s="46"/>
      <c r="AK2007" s="46"/>
    </row>
    <row r="2008" spans="7:37" s="1" customFormat="1" ht="13.9" customHeight="1">
      <c r="G2008" s="50"/>
      <c r="H2008" s="50"/>
      <c r="I2008" s="50"/>
      <c r="J2008" s="50"/>
      <c r="K2008" s="50"/>
      <c r="L2008" s="50"/>
      <c r="M2008" s="50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0"/>
      <c r="Z2008" s="50"/>
      <c r="AA2008" s="46"/>
      <c r="AB2008" s="46"/>
      <c r="AC2008" s="46"/>
      <c r="AD2008" s="46"/>
      <c r="AE2008" s="46"/>
      <c r="AF2008" s="46"/>
      <c r="AG2008" s="46"/>
      <c r="AH2008" s="46"/>
      <c r="AI2008" s="46"/>
      <c r="AJ2008" s="46"/>
      <c r="AK2008" s="46"/>
    </row>
    <row r="2009" spans="7:37" s="1" customFormat="1" ht="13.9" customHeight="1">
      <c r="G2009" s="50"/>
      <c r="H2009" s="50"/>
      <c r="I2009" s="50"/>
      <c r="J2009" s="50"/>
      <c r="K2009" s="50"/>
      <c r="L2009" s="50"/>
      <c r="M2009" s="50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0"/>
      <c r="Z2009" s="50"/>
      <c r="AA2009" s="46"/>
      <c r="AB2009" s="46"/>
      <c r="AC2009" s="46"/>
      <c r="AD2009" s="46"/>
      <c r="AE2009" s="46"/>
      <c r="AF2009" s="46"/>
      <c r="AG2009" s="46"/>
      <c r="AH2009" s="46"/>
      <c r="AI2009" s="46"/>
      <c r="AJ2009" s="46"/>
      <c r="AK2009" s="46"/>
    </row>
    <row r="2010" spans="7:37" s="1" customFormat="1" ht="13.9" customHeight="1">
      <c r="G2010" s="50"/>
      <c r="H2010" s="50"/>
      <c r="I2010" s="50"/>
      <c r="J2010" s="50"/>
      <c r="K2010" s="50"/>
      <c r="L2010" s="50"/>
      <c r="M2010" s="50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0"/>
      <c r="Z2010" s="50"/>
      <c r="AA2010" s="46"/>
      <c r="AB2010" s="46"/>
      <c r="AC2010" s="46"/>
      <c r="AD2010" s="46"/>
      <c r="AE2010" s="46"/>
      <c r="AF2010" s="46"/>
      <c r="AG2010" s="46"/>
      <c r="AH2010" s="46"/>
      <c r="AI2010" s="46"/>
      <c r="AJ2010" s="46"/>
      <c r="AK2010" s="46"/>
    </row>
    <row r="2011" spans="7:37" s="1" customFormat="1" ht="13.9" customHeight="1">
      <c r="G2011" s="50"/>
      <c r="H2011" s="50"/>
      <c r="I2011" s="50"/>
      <c r="J2011" s="50"/>
      <c r="K2011" s="50"/>
      <c r="L2011" s="50"/>
      <c r="M2011" s="50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0"/>
      <c r="Z2011" s="50"/>
      <c r="AA2011" s="46"/>
      <c r="AB2011" s="46"/>
      <c r="AC2011" s="46"/>
      <c r="AD2011" s="46"/>
      <c r="AE2011" s="46"/>
      <c r="AF2011" s="46"/>
      <c r="AG2011" s="46"/>
      <c r="AH2011" s="46"/>
      <c r="AI2011" s="46"/>
      <c r="AJ2011" s="46"/>
      <c r="AK2011" s="46"/>
    </row>
    <row r="2012" spans="7:37" s="1" customFormat="1" ht="13.9" customHeight="1">
      <c r="G2012" s="50"/>
      <c r="H2012" s="50"/>
      <c r="I2012" s="50"/>
      <c r="J2012" s="50"/>
      <c r="K2012" s="50"/>
      <c r="L2012" s="50"/>
      <c r="M2012" s="50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0"/>
      <c r="Z2012" s="50"/>
      <c r="AA2012" s="46"/>
      <c r="AB2012" s="46"/>
      <c r="AC2012" s="46"/>
      <c r="AD2012" s="46"/>
      <c r="AE2012" s="46"/>
      <c r="AF2012" s="46"/>
      <c r="AG2012" s="46"/>
      <c r="AH2012" s="46"/>
      <c r="AI2012" s="46"/>
      <c r="AJ2012" s="46"/>
      <c r="AK2012" s="46"/>
    </row>
    <row r="2013" spans="7:37" s="1" customFormat="1" ht="13.9" customHeight="1">
      <c r="G2013" s="50"/>
      <c r="H2013" s="50"/>
      <c r="I2013" s="50"/>
      <c r="J2013" s="50"/>
      <c r="K2013" s="50"/>
      <c r="L2013" s="50"/>
      <c r="M2013" s="50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0"/>
      <c r="Z2013" s="50"/>
      <c r="AA2013" s="46"/>
      <c r="AB2013" s="46"/>
      <c r="AC2013" s="46"/>
      <c r="AD2013" s="46"/>
      <c r="AE2013" s="46"/>
      <c r="AF2013" s="46"/>
      <c r="AG2013" s="46"/>
      <c r="AH2013" s="46"/>
      <c r="AI2013" s="46"/>
      <c r="AJ2013" s="46"/>
      <c r="AK2013" s="46"/>
    </row>
    <row r="2014" spans="7:37" s="1" customFormat="1" ht="13.9" customHeight="1">
      <c r="G2014" s="50"/>
      <c r="H2014" s="50"/>
      <c r="I2014" s="50"/>
      <c r="J2014" s="50"/>
      <c r="K2014" s="50"/>
      <c r="L2014" s="50"/>
      <c r="M2014" s="50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0"/>
      <c r="Z2014" s="50"/>
      <c r="AA2014" s="46"/>
      <c r="AB2014" s="46"/>
      <c r="AC2014" s="46"/>
      <c r="AD2014" s="46"/>
      <c r="AE2014" s="46"/>
      <c r="AF2014" s="46"/>
      <c r="AG2014" s="46"/>
      <c r="AH2014" s="46"/>
      <c r="AI2014" s="46"/>
      <c r="AJ2014" s="46"/>
      <c r="AK2014" s="46"/>
    </row>
    <row r="2015" spans="7:37" s="1" customFormat="1" ht="13.9" customHeight="1">
      <c r="G2015" s="50"/>
      <c r="H2015" s="50"/>
      <c r="I2015" s="50"/>
      <c r="J2015" s="50"/>
      <c r="K2015" s="50"/>
      <c r="L2015" s="50"/>
      <c r="M2015" s="50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0"/>
      <c r="Z2015" s="50"/>
      <c r="AA2015" s="46"/>
      <c r="AB2015" s="46"/>
      <c r="AC2015" s="46"/>
      <c r="AD2015" s="46"/>
      <c r="AE2015" s="46"/>
      <c r="AF2015" s="46"/>
      <c r="AG2015" s="46"/>
      <c r="AH2015" s="46"/>
      <c r="AI2015" s="46"/>
      <c r="AJ2015" s="46"/>
      <c r="AK2015" s="46"/>
    </row>
    <row r="2016" spans="7:37" s="1" customFormat="1" ht="13.9" customHeight="1">
      <c r="G2016" s="50"/>
      <c r="H2016" s="50"/>
      <c r="I2016" s="50"/>
      <c r="J2016" s="50"/>
      <c r="K2016" s="50"/>
      <c r="L2016" s="50"/>
      <c r="M2016" s="50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0"/>
      <c r="Z2016" s="50"/>
      <c r="AA2016" s="46"/>
      <c r="AB2016" s="46"/>
      <c r="AC2016" s="46"/>
      <c r="AD2016" s="46"/>
      <c r="AE2016" s="46"/>
      <c r="AF2016" s="46"/>
      <c r="AG2016" s="46"/>
      <c r="AH2016" s="46"/>
      <c r="AI2016" s="46"/>
      <c r="AJ2016" s="46"/>
      <c r="AK2016" s="46"/>
    </row>
    <row r="2017" spans="7:37" s="1" customFormat="1" ht="13.9" customHeight="1">
      <c r="G2017" s="50"/>
      <c r="H2017" s="50"/>
      <c r="I2017" s="50"/>
      <c r="J2017" s="50"/>
      <c r="K2017" s="50"/>
      <c r="L2017" s="50"/>
      <c r="M2017" s="50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0"/>
      <c r="Z2017" s="50"/>
      <c r="AA2017" s="46"/>
      <c r="AB2017" s="46"/>
      <c r="AC2017" s="46"/>
      <c r="AD2017" s="46"/>
      <c r="AE2017" s="46"/>
      <c r="AF2017" s="46"/>
      <c r="AG2017" s="46"/>
      <c r="AH2017" s="46"/>
      <c r="AI2017" s="46"/>
      <c r="AJ2017" s="46"/>
      <c r="AK2017" s="46"/>
    </row>
    <row r="2018" spans="7:37" s="1" customFormat="1" ht="13.9" customHeight="1">
      <c r="G2018" s="50"/>
      <c r="H2018" s="50"/>
      <c r="I2018" s="50"/>
      <c r="J2018" s="50"/>
      <c r="K2018" s="50"/>
      <c r="L2018" s="50"/>
      <c r="M2018" s="50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0"/>
      <c r="Z2018" s="50"/>
      <c r="AA2018" s="46"/>
      <c r="AB2018" s="46"/>
      <c r="AC2018" s="46"/>
      <c r="AD2018" s="46"/>
      <c r="AE2018" s="46"/>
      <c r="AF2018" s="46"/>
      <c r="AG2018" s="46"/>
      <c r="AH2018" s="46"/>
      <c r="AI2018" s="46"/>
      <c r="AJ2018" s="46"/>
      <c r="AK2018" s="46"/>
    </row>
    <row r="2019" spans="7:37" s="1" customFormat="1" ht="13.9" customHeight="1"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0"/>
      <c r="Z2019" s="50"/>
      <c r="AA2019" s="46"/>
      <c r="AB2019" s="46"/>
      <c r="AC2019" s="46"/>
      <c r="AD2019" s="46"/>
      <c r="AE2019" s="46"/>
      <c r="AF2019" s="46"/>
      <c r="AG2019" s="46"/>
      <c r="AH2019" s="46"/>
      <c r="AI2019" s="46"/>
      <c r="AJ2019" s="46"/>
      <c r="AK2019" s="46"/>
    </row>
    <row r="2020" spans="7:37" s="1" customFormat="1" ht="13.9" customHeight="1">
      <c r="G2020" s="50"/>
      <c r="H2020" s="50"/>
      <c r="I2020" s="50"/>
      <c r="J2020" s="50"/>
      <c r="K2020" s="50"/>
      <c r="L2020" s="50"/>
      <c r="M2020" s="50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0"/>
      <c r="Z2020" s="50"/>
      <c r="AA2020" s="46"/>
      <c r="AB2020" s="46"/>
      <c r="AC2020" s="46"/>
      <c r="AD2020" s="46"/>
      <c r="AE2020" s="46"/>
      <c r="AF2020" s="46"/>
      <c r="AG2020" s="46"/>
      <c r="AH2020" s="46"/>
      <c r="AI2020" s="46"/>
      <c r="AJ2020" s="46"/>
      <c r="AK2020" s="46"/>
    </row>
    <row r="2021" spans="7:37" s="1" customFormat="1" ht="13.9" customHeight="1">
      <c r="G2021" s="50"/>
      <c r="H2021" s="50"/>
      <c r="I2021" s="50"/>
      <c r="J2021" s="50"/>
      <c r="K2021" s="50"/>
      <c r="L2021" s="50"/>
      <c r="M2021" s="50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0"/>
      <c r="Z2021" s="50"/>
      <c r="AA2021" s="46"/>
      <c r="AB2021" s="46"/>
      <c r="AC2021" s="46"/>
      <c r="AD2021" s="46"/>
      <c r="AE2021" s="46"/>
      <c r="AF2021" s="46"/>
      <c r="AG2021" s="46"/>
      <c r="AH2021" s="46"/>
      <c r="AI2021" s="46"/>
      <c r="AJ2021" s="46"/>
      <c r="AK2021" s="46"/>
    </row>
    <row r="2022" spans="7:37" s="1" customFormat="1" ht="13.9" customHeight="1">
      <c r="G2022" s="50"/>
      <c r="H2022" s="50"/>
      <c r="I2022" s="50"/>
      <c r="J2022" s="50"/>
      <c r="K2022" s="50"/>
      <c r="L2022" s="50"/>
      <c r="M2022" s="50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0"/>
      <c r="Z2022" s="50"/>
      <c r="AA2022" s="46"/>
      <c r="AB2022" s="46"/>
      <c r="AC2022" s="46"/>
      <c r="AD2022" s="46"/>
      <c r="AE2022" s="46"/>
      <c r="AF2022" s="46"/>
      <c r="AG2022" s="46"/>
      <c r="AH2022" s="46"/>
      <c r="AI2022" s="46"/>
      <c r="AJ2022" s="46"/>
      <c r="AK2022" s="46"/>
    </row>
    <row r="2023" spans="7:37" s="1" customFormat="1" ht="13.9" customHeight="1">
      <c r="G2023" s="50"/>
      <c r="H2023" s="50"/>
      <c r="I2023" s="50"/>
      <c r="J2023" s="50"/>
      <c r="K2023" s="50"/>
      <c r="L2023" s="50"/>
      <c r="M2023" s="50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0"/>
      <c r="Z2023" s="50"/>
      <c r="AA2023" s="46"/>
      <c r="AB2023" s="46"/>
      <c r="AC2023" s="46"/>
      <c r="AD2023" s="46"/>
      <c r="AE2023" s="46"/>
      <c r="AF2023" s="46"/>
      <c r="AG2023" s="46"/>
      <c r="AH2023" s="46"/>
      <c r="AI2023" s="46"/>
      <c r="AJ2023" s="46"/>
      <c r="AK2023" s="46"/>
    </row>
    <row r="2024" spans="7:37" s="1" customFormat="1" ht="13.9" customHeight="1">
      <c r="G2024" s="50"/>
      <c r="H2024" s="50"/>
      <c r="I2024" s="50"/>
      <c r="J2024" s="50"/>
      <c r="K2024" s="50"/>
      <c r="L2024" s="50"/>
      <c r="M2024" s="50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0"/>
      <c r="Z2024" s="50"/>
      <c r="AA2024" s="46"/>
      <c r="AB2024" s="46"/>
      <c r="AC2024" s="46"/>
      <c r="AD2024" s="46"/>
      <c r="AE2024" s="46"/>
      <c r="AF2024" s="46"/>
      <c r="AG2024" s="46"/>
      <c r="AH2024" s="46"/>
      <c r="AI2024" s="46"/>
      <c r="AJ2024" s="46"/>
      <c r="AK2024" s="46"/>
    </row>
    <row r="2025" spans="7:37" s="1" customFormat="1" ht="13.9" customHeight="1">
      <c r="G2025" s="50"/>
      <c r="H2025" s="50"/>
      <c r="I2025" s="50"/>
      <c r="J2025" s="50"/>
      <c r="K2025" s="50"/>
      <c r="L2025" s="50"/>
      <c r="M2025" s="50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0"/>
      <c r="Z2025" s="50"/>
      <c r="AA2025" s="46"/>
      <c r="AB2025" s="46"/>
      <c r="AC2025" s="46"/>
      <c r="AD2025" s="46"/>
      <c r="AE2025" s="46"/>
      <c r="AF2025" s="46"/>
      <c r="AG2025" s="46"/>
      <c r="AH2025" s="46"/>
      <c r="AI2025" s="46"/>
      <c r="AJ2025" s="46"/>
      <c r="AK2025" s="46"/>
    </row>
    <row r="2026" spans="7:37" s="1" customFormat="1" ht="13.9" customHeight="1">
      <c r="G2026" s="50"/>
      <c r="H2026" s="50"/>
      <c r="I2026" s="50"/>
      <c r="J2026" s="50"/>
      <c r="K2026" s="50"/>
      <c r="L2026" s="50"/>
      <c r="M2026" s="50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0"/>
      <c r="Z2026" s="50"/>
      <c r="AA2026" s="46"/>
      <c r="AB2026" s="46"/>
      <c r="AC2026" s="46"/>
      <c r="AD2026" s="46"/>
      <c r="AE2026" s="46"/>
      <c r="AF2026" s="46"/>
      <c r="AG2026" s="46"/>
      <c r="AH2026" s="46"/>
      <c r="AI2026" s="46"/>
      <c r="AJ2026" s="46"/>
      <c r="AK2026" s="46"/>
    </row>
    <row r="2027" spans="7:37" s="1" customFormat="1" ht="13.9" customHeight="1">
      <c r="G2027" s="50"/>
      <c r="H2027" s="50"/>
      <c r="I2027" s="50"/>
      <c r="J2027" s="50"/>
      <c r="K2027" s="50"/>
      <c r="L2027" s="50"/>
      <c r="M2027" s="50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0"/>
      <c r="Z2027" s="50"/>
      <c r="AA2027" s="46"/>
      <c r="AB2027" s="46"/>
      <c r="AC2027" s="46"/>
      <c r="AD2027" s="46"/>
      <c r="AE2027" s="46"/>
      <c r="AF2027" s="46"/>
      <c r="AG2027" s="46"/>
      <c r="AH2027" s="46"/>
      <c r="AI2027" s="46"/>
      <c r="AJ2027" s="46"/>
      <c r="AK2027" s="46"/>
    </row>
    <row r="2028" spans="7:37" s="1" customFormat="1" ht="13.9" customHeight="1">
      <c r="G2028" s="50"/>
      <c r="H2028" s="50"/>
      <c r="I2028" s="50"/>
      <c r="J2028" s="50"/>
      <c r="K2028" s="50"/>
      <c r="L2028" s="50"/>
      <c r="M2028" s="50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0"/>
      <c r="Z2028" s="50"/>
      <c r="AA2028" s="46"/>
      <c r="AB2028" s="46"/>
      <c r="AC2028" s="46"/>
      <c r="AD2028" s="46"/>
      <c r="AE2028" s="46"/>
      <c r="AF2028" s="46"/>
      <c r="AG2028" s="46"/>
      <c r="AH2028" s="46"/>
      <c r="AI2028" s="46"/>
      <c r="AJ2028" s="46"/>
      <c r="AK2028" s="46"/>
    </row>
    <row r="2029" spans="7:37" s="1" customFormat="1" ht="13.9" customHeight="1">
      <c r="G2029" s="50"/>
      <c r="H2029" s="50"/>
      <c r="I2029" s="50"/>
      <c r="J2029" s="50"/>
      <c r="K2029" s="50"/>
      <c r="L2029" s="50"/>
      <c r="M2029" s="50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0"/>
      <c r="Z2029" s="50"/>
      <c r="AA2029" s="46"/>
      <c r="AB2029" s="46"/>
      <c r="AC2029" s="46"/>
      <c r="AD2029" s="46"/>
      <c r="AE2029" s="46"/>
      <c r="AF2029" s="46"/>
      <c r="AG2029" s="46"/>
      <c r="AH2029" s="46"/>
      <c r="AI2029" s="46"/>
      <c r="AJ2029" s="46"/>
      <c r="AK2029" s="46"/>
    </row>
    <row r="2030" spans="7:37" s="1" customFormat="1" ht="13.9" customHeight="1">
      <c r="G2030" s="50"/>
      <c r="H2030" s="50"/>
      <c r="I2030" s="50"/>
      <c r="J2030" s="50"/>
      <c r="K2030" s="50"/>
      <c r="L2030" s="50"/>
      <c r="M2030" s="50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0"/>
      <c r="Z2030" s="50"/>
      <c r="AA2030" s="46"/>
      <c r="AB2030" s="46"/>
      <c r="AC2030" s="46"/>
      <c r="AD2030" s="46"/>
      <c r="AE2030" s="46"/>
      <c r="AF2030" s="46"/>
      <c r="AG2030" s="46"/>
      <c r="AH2030" s="46"/>
      <c r="AI2030" s="46"/>
      <c r="AJ2030" s="46"/>
      <c r="AK2030" s="46"/>
    </row>
    <row r="2031" spans="7:37" s="1" customFormat="1" ht="13.9" customHeight="1">
      <c r="G2031" s="50"/>
      <c r="H2031" s="50"/>
      <c r="I2031" s="50"/>
      <c r="J2031" s="50"/>
      <c r="K2031" s="50"/>
      <c r="L2031" s="50"/>
      <c r="M2031" s="50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0"/>
      <c r="Z2031" s="50"/>
      <c r="AA2031" s="46"/>
      <c r="AB2031" s="46"/>
      <c r="AC2031" s="46"/>
      <c r="AD2031" s="46"/>
      <c r="AE2031" s="46"/>
      <c r="AF2031" s="46"/>
      <c r="AG2031" s="46"/>
      <c r="AH2031" s="46"/>
      <c r="AI2031" s="46"/>
      <c r="AJ2031" s="46"/>
      <c r="AK2031" s="46"/>
    </row>
    <row r="2032" spans="7:37" s="1" customFormat="1" ht="13.9" customHeight="1">
      <c r="G2032" s="50"/>
      <c r="H2032" s="50"/>
      <c r="I2032" s="50"/>
      <c r="J2032" s="50"/>
      <c r="K2032" s="50"/>
      <c r="L2032" s="50"/>
      <c r="M2032" s="50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0"/>
      <c r="Z2032" s="50"/>
      <c r="AA2032" s="46"/>
      <c r="AB2032" s="46"/>
      <c r="AC2032" s="46"/>
      <c r="AD2032" s="46"/>
      <c r="AE2032" s="46"/>
      <c r="AF2032" s="46"/>
      <c r="AG2032" s="46"/>
      <c r="AH2032" s="46"/>
      <c r="AI2032" s="46"/>
      <c r="AJ2032" s="46"/>
      <c r="AK2032" s="46"/>
    </row>
    <row r="2033" spans="7:37" s="1" customFormat="1" ht="13.9" customHeight="1">
      <c r="G2033" s="50"/>
      <c r="H2033" s="50"/>
      <c r="I2033" s="50"/>
      <c r="J2033" s="50"/>
      <c r="K2033" s="50"/>
      <c r="L2033" s="50"/>
      <c r="M2033" s="50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0"/>
      <c r="Z2033" s="50"/>
      <c r="AA2033" s="46"/>
      <c r="AB2033" s="46"/>
      <c r="AC2033" s="46"/>
      <c r="AD2033" s="46"/>
      <c r="AE2033" s="46"/>
      <c r="AF2033" s="46"/>
      <c r="AG2033" s="46"/>
      <c r="AH2033" s="46"/>
      <c r="AI2033" s="46"/>
      <c r="AJ2033" s="46"/>
      <c r="AK2033" s="46"/>
    </row>
    <row r="2034" spans="7:37" s="1" customFormat="1" ht="13.9" customHeight="1">
      <c r="G2034" s="50"/>
      <c r="H2034" s="50"/>
      <c r="I2034" s="50"/>
      <c r="J2034" s="50"/>
      <c r="K2034" s="50"/>
      <c r="L2034" s="50"/>
      <c r="M2034" s="50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0"/>
      <c r="Z2034" s="50"/>
      <c r="AA2034" s="46"/>
      <c r="AB2034" s="46"/>
      <c r="AC2034" s="46"/>
      <c r="AD2034" s="46"/>
      <c r="AE2034" s="46"/>
      <c r="AF2034" s="46"/>
      <c r="AG2034" s="46"/>
      <c r="AH2034" s="46"/>
      <c r="AI2034" s="46"/>
      <c r="AJ2034" s="46"/>
      <c r="AK2034" s="46"/>
    </row>
    <row r="2035" spans="7:37" s="1" customFormat="1" ht="13.9" customHeight="1">
      <c r="G2035" s="50"/>
      <c r="H2035" s="50"/>
      <c r="I2035" s="50"/>
      <c r="J2035" s="50"/>
      <c r="K2035" s="50"/>
      <c r="L2035" s="50"/>
      <c r="M2035" s="50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0"/>
      <c r="Z2035" s="50"/>
      <c r="AA2035" s="46"/>
      <c r="AB2035" s="46"/>
      <c r="AC2035" s="46"/>
      <c r="AD2035" s="46"/>
      <c r="AE2035" s="46"/>
      <c r="AF2035" s="46"/>
      <c r="AG2035" s="46"/>
      <c r="AH2035" s="46"/>
      <c r="AI2035" s="46"/>
      <c r="AJ2035" s="46"/>
      <c r="AK2035" s="46"/>
    </row>
    <row r="2036" spans="7:37" s="1" customFormat="1" ht="13.9" customHeight="1">
      <c r="G2036" s="50"/>
      <c r="H2036" s="50"/>
      <c r="I2036" s="50"/>
      <c r="J2036" s="50"/>
      <c r="K2036" s="50"/>
      <c r="L2036" s="50"/>
      <c r="M2036" s="50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0"/>
      <c r="Z2036" s="50"/>
      <c r="AA2036" s="46"/>
      <c r="AB2036" s="46"/>
      <c r="AC2036" s="46"/>
      <c r="AD2036" s="46"/>
      <c r="AE2036" s="46"/>
      <c r="AF2036" s="46"/>
      <c r="AG2036" s="46"/>
      <c r="AH2036" s="46"/>
      <c r="AI2036" s="46"/>
      <c r="AJ2036" s="46"/>
      <c r="AK2036" s="46"/>
    </row>
    <row r="2037" spans="7:37" s="1" customFormat="1" ht="13.9" customHeight="1">
      <c r="G2037" s="50"/>
      <c r="H2037" s="50"/>
      <c r="I2037" s="50"/>
      <c r="J2037" s="50"/>
      <c r="K2037" s="50"/>
      <c r="L2037" s="50"/>
      <c r="M2037" s="50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0"/>
      <c r="Z2037" s="50"/>
      <c r="AA2037" s="46"/>
      <c r="AB2037" s="46"/>
      <c r="AC2037" s="46"/>
      <c r="AD2037" s="46"/>
      <c r="AE2037" s="46"/>
      <c r="AF2037" s="46"/>
      <c r="AG2037" s="46"/>
      <c r="AH2037" s="46"/>
      <c r="AI2037" s="46"/>
      <c r="AJ2037" s="46"/>
      <c r="AK2037" s="46"/>
    </row>
    <row r="2038" spans="7:37" s="1" customFormat="1" ht="13.9" customHeight="1">
      <c r="G2038" s="50"/>
      <c r="H2038" s="50"/>
      <c r="I2038" s="50"/>
      <c r="J2038" s="50"/>
      <c r="K2038" s="50"/>
      <c r="L2038" s="50"/>
      <c r="M2038" s="50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0"/>
      <c r="Z2038" s="50"/>
      <c r="AA2038" s="46"/>
      <c r="AB2038" s="46"/>
      <c r="AC2038" s="46"/>
      <c r="AD2038" s="46"/>
      <c r="AE2038" s="46"/>
      <c r="AF2038" s="46"/>
      <c r="AG2038" s="46"/>
      <c r="AH2038" s="46"/>
      <c r="AI2038" s="46"/>
      <c r="AJ2038" s="46"/>
      <c r="AK2038" s="46"/>
    </row>
    <row r="2039" spans="7:37" s="1" customFormat="1" ht="13.9" customHeight="1">
      <c r="G2039" s="50"/>
      <c r="H2039" s="50"/>
      <c r="I2039" s="50"/>
      <c r="J2039" s="50"/>
      <c r="K2039" s="50"/>
      <c r="L2039" s="50"/>
      <c r="M2039" s="50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0"/>
      <c r="Z2039" s="50"/>
      <c r="AA2039" s="46"/>
      <c r="AB2039" s="46"/>
      <c r="AC2039" s="46"/>
      <c r="AD2039" s="46"/>
      <c r="AE2039" s="46"/>
      <c r="AF2039" s="46"/>
      <c r="AG2039" s="46"/>
      <c r="AH2039" s="46"/>
      <c r="AI2039" s="46"/>
      <c r="AJ2039" s="46"/>
      <c r="AK2039" s="46"/>
    </row>
    <row r="2040" spans="7:37" s="1" customFormat="1" ht="13.9" customHeight="1">
      <c r="G2040" s="50"/>
      <c r="H2040" s="50"/>
      <c r="I2040" s="50"/>
      <c r="J2040" s="50"/>
      <c r="K2040" s="50"/>
      <c r="L2040" s="50"/>
      <c r="M2040" s="50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0"/>
      <c r="Z2040" s="50"/>
      <c r="AA2040" s="46"/>
      <c r="AB2040" s="46"/>
      <c r="AC2040" s="46"/>
      <c r="AD2040" s="46"/>
      <c r="AE2040" s="46"/>
      <c r="AF2040" s="46"/>
      <c r="AG2040" s="46"/>
      <c r="AH2040" s="46"/>
      <c r="AI2040" s="46"/>
      <c r="AJ2040" s="46"/>
      <c r="AK2040" s="46"/>
    </row>
    <row r="2041" spans="7:37" s="1" customFormat="1" ht="13.9" customHeight="1">
      <c r="G2041" s="50"/>
      <c r="H2041" s="50"/>
      <c r="I2041" s="50"/>
      <c r="J2041" s="50"/>
      <c r="K2041" s="50"/>
      <c r="L2041" s="50"/>
      <c r="M2041" s="50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0"/>
      <c r="Z2041" s="50"/>
      <c r="AA2041" s="46"/>
      <c r="AB2041" s="46"/>
      <c r="AC2041" s="46"/>
      <c r="AD2041" s="46"/>
      <c r="AE2041" s="46"/>
      <c r="AF2041" s="46"/>
      <c r="AG2041" s="46"/>
      <c r="AH2041" s="46"/>
      <c r="AI2041" s="46"/>
      <c r="AJ2041" s="46"/>
      <c r="AK2041" s="46"/>
    </row>
    <row r="2042" spans="7:37" s="1" customFormat="1" ht="13.9" customHeight="1">
      <c r="G2042" s="50"/>
      <c r="H2042" s="50"/>
      <c r="I2042" s="50"/>
      <c r="J2042" s="50"/>
      <c r="K2042" s="50"/>
      <c r="L2042" s="50"/>
      <c r="M2042" s="50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0"/>
      <c r="Z2042" s="50"/>
      <c r="AA2042" s="46"/>
      <c r="AB2042" s="46"/>
      <c r="AC2042" s="46"/>
      <c r="AD2042" s="46"/>
      <c r="AE2042" s="46"/>
      <c r="AF2042" s="46"/>
      <c r="AG2042" s="46"/>
      <c r="AH2042" s="46"/>
      <c r="AI2042" s="46"/>
      <c r="AJ2042" s="46"/>
      <c r="AK2042" s="46"/>
    </row>
    <row r="2043" spans="7:37" s="1" customFormat="1" ht="13.9" customHeight="1">
      <c r="G2043" s="50"/>
      <c r="H2043" s="50"/>
      <c r="I2043" s="50"/>
      <c r="J2043" s="50"/>
      <c r="K2043" s="50"/>
      <c r="L2043" s="50"/>
      <c r="M2043" s="50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0"/>
      <c r="Z2043" s="50"/>
      <c r="AA2043" s="46"/>
      <c r="AB2043" s="46"/>
      <c r="AC2043" s="46"/>
      <c r="AD2043" s="46"/>
      <c r="AE2043" s="46"/>
      <c r="AF2043" s="46"/>
      <c r="AG2043" s="46"/>
      <c r="AH2043" s="46"/>
      <c r="AI2043" s="46"/>
      <c r="AJ2043" s="46"/>
      <c r="AK2043" s="46"/>
    </row>
    <row r="2044" spans="7:37" s="1" customFormat="1" ht="13.9" customHeight="1">
      <c r="G2044" s="50"/>
      <c r="H2044" s="50"/>
      <c r="I2044" s="50"/>
      <c r="J2044" s="50"/>
      <c r="K2044" s="50"/>
      <c r="L2044" s="50"/>
      <c r="M2044" s="50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0"/>
      <c r="Z2044" s="50"/>
      <c r="AA2044" s="46"/>
      <c r="AB2044" s="46"/>
      <c r="AC2044" s="46"/>
      <c r="AD2044" s="46"/>
      <c r="AE2044" s="46"/>
      <c r="AF2044" s="46"/>
      <c r="AG2044" s="46"/>
      <c r="AH2044" s="46"/>
      <c r="AI2044" s="46"/>
      <c r="AJ2044" s="46"/>
      <c r="AK2044" s="46"/>
    </row>
    <row r="2045" spans="7:37" s="1" customFormat="1" ht="13.9" customHeight="1">
      <c r="G2045" s="50"/>
      <c r="H2045" s="50"/>
      <c r="I2045" s="50"/>
      <c r="J2045" s="50"/>
      <c r="K2045" s="50"/>
      <c r="L2045" s="50"/>
      <c r="M2045" s="50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0"/>
      <c r="Z2045" s="50"/>
      <c r="AA2045" s="46"/>
      <c r="AB2045" s="46"/>
      <c r="AC2045" s="46"/>
      <c r="AD2045" s="46"/>
      <c r="AE2045" s="46"/>
      <c r="AF2045" s="46"/>
      <c r="AG2045" s="46"/>
      <c r="AH2045" s="46"/>
      <c r="AI2045" s="46"/>
      <c r="AJ2045" s="46"/>
      <c r="AK2045" s="46"/>
    </row>
    <row r="2046" spans="7:37" s="1" customFormat="1" ht="13.9" customHeight="1">
      <c r="G2046" s="50"/>
      <c r="H2046" s="50"/>
      <c r="I2046" s="50"/>
      <c r="J2046" s="50"/>
      <c r="K2046" s="50"/>
      <c r="L2046" s="50"/>
      <c r="M2046" s="50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0"/>
      <c r="Z2046" s="50"/>
      <c r="AA2046" s="46"/>
      <c r="AB2046" s="46"/>
      <c r="AC2046" s="46"/>
      <c r="AD2046" s="46"/>
      <c r="AE2046" s="46"/>
      <c r="AF2046" s="46"/>
      <c r="AG2046" s="46"/>
      <c r="AH2046" s="46"/>
      <c r="AI2046" s="46"/>
      <c r="AJ2046" s="46"/>
      <c r="AK2046" s="46"/>
    </row>
    <row r="2047" spans="7:37" s="1" customFormat="1" ht="13.9" customHeight="1">
      <c r="G2047" s="50"/>
      <c r="H2047" s="50"/>
      <c r="I2047" s="50"/>
      <c r="J2047" s="50"/>
      <c r="K2047" s="50"/>
      <c r="L2047" s="50"/>
      <c r="M2047" s="50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0"/>
      <c r="Z2047" s="50"/>
      <c r="AA2047" s="46"/>
      <c r="AB2047" s="46"/>
      <c r="AC2047" s="46"/>
      <c r="AD2047" s="46"/>
      <c r="AE2047" s="46"/>
      <c r="AF2047" s="46"/>
      <c r="AG2047" s="46"/>
      <c r="AH2047" s="46"/>
      <c r="AI2047" s="46"/>
      <c r="AJ2047" s="46"/>
      <c r="AK2047" s="46"/>
    </row>
    <row r="2048" spans="7:37" s="1" customFormat="1" ht="13.9" customHeight="1">
      <c r="G2048" s="50"/>
      <c r="H2048" s="50"/>
      <c r="I2048" s="50"/>
      <c r="J2048" s="50"/>
      <c r="K2048" s="50"/>
      <c r="L2048" s="50"/>
      <c r="M2048" s="50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0"/>
      <c r="Z2048" s="50"/>
      <c r="AA2048" s="46"/>
      <c r="AB2048" s="46"/>
      <c r="AC2048" s="46"/>
      <c r="AD2048" s="46"/>
      <c r="AE2048" s="46"/>
      <c r="AF2048" s="46"/>
      <c r="AG2048" s="46"/>
      <c r="AH2048" s="46"/>
      <c r="AI2048" s="46"/>
      <c r="AJ2048" s="46"/>
      <c r="AK2048" s="46"/>
    </row>
    <row r="2049" spans="7:37" s="1" customFormat="1" ht="13.9" customHeight="1">
      <c r="G2049" s="50"/>
      <c r="H2049" s="50"/>
      <c r="I2049" s="50"/>
      <c r="J2049" s="50"/>
      <c r="K2049" s="50"/>
      <c r="L2049" s="50"/>
      <c r="M2049" s="50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0"/>
      <c r="Z2049" s="50"/>
      <c r="AA2049" s="46"/>
      <c r="AB2049" s="46"/>
      <c r="AC2049" s="46"/>
      <c r="AD2049" s="46"/>
      <c r="AE2049" s="46"/>
      <c r="AF2049" s="46"/>
      <c r="AG2049" s="46"/>
      <c r="AH2049" s="46"/>
      <c r="AI2049" s="46"/>
      <c r="AJ2049" s="46"/>
      <c r="AK2049" s="46"/>
    </row>
    <row r="2050" spans="7:37" s="1" customFormat="1" ht="13.9" customHeight="1">
      <c r="G2050" s="50"/>
      <c r="H2050" s="50"/>
      <c r="I2050" s="50"/>
      <c r="J2050" s="50"/>
      <c r="K2050" s="50"/>
      <c r="L2050" s="50"/>
      <c r="M2050" s="50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0"/>
      <c r="Z2050" s="50"/>
      <c r="AA2050" s="46"/>
      <c r="AB2050" s="46"/>
      <c r="AC2050" s="46"/>
      <c r="AD2050" s="46"/>
      <c r="AE2050" s="46"/>
      <c r="AF2050" s="46"/>
      <c r="AG2050" s="46"/>
      <c r="AH2050" s="46"/>
      <c r="AI2050" s="46"/>
      <c r="AJ2050" s="46"/>
      <c r="AK2050" s="46"/>
    </row>
    <row r="2051" spans="7:37" s="1" customFormat="1" ht="13.9" customHeight="1">
      <c r="G2051" s="50"/>
      <c r="H2051" s="50"/>
      <c r="I2051" s="50"/>
      <c r="J2051" s="50"/>
      <c r="K2051" s="50"/>
      <c r="L2051" s="50"/>
      <c r="M2051" s="50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0"/>
      <c r="Z2051" s="50"/>
      <c r="AA2051" s="46"/>
      <c r="AB2051" s="46"/>
      <c r="AC2051" s="46"/>
      <c r="AD2051" s="46"/>
      <c r="AE2051" s="46"/>
      <c r="AF2051" s="46"/>
      <c r="AG2051" s="46"/>
      <c r="AH2051" s="46"/>
      <c r="AI2051" s="46"/>
      <c r="AJ2051" s="46"/>
      <c r="AK2051" s="46"/>
    </row>
    <row r="2052" spans="7:37" s="1" customFormat="1" ht="13.9" customHeight="1">
      <c r="G2052" s="50"/>
      <c r="H2052" s="50"/>
      <c r="I2052" s="50"/>
      <c r="J2052" s="50"/>
      <c r="K2052" s="50"/>
      <c r="L2052" s="50"/>
      <c r="M2052" s="50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0"/>
      <c r="Z2052" s="50"/>
      <c r="AA2052" s="46"/>
      <c r="AB2052" s="46"/>
      <c r="AC2052" s="46"/>
      <c r="AD2052" s="46"/>
      <c r="AE2052" s="46"/>
      <c r="AF2052" s="46"/>
      <c r="AG2052" s="46"/>
      <c r="AH2052" s="46"/>
      <c r="AI2052" s="46"/>
      <c r="AJ2052" s="46"/>
      <c r="AK2052" s="46"/>
    </row>
    <row r="2053" spans="7:37" s="1" customFormat="1" ht="13.9" customHeight="1">
      <c r="G2053" s="50"/>
      <c r="H2053" s="50"/>
      <c r="I2053" s="50"/>
      <c r="J2053" s="50"/>
      <c r="K2053" s="50"/>
      <c r="L2053" s="50"/>
      <c r="M2053" s="50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0"/>
      <c r="Z2053" s="50"/>
      <c r="AA2053" s="46"/>
      <c r="AB2053" s="46"/>
      <c r="AC2053" s="46"/>
      <c r="AD2053" s="46"/>
      <c r="AE2053" s="46"/>
      <c r="AF2053" s="46"/>
      <c r="AG2053" s="46"/>
      <c r="AH2053" s="46"/>
      <c r="AI2053" s="46"/>
      <c r="AJ2053" s="46"/>
      <c r="AK2053" s="46"/>
    </row>
    <row r="2054" spans="7:37" s="1" customFormat="1" ht="13.9" customHeight="1">
      <c r="G2054" s="50"/>
      <c r="H2054" s="50"/>
      <c r="I2054" s="50"/>
      <c r="J2054" s="50"/>
      <c r="K2054" s="50"/>
      <c r="L2054" s="50"/>
      <c r="M2054" s="50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0"/>
      <c r="Z2054" s="50"/>
      <c r="AA2054" s="46"/>
      <c r="AB2054" s="46"/>
      <c r="AC2054" s="46"/>
      <c r="AD2054" s="46"/>
      <c r="AE2054" s="46"/>
      <c r="AF2054" s="46"/>
      <c r="AG2054" s="46"/>
      <c r="AH2054" s="46"/>
      <c r="AI2054" s="46"/>
      <c r="AJ2054" s="46"/>
      <c r="AK2054" s="46"/>
    </row>
    <row r="2055" spans="7:37" s="1" customFormat="1" ht="13.9" customHeight="1">
      <c r="G2055" s="50"/>
      <c r="H2055" s="50"/>
      <c r="I2055" s="50"/>
      <c r="J2055" s="50"/>
      <c r="K2055" s="50"/>
      <c r="L2055" s="50"/>
      <c r="M2055" s="50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0"/>
      <c r="Z2055" s="50"/>
      <c r="AA2055" s="46"/>
      <c r="AB2055" s="46"/>
      <c r="AC2055" s="46"/>
      <c r="AD2055" s="46"/>
      <c r="AE2055" s="46"/>
      <c r="AF2055" s="46"/>
      <c r="AG2055" s="46"/>
      <c r="AH2055" s="46"/>
      <c r="AI2055" s="46"/>
      <c r="AJ2055" s="46"/>
      <c r="AK2055" s="46"/>
    </row>
    <row r="2056" spans="7:37" s="1" customFormat="1" ht="13.9" customHeight="1">
      <c r="G2056" s="50"/>
      <c r="H2056" s="50"/>
      <c r="I2056" s="50"/>
      <c r="J2056" s="50"/>
      <c r="K2056" s="50"/>
      <c r="L2056" s="50"/>
      <c r="M2056" s="50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0"/>
      <c r="Z2056" s="50"/>
      <c r="AA2056" s="46"/>
      <c r="AB2056" s="46"/>
      <c r="AC2056" s="46"/>
      <c r="AD2056" s="46"/>
      <c r="AE2056" s="46"/>
      <c r="AF2056" s="46"/>
      <c r="AG2056" s="46"/>
      <c r="AH2056" s="46"/>
      <c r="AI2056" s="46"/>
      <c r="AJ2056" s="46"/>
      <c r="AK2056" s="46"/>
    </row>
    <row r="2057" spans="7:37" s="1" customFormat="1" ht="13.9" customHeight="1">
      <c r="G2057" s="50"/>
      <c r="H2057" s="50"/>
      <c r="I2057" s="50"/>
      <c r="J2057" s="50"/>
      <c r="K2057" s="50"/>
      <c r="L2057" s="50"/>
      <c r="M2057" s="50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0"/>
      <c r="Z2057" s="50"/>
      <c r="AA2057" s="46"/>
      <c r="AB2057" s="46"/>
      <c r="AC2057" s="46"/>
      <c r="AD2057" s="46"/>
      <c r="AE2057" s="46"/>
      <c r="AF2057" s="46"/>
      <c r="AG2057" s="46"/>
      <c r="AH2057" s="46"/>
      <c r="AI2057" s="46"/>
      <c r="AJ2057" s="46"/>
      <c r="AK2057" s="46"/>
    </row>
    <row r="2058" spans="7:37" s="1" customFormat="1" ht="13.9" customHeight="1">
      <c r="G2058" s="50"/>
      <c r="H2058" s="50"/>
      <c r="I2058" s="50"/>
      <c r="J2058" s="50"/>
      <c r="K2058" s="50"/>
      <c r="L2058" s="50"/>
      <c r="M2058" s="50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0"/>
      <c r="Z2058" s="50"/>
      <c r="AA2058" s="46"/>
      <c r="AB2058" s="46"/>
      <c r="AC2058" s="46"/>
      <c r="AD2058" s="46"/>
      <c r="AE2058" s="46"/>
      <c r="AF2058" s="46"/>
      <c r="AG2058" s="46"/>
      <c r="AH2058" s="46"/>
      <c r="AI2058" s="46"/>
      <c r="AJ2058" s="46"/>
      <c r="AK2058" s="46"/>
    </row>
    <row r="2059" spans="7:37" s="1" customFormat="1" ht="13.9" customHeight="1">
      <c r="G2059" s="50"/>
      <c r="H2059" s="50"/>
      <c r="I2059" s="50"/>
      <c r="J2059" s="50"/>
      <c r="K2059" s="50"/>
      <c r="L2059" s="50"/>
      <c r="M2059" s="50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0"/>
      <c r="Z2059" s="50"/>
      <c r="AA2059" s="46"/>
      <c r="AB2059" s="46"/>
      <c r="AC2059" s="46"/>
      <c r="AD2059" s="46"/>
      <c r="AE2059" s="46"/>
      <c r="AF2059" s="46"/>
      <c r="AG2059" s="46"/>
      <c r="AH2059" s="46"/>
      <c r="AI2059" s="46"/>
      <c r="AJ2059" s="46"/>
      <c r="AK2059" s="46"/>
    </row>
    <row r="2060" spans="7:37" s="1" customFormat="1" ht="13.9" customHeight="1">
      <c r="G2060" s="50"/>
      <c r="H2060" s="50"/>
      <c r="I2060" s="50"/>
      <c r="J2060" s="50"/>
      <c r="K2060" s="50"/>
      <c r="L2060" s="50"/>
      <c r="M2060" s="50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0"/>
      <c r="Z2060" s="50"/>
      <c r="AA2060" s="46"/>
      <c r="AB2060" s="46"/>
      <c r="AC2060" s="46"/>
      <c r="AD2060" s="46"/>
      <c r="AE2060" s="46"/>
      <c r="AF2060" s="46"/>
      <c r="AG2060" s="46"/>
      <c r="AH2060" s="46"/>
      <c r="AI2060" s="46"/>
      <c r="AJ2060" s="46"/>
      <c r="AK2060" s="46"/>
    </row>
    <row r="2061" spans="7:37" s="1" customFormat="1" ht="13.9" customHeight="1">
      <c r="G2061" s="50"/>
      <c r="H2061" s="50"/>
      <c r="I2061" s="50"/>
      <c r="J2061" s="50"/>
      <c r="K2061" s="50"/>
      <c r="L2061" s="50"/>
      <c r="M2061" s="50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0"/>
      <c r="Z2061" s="50"/>
      <c r="AA2061" s="46"/>
      <c r="AB2061" s="46"/>
      <c r="AC2061" s="46"/>
      <c r="AD2061" s="46"/>
      <c r="AE2061" s="46"/>
      <c r="AF2061" s="46"/>
      <c r="AG2061" s="46"/>
      <c r="AH2061" s="46"/>
      <c r="AI2061" s="46"/>
      <c r="AJ2061" s="46"/>
      <c r="AK2061" s="46"/>
    </row>
    <row r="2062" spans="7:37" s="1" customFormat="1" ht="13.9" customHeight="1">
      <c r="G2062" s="50"/>
      <c r="H2062" s="50"/>
      <c r="I2062" s="50"/>
      <c r="J2062" s="50"/>
      <c r="K2062" s="50"/>
      <c r="L2062" s="50"/>
      <c r="M2062" s="50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0"/>
      <c r="Z2062" s="50"/>
      <c r="AA2062" s="46"/>
      <c r="AB2062" s="46"/>
      <c r="AC2062" s="46"/>
      <c r="AD2062" s="46"/>
      <c r="AE2062" s="46"/>
      <c r="AF2062" s="46"/>
      <c r="AG2062" s="46"/>
      <c r="AH2062" s="46"/>
      <c r="AI2062" s="46"/>
      <c r="AJ2062" s="46"/>
      <c r="AK2062" s="46"/>
    </row>
    <row r="2063" spans="7:37" s="1" customFormat="1" ht="13.9" customHeight="1"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0"/>
      <c r="Z2063" s="50"/>
      <c r="AA2063" s="46"/>
      <c r="AB2063" s="46"/>
      <c r="AC2063" s="46"/>
      <c r="AD2063" s="46"/>
      <c r="AE2063" s="46"/>
      <c r="AF2063" s="46"/>
      <c r="AG2063" s="46"/>
      <c r="AH2063" s="46"/>
      <c r="AI2063" s="46"/>
      <c r="AJ2063" s="46"/>
      <c r="AK2063" s="46"/>
    </row>
    <row r="2064" spans="7:37" s="1" customFormat="1" ht="13.9" customHeight="1">
      <c r="G2064" s="50"/>
      <c r="H2064" s="50"/>
      <c r="I2064" s="50"/>
      <c r="J2064" s="50"/>
      <c r="K2064" s="50"/>
      <c r="L2064" s="50"/>
      <c r="M2064" s="50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0"/>
      <c r="Z2064" s="50"/>
      <c r="AA2064" s="46"/>
      <c r="AB2064" s="46"/>
      <c r="AC2064" s="46"/>
      <c r="AD2064" s="46"/>
      <c r="AE2064" s="46"/>
      <c r="AF2064" s="46"/>
      <c r="AG2064" s="46"/>
      <c r="AH2064" s="46"/>
      <c r="AI2064" s="46"/>
      <c r="AJ2064" s="46"/>
      <c r="AK2064" s="46"/>
    </row>
    <row r="2065" spans="7:37" s="1" customFormat="1" ht="13.9" customHeight="1">
      <c r="G2065" s="50"/>
      <c r="H2065" s="50"/>
      <c r="I2065" s="50"/>
      <c r="J2065" s="50"/>
      <c r="K2065" s="50"/>
      <c r="L2065" s="50"/>
      <c r="M2065" s="50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0"/>
      <c r="Z2065" s="50"/>
      <c r="AA2065" s="46"/>
      <c r="AB2065" s="46"/>
      <c r="AC2065" s="46"/>
      <c r="AD2065" s="46"/>
      <c r="AE2065" s="46"/>
      <c r="AF2065" s="46"/>
      <c r="AG2065" s="46"/>
      <c r="AH2065" s="46"/>
      <c r="AI2065" s="46"/>
      <c r="AJ2065" s="46"/>
      <c r="AK2065" s="46"/>
    </row>
    <row r="2066" spans="7:37" s="1" customFormat="1" ht="13.9" customHeight="1">
      <c r="G2066" s="50"/>
      <c r="H2066" s="50"/>
      <c r="I2066" s="50"/>
      <c r="J2066" s="50"/>
      <c r="K2066" s="50"/>
      <c r="L2066" s="50"/>
      <c r="M2066" s="50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0"/>
      <c r="Z2066" s="50"/>
      <c r="AA2066" s="46"/>
      <c r="AB2066" s="46"/>
      <c r="AC2066" s="46"/>
      <c r="AD2066" s="46"/>
      <c r="AE2066" s="46"/>
      <c r="AF2066" s="46"/>
      <c r="AG2066" s="46"/>
      <c r="AH2066" s="46"/>
      <c r="AI2066" s="46"/>
      <c r="AJ2066" s="46"/>
      <c r="AK2066" s="46"/>
    </row>
    <row r="2067" spans="7:37" s="1" customFormat="1" ht="13.9" customHeight="1">
      <c r="G2067" s="50"/>
      <c r="H2067" s="50"/>
      <c r="I2067" s="50"/>
      <c r="J2067" s="50"/>
      <c r="K2067" s="50"/>
      <c r="L2067" s="50"/>
      <c r="M2067" s="50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0"/>
      <c r="Z2067" s="50"/>
      <c r="AA2067" s="46"/>
      <c r="AB2067" s="46"/>
      <c r="AC2067" s="46"/>
      <c r="AD2067" s="46"/>
      <c r="AE2067" s="46"/>
      <c r="AF2067" s="46"/>
      <c r="AG2067" s="46"/>
      <c r="AH2067" s="46"/>
      <c r="AI2067" s="46"/>
      <c r="AJ2067" s="46"/>
      <c r="AK2067" s="46"/>
    </row>
    <row r="2068" spans="7:37" s="1" customFormat="1" ht="13.9" customHeight="1">
      <c r="G2068" s="50"/>
      <c r="H2068" s="50"/>
      <c r="I2068" s="50"/>
      <c r="J2068" s="50"/>
      <c r="K2068" s="50"/>
      <c r="L2068" s="50"/>
      <c r="M2068" s="50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0"/>
      <c r="Z2068" s="50"/>
      <c r="AA2068" s="46"/>
      <c r="AB2068" s="46"/>
      <c r="AC2068" s="46"/>
      <c r="AD2068" s="46"/>
      <c r="AE2068" s="46"/>
      <c r="AF2068" s="46"/>
      <c r="AG2068" s="46"/>
      <c r="AH2068" s="46"/>
      <c r="AI2068" s="46"/>
      <c r="AJ2068" s="46"/>
      <c r="AK2068" s="46"/>
    </row>
    <row r="2069" spans="7:37" s="1" customFormat="1" ht="13.9" customHeight="1">
      <c r="G2069" s="50"/>
      <c r="H2069" s="50"/>
      <c r="I2069" s="50"/>
      <c r="J2069" s="50"/>
      <c r="K2069" s="50"/>
      <c r="L2069" s="50"/>
      <c r="M2069" s="50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0"/>
      <c r="Z2069" s="50"/>
      <c r="AA2069" s="46"/>
      <c r="AB2069" s="46"/>
      <c r="AC2069" s="46"/>
      <c r="AD2069" s="46"/>
      <c r="AE2069" s="46"/>
      <c r="AF2069" s="46"/>
      <c r="AG2069" s="46"/>
      <c r="AH2069" s="46"/>
      <c r="AI2069" s="46"/>
      <c r="AJ2069" s="46"/>
      <c r="AK2069" s="46"/>
    </row>
    <row r="2070" spans="7:37" s="1" customFormat="1" ht="13.9" customHeight="1">
      <c r="G2070" s="50"/>
      <c r="H2070" s="50"/>
      <c r="I2070" s="50"/>
      <c r="J2070" s="50"/>
      <c r="K2070" s="50"/>
      <c r="L2070" s="50"/>
      <c r="M2070" s="50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0"/>
      <c r="Z2070" s="50"/>
      <c r="AA2070" s="46"/>
      <c r="AB2070" s="46"/>
      <c r="AC2070" s="46"/>
      <c r="AD2070" s="46"/>
      <c r="AE2070" s="46"/>
      <c r="AF2070" s="46"/>
      <c r="AG2070" s="46"/>
      <c r="AH2070" s="46"/>
      <c r="AI2070" s="46"/>
      <c r="AJ2070" s="46"/>
      <c r="AK2070" s="46"/>
    </row>
    <row r="2071" spans="7:37" s="1" customFormat="1" ht="13.9" customHeight="1">
      <c r="G2071" s="50"/>
      <c r="H2071" s="50"/>
      <c r="I2071" s="50"/>
      <c r="J2071" s="50"/>
      <c r="K2071" s="50"/>
      <c r="L2071" s="50"/>
      <c r="M2071" s="50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0"/>
      <c r="Z2071" s="50"/>
      <c r="AA2071" s="46"/>
      <c r="AB2071" s="46"/>
      <c r="AC2071" s="46"/>
      <c r="AD2071" s="46"/>
      <c r="AE2071" s="46"/>
      <c r="AF2071" s="46"/>
      <c r="AG2071" s="46"/>
      <c r="AH2071" s="46"/>
      <c r="AI2071" s="46"/>
      <c r="AJ2071" s="46"/>
      <c r="AK2071" s="46"/>
    </row>
    <row r="2072" spans="7:37" s="1" customFormat="1" ht="13.9" customHeight="1">
      <c r="G2072" s="50"/>
      <c r="H2072" s="50"/>
      <c r="I2072" s="50"/>
      <c r="J2072" s="50"/>
      <c r="K2072" s="50"/>
      <c r="L2072" s="50"/>
      <c r="M2072" s="50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0"/>
      <c r="Z2072" s="50"/>
      <c r="AA2072" s="46"/>
      <c r="AB2072" s="46"/>
      <c r="AC2072" s="46"/>
      <c r="AD2072" s="46"/>
      <c r="AE2072" s="46"/>
      <c r="AF2072" s="46"/>
      <c r="AG2072" s="46"/>
      <c r="AH2072" s="46"/>
      <c r="AI2072" s="46"/>
      <c r="AJ2072" s="46"/>
      <c r="AK2072" s="46"/>
    </row>
    <row r="2073" spans="7:37" s="1" customFormat="1" ht="13.9" customHeight="1">
      <c r="G2073" s="50"/>
      <c r="H2073" s="50"/>
      <c r="I2073" s="50"/>
      <c r="J2073" s="50"/>
      <c r="K2073" s="50"/>
      <c r="L2073" s="50"/>
      <c r="M2073" s="50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0"/>
      <c r="Z2073" s="50"/>
      <c r="AA2073" s="46"/>
      <c r="AB2073" s="46"/>
      <c r="AC2073" s="46"/>
      <c r="AD2073" s="46"/>
      <c r="AE2073" s="46"/>
      <c r="AF2073" s="46"/>
      <c r="AG2073" s="46"/>
      <c r="AH2073" s="46"/>
      <c r="AI2073" s="46"/>
      <c r="AJ2073" s="46"/>
      <c r="AK2073" s="46"/>
    </row>
    <row r="2074" spans="7:37" s="1" customFormat="1" ht="13.9" customHeight="1">
      <c r="G2074" s="50"/>
      <c r="H2074" s="50"/>
      <c r="I2074" s="50"/>
      <c r="J2074" s="50"/>
      <c r="K2074" s="50"/>
      <c r="L2074" s="50"/>
      <c r="M2074" s="50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0"/>
      <c r="Z2074" s="50"/>
      <c r="AA2074" s="46"/>
      <c r="AB2074" s="46"/>
      <c r="AC2074" s="46"/>
      <c r="AD2074" s="46"/>
      <c r="AE2074" s="46"/>
      <c r="AF2074" s="46"/>
      <c r="AG2074" s="46"/>
      <c r="AH2074" s="46"/>
      <c r="AI2074" s="46"/>
      <c r="AJ2074" s="46"/>
      <c r="AK2074" s="46"/>
    </row>
    <row r="2075" spans="7:37" s="1" customFormat="1" ht="13.9" customHeight="1">
      <c r="G2075" s="50"/>
      <c r="H2075" s="50"/>
      <c r="I2075" s="50"/>
      <c r="J2075" s="50"/>
      <c r="K2075" s="50"/>
      <c r="L2075" s="50"/>
      <c r="M2075" s="50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0"/>
      <c r="Z2075" s="50"/>
      <c r="AA2075" s="46"/>
      <c r="AB2075" s="46"/>
      <c r="AC2075" s="46"/>
      <c r="AD2075" s="46"/>
      <c r="AE2075" s="46"/>
      <c r="AF2075" s="46"/>
      <c r="AG2075" s="46"/>
      <c r="AH2075" s="46"/>
      <c r="AI2075" s="46"/>
      <c r="AJ2075" s="46"/>
      <c r="AK2075" s="46"/>
    </row>
    <row r="2076" spans="7:37" s="1" customFormat="1" ht="13.9" customHeight="1">
      <c r="G2076" s="50"/>
      <c r="H2076" s="50"/>
      <c r="I2076" s="50"/>
      <c r="J2076" s="50"/>
      <c r="K2076" s="50"/>
      <c r="L2076" s="50"/>
      <c r="M2076" s="50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0"/>
      <c r="Z2076" s="50"/>
      <c r="AA2076" s="46"/>
      <c r="AB2076" s="46"/>
      <c r="AC2076" s="46"/>
      <c r="AD2076" s="46"/>
      <c r="AE2076" s="46"/>
      <c r="AF2076" s="46"/>
      <c r="AG2076" s="46"/>
      <c r="AH2076" s="46"/>
      <c r="AI2076" s="46"/>
      <c r="AJ2076" s="46"/>
      <c r="AK2076" s="46"/>
    </row>
    <row r="2077" spans="7:37" s="1" customFormat="1" ht="13.9" customHeight="1">
      <c r="G2077" s="50"/>
      <c r="H2077" s="50"/>
      <c r="I2077" s="50"/>
      <c r="J2077" s="50"/>
      <c r="K2077" s="50"/>
      <c r="L2077" s="50"/>
      <c r="M2077" s="50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0"/>
      <c r="Z2077" s="50"/>
      <c r="AA2077" s="46"/>
      <c r="AB2077" s="46"/>
      <c r="AC2077" s="46"/>
      <c r="AD2077" s="46"/>
      <c r="AE2077" s="46"/>
      <c r="AF2077" s="46"/>
      <c r="AG2077" s="46"/>
      <c r="AH2077" s="46"/>
      <c r="AI2077" s="46"/>
      <c r="AJ2077" s="46"/>
      <c r="AK2077" s="46"/>
    </row>
    <row r="2078" spans="7:37" s="1" customFormat="1" ht="13.9" customHeight="1">
      <c r="G2078" s="50"/>
      <c r="H2078" s="50"/>
      <c r="I2078" s="50"/>
      <c r="J2078" s="50"/>
      <c r="K2078" s="50"/>
      <c r="L2078" s="50"/>
      <c r="M2078" s="50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0"/>
      <c r="Z2078" s="50"/>
      <c r="AA2078" s="46"/>
      <c r="AB2078" s="46"/>
      <c r="AC2078" s="46"/>
      <c r="AD2078" s="46"/>
      <c r="AE2078" s="46"/>
      <c r="AF2078" s="46"/>
      <c r="AG2078" s="46"/>
      <c r="AH2078" s="46"/>
      <c r="AI2078" s="46"/>
      <c r="AJ2078" s="46"/>
      <c r="AK2078" s="46"/>
    </row>
    <row r="2079" spans="7:37" s="1" customFormat="1" ht="13.9" customHeight="1">
      <c r="G2079" s="50"/>
      <c r="H2079" s="50"/>
      <c r="I2079" s="50"/>
      <c r="J2079" s="50"/>
      <c r="K2079" s="50"/>
      <c r="L2079" s="50"/>
      <c r="M2079" s="50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0"/>
      <c r="Z2079" s="50"/>
      <c r="AA2079" s="46"/>
      <c r="AB2079" s="46"/>
      <c r="AC2079" s="46"/>
      <c r="AD2079" s="46"/>
      <c r="AE2079" s="46"/>
      <c r="AF2079" s="46"/>
      <c r="AG2079" s="46"/>
      <c r="AH2079" s="46"/>
      <c r="AI2079" s="46"/>
      <c r="AJ2079" s="46"/>
      <c r="AK2079" s="46"/>
    </row>
    <row r="2080" spans="7:37" s="1" customFormat="1" ht="13.9" customHeight="1">
      <c r="G2080" s="50"/>
      <c r="H2080" s="50"/>
      <c r="I2080" s="50"/>
      <c r="J2080" s="50"/>
      <c r="K2080" s="50"/>
      <c r="L2080" s="50"/>
      <c r="M2080" s="50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0"/>
      <c r="Z2080" s="50"/>
      <c r="AA2080" s="46"/>
      <c r="AB2080" s="46"/>
      <c r="AC2080" s="46"/>
      <c r="AD2080" s="46"/>
      <c r="AE2080" s="46"/>
      <c r="AF2080" s="46"/>
      <c r="AG2080" s="46"/>
      <c r="AH2080" s="46"/>
      <c r="AI2080" s="46"/>
      <c r="AJ2080" s="46"/>
      <c r="AK2080" s="46"/>
    </row>
    <row r="2081" spans="7:37" s="1" customFormat="1" ht="13.9" customHeight="1">
      <c r="G2081" s="50"/>
      <c r="H2081" s="50"/>
      <c r="I2081" s="50"/>
      <c r="J2081" s="50"/>
      <c r="K2081" s="50"/>
      <c r="L2081" s="50"/>
      <c r="M2081" s="50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0"/>
      <c r="Z2081" s="50"/>
      <c r="AA2081" s="46"/>
      <c r="AB2081" s="46"/>
      <c r="AC2081" s="46"/>
      <c r="AD2081" s="46"/>
      <c r="AE2081" s="46"/>
      <c r="AF2081" s="46"/>
      <c r="AG2081" s="46"/>
      <c r="AH2081" s="46"/>
      <c r="AI2081" s="46"/>
      <c r="AJ2081" s="46"/>
      <c r="AK2081" s="46"/>
    </row>
    <row r="2082" spans="7:37" s="1" customFormat="1" ht="13.9" customHeight="1">
      <c r="G2082" s="50"/>
      <c r="H2082" s="50"/>
      <c r="I2082" s="50"/>
      <c r="J2082" s="50"/>
      <c r="K2082" s="50"/>
      <c r="L2082" s="50"/>
      <c r="M2082" s="50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0"/>
      <c r="Z2082" s="50"/>
      <c r="AA2082" s="46"/>
      <c r="AB2082" s="46"/>
      <c r="AC2082" s="46"/>
      <c r="AD2082" s="46"/>
      <c r="AE2082" s="46"/>
      <c r="AF2082" s="46"/>
      <c r="AG2082" s="46"/>
      <c r="AH2082" s="46"/>
      <c r="AI2082" s="46"/>
      <c r="AJ2082" s="46"/>
      <c r="AK2082" s="46"/>
    </row>
    <row r="2083" spans="7:37" s="1" customFormat="1" ht="13.9" customHeight="1">
      <c r="G2083" s="50"/>
      <c r="H2083" s="50"/>
      <c r="I2083" s="50"/>
      <c r="J2083" s="50"/>
      <c r="K2083" s="50"/>
      <c r="L2083" s="50"/>
      <c r="M2083" s="50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0"/>
      <c r="Z2083" s="50"/>
      <c r="AA2083" s="46"/>
      <c r="AB2083" s="46"/>
      <c r="AC2083" s="46"/>
      <c r="AD2083" s="46"/>
      <c r="AE2083" s="46"/>
      <c r="AF2083" s="46"/>
      <c r="AG2083" s="46"/>
      <c r="AH2083" s="46"/>
      <c r="AI2083" s="46"/>
      <c r="AJ2083" s="46"/>
      <c r="AK2083" s="46"/>
    </row>
    <row r="2084" spans="7:37" s="1" customFormat="1" ht="13.9" customHeight="1">
      <c r="G2084" s="50"/>
      <c r="H2084" s="50"/>
      <c r="I2084" s="50"/>
      <c r="J2084" s="50"/>
      <c r="K2084" s="50"/>
      <c r="L2084" s="50"/>
      <c r="M2084" s="50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0"/>
      <c r="Z2084" s="50"/>
      <c r="AA2084" s="46"/>
      <c r="AB2084" s="46"/>
      <c r="AC2084" s="46"/>
      <c r="AD2084" s="46"/>
      <c r="AE2084" s="46"/>
      <c r="AF2084" s="46"/>
      <c r="AG2084" s="46"/>
      <c r="AH2084" s="46"/>
      <c r="AI2084" s="46"/>
      <c r="AJ2084" s="46"/>
      <c r="AK2084" s="46"/>
    </row>
    <row r="2085" spans="7:37" s="1" customFormat="1" ht="13.9" customHeight="1">
      <c r="G2085" s="50"/>
      <c r="H2085" s="50"/>
      <c r="I2085" s="50"/>
      <c r="J2085" s="50"/>
      <c r="K2085" s="50"/>
      <c r="L2085" s="50"/>
      <c r="M2085" s="50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0"/>
      <c r="Z2085" s="50"/>
      <c r="AA2085" s="46"/>
      <c r="AB2085" s="46"/>
      <c r="AC2085" s="46"/>
      <c r="AD2085" s="46"/>
      <c r="AE2085" s="46"/>
      <c r="AF2085" s="46"/>
      <c r="AG2085" s="46"/>
      <c r="AH2085" s="46"/>
      <c r="AI2085" s="46"/>
      <c r="AJ2085" s="46"/>
      <c r="AK2085" s="46"/>
    </row>
    <row r="2086" spans="7:37" s="1" customFormat="1" ht="13.9" customHeight="1">
      <c r="G2086" s="50"/>
      <c r="H2086" s="50"/>
      <c r="I2086" s="50"/>
      <c r="J2086" s="50"/>
      <c r="K2086" s="50"/>
      <c r="L2086" s="50"/>
      <c r="M2086" s="50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0"/>
      <c r="Z2086" s="50"/>
      <c r="AA2086" s="46"/>
      <c r="AB2086" s="46"/>
      <c r="AC2086" s="46"/>
      <c r="AD2086" s="46"/>
      <c r="AE2086" s="46"/>
      <c r="AF2086" s="46"/>
      <c r="AG2086" s="46"/>
      <c r="AH2086" s="46"/>
      <c r="AI2086" s="46"/>
      <c r="AJ2086" s="46"/>
      <c r="AK2086" s="46"/>
    </row>
    <row r="2087" spans="7:37" s="1" customFormat="1" ht="13.9" customHeight="1">
      <c r="G2087" s="50"/>
      <c r="H2087" s="50"/>
      <c r="I2087" s="50"/>
      <c r="J2087" s="50"/>
      <c r="K2087" s="50"/>
      <c r="L2087" s="50"/>
      <c r="M2087" s="50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0"/>
      <c r="Z2087" s="50"/>
      <c r="AA2087" s="46"/>
      <c r="AB2087" s="46"/>
      <c r="AC2087" s="46"/>
      <c r="AD2087" s="46"/>
      <c r="AE2087" s="46"/>
      <c r="AF2087" s="46"/>
      <c r="AG2087" s="46"/>
      <c r="AH2087" s="46"/>
      <c r="AI2087" s="46"/>
      <c r="AJ2087" s="46"/>
      <c r="AK2087" s="46"/>
    </row>
    <row r="2088" spans="7:37" s="1" customFormat="1" ht="13.9" customHeight="1">
      <c r="G2088" s="50"/>
      <c r="H2088" s="50"/>
      <c r="I2088" s="50"/>
      <c r="J2088" s="50"/>
      <c r="K2088" s="50"/>
      <c r="L2088" s="50"/>
      <c r="M2088" s="50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0"/>
      <c r="Z2088" s="50"/>
      <c r="AA2088" s="46"/>
      <c r="AB2088" s="46"/>
      <c r="AC2088" s="46"/>
      <c r="AD2088" s="46"/>
      <c r="AE2088" s="46"/>
      <c r="AF2088" s="46"/>
      <c r="AG2088" s="46"/>
      <c r="AH2088" s="46"/>
      <c r="AI2088" s="46"/>
      <c r="AJ2088" s="46"/>
      <c r="AK2088" s="46"/>
    </row>
    <row r="2089" spans="7:37" s="1" customFormat="1" ht="13.9" customHeight="1">
      <c r="G2089" s="50"/>
      <c r="H2089" s="50"/>
      <c r="I2089" s="50"/>
      <c r="J2089" s="50"/>
      <c r="K2089" s="50"/>
      <c r="L2089" s="50"/>
      <c r="M2089" s="50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0"/>
      <c r="Z2089" s="50"/>
      <c r="AA2089" s="46"/>
      <c r="AB2089" s="46"/>
      <c r="AC2089" s="46"/>
      <c r="AD2089" s="46"/>
      <c r="AE2089" s="46"/>
      <c r="AF2089" s="46"/>
      <c r="AG2089" s="46"/>
      <c r="AH2089" s="46"/>
      <c r="AI2089" s="46"/>
      <c r="AJ2089" s="46"/>
      <c r="AK2089" s="46"/>
    </row>
    <row r="2090" spans="7:37" s="1" customFormat="1" ht="13.9" customHeight="1">
      <c r="G2090" s="50"/>
      <c r="H2090" s="50"/>
      <c r="I2090" s="50"/>
      <c r="J2090" s="50"/>
      <c r="K2090" s="50"/>
      <c r="L2090" s="50"/>
      <c r="M2090" s="50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0"/>
      <c r="Z2090" s="50"/>
      <c r="AA2090" s="46"/>
      <c r="AB2090" s="46"/>
      <c r="AC2090" s="46"/>
      <c r="AD2090" s="46"/>
      <c r="AE2090" s="46"/>
      <c r="AF2090" s="46"/>
      <c r="AG2090" s="46"/>
      <c r="AH2090" s="46"/>
      <c r="AI2090" s="46"/>
      <c r="AJ2090" s="46"/>
      <c r="AK2090" s="46"/>
    </row>
    <row r="2091" spans="7:37" s="1" customFormat="1" ht="13.9" customHeight="1">
      <c r="G2091" s="50"/>
      <c r="H2091" s="50"/>
      <c r="I2091" s="50"/>
      <c r="J2091" s="50"/>
      <c r="K2091" s="50"/>
      <c r="L2091" s="50"/>
      <c r="M2091" s="50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0"/>
      <c r="Z2091" s="50"/>
      <c r="AA2091" s="46"/>
      <c r="AB2091" s="46"/>
      <c r="AC2091" s="46"/>
      <c r="AD2091" s="46"/>
      <c r="AE2091" s="46"/>
      <c r="AF2091" s="46"/>
      <c r="AG2091" s="46"/>
      <c r="AH2091" s="46"/>
      <c r="AI2091" s="46"/>
      <c r="AJ2091" s="46"/>
      <c r="AK2091" s="46"/>
    </row>
    <row r="2092" spans="7:37" s="1" customFormat="1" ht="13.9" customHeight="1">
      <c r="G2092" s="50"/>
      <c r="H2092" s="50"/>
      <c r="I2092" s="50"/>
      <c r="J2092" s="50"/>
      <c r="K2092" s="50"/>
      <c r="L2092" s="50"/>
      <c r="M2092" s="50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0"/>
      <c r="Z2092" s="50"/>
      <c r="AA2092" s="46"/>
      <c r="AB2092" s="46"/>
      <c r="AC2092" s="46"/>
      <c r="AD2092" s="46"/>
      <c r="AE2092" s="46"/>
      <c r="AF2092" s="46"/>
      <c r="AG2092" s="46"/>
      <c r="AH2092" s="46"/>
      <c r="AI2092" s="46"/>
      <c r="AJ2092" s="46"/>
      <c r="AK2092" s="46"/>
    </row>
    <row r="2093" spans="7:37" s="1" customFormat="1" ht="13.9" customHeight="1">
      <c r="G2093" s="50"/>
      <c r="H2093" s="50"/>
      <c r="I2093" s="50"/>
      <c r="J2093" s="50"/>
      <c r="K2093" s="50"/>
      <c r="L2093" s="50"/>
      <c r="M2093" s="50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0"/>
      <c r="Z2093" s="50"/>
      <c r="AA2093" s="46"/>
      <c r="AB2093" s="46"/>
      <c r="AC2093" s="46"/>
      <c r="AD2093" s="46"/>
      <c r="AE2093" s="46"/>
      <c r="AF2093" s="46"/>
      <c r="AG2093" s="46"/>
      <c r="AH2093" s="46"/>
      <c r="AI2093" s="46"/>
      <c r="AJ2093" s="46"/>
      <c r="AK2093" s="46"/>
    </row>
    <row r="2094" spans="7:37" s="1" customFormat="1" ht="13.9" customHeight="1">
      <c r="G2094" s="50"/>
      <c r="H2094" s="50"/>
      <c r="I2094" s="50"/>
      <c r="J2094" s="50"/>
      <c r="K2094" s="50"/>
      <c r="L2094" s="50"/>
      <c r="M2094" s="50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0"/>
      <c r="Z2094" s="50"/>
      <c r="AA2094" s="46"/>
      <c r="AB2094" s="46"/>
      <c r="AC2094" s="46"/>
      <c r="AD2094" s="46"/>
      <c r="AE2094" s="46"/>
      <c r="AF2094" s="46"/>
      <c r="AG2094" s="46"/>
      <c r="AH2094" s="46"/>
      <c r="AI2094" s="46"/>
      <c r="AJ2094" s="46"/>
      <c r="AK2094" s="46"/>
    </row>
    <row r="2095" spans="7:37" s="1" customFormat="1" ht="13.9" customHeight="1">
      <c r="G2095" s="50"/>
      <c r="H2095" s="50"/>
      <c r="I2095" s="50"/>
      <c r="J2095" s="50"/>
      <c r="K2095" s="50"/>
      <c r="L2095" s="50"/>
      <c r="M2095" s="50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0"/>
      <c r="Z2095" s="50"/>
      <c r="AA2095" s="46"/>
      <c r="AB2095" s="46"/>
      <c r="AC2095" s="46"/>
      <c r="AD2095" s="46"/>
      <c r="AE2095" s="46"/>
      <c r="AF2095" s="46"/>
      <c r="AG2095" s="46"/>
      <c r="AH2095" s="46"/>
      <c r="AI2095" s="46"/>
      <c r="AJ2095" s="46"/>
      <c r="AK2095" s="46"/>
    </row>
    <row r="2096" spans="7:37" s="1" customFormat="1" ht="13.9" customHeight="1">
      <c r="G2096" s="50"/>
      <c r="H2096" s="50"/>
      <c r="I2096" s="50"/>
      <c r="J2096" s="50"/>
      <c r="K2096" s="50"/>
      <c r="L2096" s="50"/>
      <c r="M2096" s="50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0"/>
      <c r="Z2096" s="50"/>
      <c r="AA2096" s="46"/>
      <c r="AB2096" s="46"/>
      <c r="AC2096" s="46"/>
      <c r="AD2096" s="46"/>
      <c r="AE2096" s="46"/>
      <c r="AF2096" s="46"/>
      <c r="AG2096" s="46"/>
      <c r="AH2096" s="46"/>
      <c r="AI2096" s="46"/>
      <c r="AJ2096" s="46"/>
      <c r="AK2096" s="46"/>
    </row>
    <row r="2097" spans="7:37" s="1" customFormat="1" ht="13.9" customHeight="1">
      <c r="G2097" s="50"/>
      <c r="H2097" s="50"/>
      <c r="I2097" s="50"/>
      <c r="J2097" s="50"/>
      <c r="K2097" s="50"/>
      <c r="L2097" s="50"/>
      <c r="M2097" s="50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0"/>
      <c r="Z2097" s="50"/>
      <c r="AA2097" s="46"/>
      <c r="AB2097" s="46"/>
      <c r="AC2097" s="46"/>
      <c r="AD2097" s="46"/>
      <c r="AE2097" s="46"/>
      <c r="AF2097" s="46"/>
      <c r="AG2097" s="46"/>
      <c r="AH2097" s="46"/>
      <c r="AI2097" s="46"/>
      <c r="AJ2097" s="46"/>
      <c r="AK2097" s="46"/>
    </row>
    <row r="2098" spans="7:37" s="1" customFormat="1" ht="13.9" customHeight="1">
      <c r="G2098" s="50"/>
      <c r="H2098" s="50"/>
      <c r="I2098" s="50"/>
      <c r="J2098" s="50"/>
      <c r="K2098" s="50"/>
      <c r="L2098" s="50"/>
      <c r="M2098" s="50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0"/>
      <c r="Z2098" s="50"/>
      <c r="AA2098" s="46"/>
      <c r="AB2098" s="46"/>
      <c r="AC2098" s="46"/>
      <c r="AD2098" s="46"/>
      <c r="AE2098" s="46"/>
      <c r="AF2098" s="46"/>
      <c r="AG2098" s="46"/>
      <c r="AH2098" s="46"/>
      <c r="AI2098" s="46"/>
      <c r="AJ2098" s="46"/>
      <c r="AK2098" s="46"/>
    </row>
    <row r="2099" spans="7:37" s="1" customFormat="1" ht="13.9" customHeight="1">
      <c r="G2099" s="50"/>
      <c r="H2099" s="50"/>
      <c r="I2099" s="50"/>
      <c r="J2099" s="50"/>
      <c r="K2099" s="50"/>
      <c r="L2099" s="50"/>
      <c r="M2099" s="50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0"/>
      <c r="Z2099" s="50"/>
      <c r="AA2099" s="46"/>
      <c r="AB2099" s="46"/>
      <c r="AC2099" s="46"/>
      <c r="AD2099" s="46"/>
      <c r="AE2099" s="46"/>
      <c r="AF2099" s="46"/>
      <c r="AG2099" s="46"/>
      <c r="AH2099" s="46"/>
      <c r="AI2099" s="46"/>
      <c r="AJ2099" s="46"/>
      <c r="AK2099" s="46"/>
    </row>
    <row r="2100" spans="7:37" s="1" customFormat="1" ht="13.9" customHeight="1">
      <c r="G2100" s="50"/>
      <c r="H2100" s="50"/>
      <c r="I2100" s="50"/>
      <c r="J2100" s="50"/>
      <c r="K2100" s="50"/>
      <c r="L2100" s="50"/>
      <c r="M2100" s="50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0"/>
      <c r="Z2100" s="50"/>
      <c r="AA2100" s="46"/>
      <c r="AB2100" s="46"/>
      <c r="AC2100" s="46"/>
      <c r="AD2100" s="46"/>
      <c r="AE2100" s="46"/>
      <c r="AF2100" s="46"/>
      <c r="AG2100" s="46"/>
      <c r="AH2100" s="46"/>
      <c r="AI2100" s="46"/>
      <c r="AJ2100" s="46"/>
      <c r="AK2100" s="46"/>
    </row>
    <row r="2101" spans="7:37" s="1" customFormat="1" ht="13.9" customHeight="1">
      <c r="G2101" s="50"/>
      <c r="H2101" s="50"/>
      <c r="I2101" s="50"/>
      <c r="J2101" s="50"/>
      <c r="K2101" s="50"/>
      <c r="L2101" s="50"/>
      <c r="M2101" s="50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0"/>
      <c r="Z2101" s="50"/>
      <c r="AA2101" s="46"/>
      <c r="AB2101" s="46"/>
      <c r="AC2101" s="46"/>
      <c r="AD2101" s="46"/>
      <c r="AE2101" s="46"/>
      <c r="AF2101" s="46"/>
      <c r="AG2101" s="46"/>
      <c r="AH2101" s="46"/>
      <c r="AI2101" s="46"/>
      <c r="AJ2101" s="46"/>
      <c r="AK2101" s="46"/>
    </row>
    <row r="2102" spans="7:37" s="1" customFormat="1" ht="13.9" customHeight="1">
      <c r="G2102" s="50"/>
      <c r="H2102" s="50"/>
      <c r="I2102" s="50"/>
      <c r="J2102" s="50"/>
      <c r="K2102" s="50"/>
      <c r="L2102" s="50"/>
      <c r="M2102" s="50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0"/>
      <c r="Z2102" s="50"/>
      <c r="AA2102" s="46"/>
      <c r="AB2102" s="46"/>
      <c r="AC2102" s="46"/>
      <c r="AD2102" s="46"/>
      <c r="AE2102" s="46"/>
      <c r="AF2102" s="46"/>
      <c r="AG2102" s="46"/>
      <c r="AH2102" s="46"/>
      <c r="AI2102" s="46"/>
      <c r="AJ2102" s="46"/>
      <c r="AK2102" s="46"/>
    </row>
    <row r="2103" spans="7:37" s="1" customFormat="1" ht="13.9" customHeight="1">
      <c r="G2103" s="50"/>
      <c r="H2103" s="50"/>
      <c r="I2103" s="50"/>
      <c r="J2103" s="50"/>
      <c r="K2103" s="50"/>
      <c r="L2103" s="50"/>
      <c r="M2103" s="50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0"/>
      <c r="Z2103" s="50"/>
      <c r="AA2103" s="46"/>
      <c r="AB2103" s="46"/>
      <c r="AC2103" s="46"/>
      <c r="AD2103" s="46"/>
      <c r="AE2103" s="46"/>
      <c r="AF2103" s="46"/>
      <c r="AG2103" s="46"/>
      <c r="AH2103" s="46"/>
      <c r="AI2103" s="46"/>
      <c r="AJ2103" s="46"/>
      <c r="AK2103" s="46"/>
    </row>
    <row r="2104" spans="7:37" s="1" customFormat="1" ht="13.9" customHeight="1">
      <c r="G2104" s="50"/>
      <c r="H2104" s="50"/>
      <c r="I2104" s="50"/>
      <c r="J2104" s="50"/>
      <c r="K2104" s="50"/>
      <c r="L2104" s="50"/>
      <c r="M2104" s="50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0"/>
      <c r="Z2104" s="50"/>
      <c r="AA2104" s="46"/>
      <c r="AB2104" s="46"/>
      <c r="AC2104" s="46"/>
      <c r="AD2104" s="46"/>
      <c r="AE2104" s="46"/>
      <c r="AF2104" s="46"/>
      <c r="AG2104" s="46"/>
      <c r="AH2104" s="46"/>
      <c r="AI2104" s="46"/>
      <c r="AJ2104" s="46"/>
      <c r="AK2104" s="46"/>
    </row>
    <row r="2105" spans="7:37" s="1" customFormat="1" ht="13.9" customHeight="1">
      <c r="G2105" s="50"/>
      <c r="H2105" s="50"/>
      <c r="I2105" s="50"/>
      <c r="J2105" s="50"/>
      <c r="K2105" s="50"/>
      <c r="L2105" s="50"/>
      <c r="M2105" s="50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0"/>
      <c r="Z2105" s="50"/>
      <c r="AA2105" s="46"/>
      <c r="AB2105" s="46"/>
      <c r="AC2105" s="46"/>
      <c r="AD2105" s="46"/>
      <c r="AE2105" s="46"/>
      <c r="AF2105" s="46"/>
      <c r="AG2105" s="46"/>
      <c r="AH2105" s="46"/>
      <c r="AI2105" s="46"/>
      <c r="AJ2105" s="46"/>
      <c r="AK2105" s="46"/>
    </row>
    <row r="2106" spans="7:37" s="1" customFormat="1" ht="13.9" customHeight="1">
      <c r="G2106" s="50"/>
      <c r="H2106" s="50"/>
      <c r="I2106" s="50"/>
      <c r="J2106" s="50"/>
      <c r="K2106" s="50"/>
      <c r="L2106" s="50"/>
      <c r="M2106" s="50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0"/>
      <c r="Z2106" s="50"/>
      <c r="AA2106" s="46"/>
      <c r="AB2106" s="46"/>
      <c r="AC2106" s="46"/>
      <c r="AD2106" s="46"/>
      <c r="AE2106" s="46"/>
      <c r="AF2106" s="46"/>
      <c r="AG2106" s="46"/>
      <c r="AH2106" s="46"/>
      <c r="AI2106" s="46"/>
      <c r="AJ2106" s="46"/>
      <c r="AK2106" s="46"/>
    </row>
    <row r="2107" spans="7:37" s="1" customFormat="1" ht="13.9" customHeight="1">
      <c r="G2107" s="50"/>
      <c r="H2107" s="50"/>
      <c r="I2107" s="50"/>
      <c r="J2107" s="50"/>
      <c r="K2107" s="50"/>
      <c r="L2107" s="50"/>
      <c r="M2107" s="50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0"/>
      <c r="Z2107" s="50"/>
      <c r="AA2107" s="46"/>
      <c r="AB2107" s="46"/>
      <c r="AC2107" s="46"/>
      <c r="AD2107" s="46"/>
      <c r="AE2107" s="46"/>
      <c r="AF2107" s="46"/>
      <c r="AG2107" s="46"/>
      <c r="AH2107" s="46"/>
      <c r="AI2107" s="46"/>
      <c r="AJ2107" s="46"/>
      <c r="AK2107" s="46"/>
    </row>
    <row r="2108" spans="7:37" s="1" customFormat="1" ht="13.9" customHeight="1">
      <c r="G2108" s="50"/>
      <c r="H2108" s="50"/>
      <c r="I2108" s="50"/>
      <c r="J2108" s="50"/>
      <c r="K2108" s="50"/>
      <c r="L2108" s="50"/>
      <c r="M2108" s="50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0"/>
      <c r="Z2108" s="50"/>
      <c r="AA2108" s="46"/>
      <c r="AB2108" s="46"/>
      <c r="AC2108" s="46"/>
      <c r="AD2108" s="46"/>
      <c r="AE2108" s="46"/>
      <c r="AF2108" s="46"/>
      <c r="AG2108" s="46"/>
      <c r="AH2108" s="46"/>
      <c r="AI2108" s="46"/>
      <c r="AJ2108" s="46"/>
      <c r="AK2108" s="46"/>
    </row>
    <row r="2109" spans="7:37" s="1" customFormat="1" ht="13.9" customHeight="1">
      <c r="G2109" s="50"/>
      <c r="H2109" s="50"/>
      <c r="I2109" s="50"/>
      <c r="J2109" s="50"/>
      <c r="K2109" s="50"/>
      <c r="L2109" s="50"/>
      <c r="M2109" s="50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0"/>
      <c r="Z2109" s="50"/>
      <c r="AA2109" s="46"/>
      <c r="AB2109" s="46"/>
      <c r="AC2109" s="46"/>
      <c r="AD2109" s="46"/>
      <c r="AE2109" s="46"/>
      <c r="AF2109" s="46"/>
      <c r="AG2109" s="46"/>
      <c r="AH2109" s="46"/>
      <c r="AI2109" s="46"/>
      <c r="AJ2109" s="46"/>
      <c r="AK2109" s="46"/>
    </row>
    <row r="2110" spans="7:37" s="1" customFormat="1" ht="13.9" customHeight="1">
      <c r="G2110" s="50"/>
      <c r="H2110" s="50"/>
      <c r="I2110" s="50"/>
      <c r="J2110" s="50"/>
      <c r="K2110" s="50"/>
      <c r="L2110" s="50"/>
      <c r="M2110" s="50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0"/>
      <c r="Z2110" s="50"/>
      <c r="AA2110" s="46"/>
      <c r="AB2110" s="46"/>
      <c r="AC2110" s="46"/>
      <c r="AD2110" s="46"/>
      <c r="AE2110" s="46"/>
      <c r="AF2110" s="46"/>
      <c r="AG2110" s="46"/>
      <c r="AH2110" s="46"/>
      <c r="AI2110" s="46"/>
      <c r="AJ2110" s="46"/>
      <c r="AK2110" s="46"/>
    </row>
    <row r="2111" spans="7:37" s="1" customFormat="1" ht="13.9" customHeight="1">
      <c r="G2111" s="50"/>
      <c r="H2111" s="50"/>
      <c r="I2111" s="50"/>
      <c r="J2111" s="50"/>
      <c r="K2111" s="50"/>
      <c r="L2111" s="50"/>
      <c r="M2111" s="50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0"/>
      <c r="Z2111" s="50"/>
      <c r="AA2111" s="46"/>
      <c r="AB2111" s="46"/>
      <c r="AC2111" s="46"/>
      <c r="AD2111" s="46"/>
      <c r="AE2111" s="46"/>
      <c r="AF2111" s="46"/>
      <c r="AG2111" s="46"/>
      <c r="AH2111" s="46"/>
      <c r="AI2111" s="46"/>
      <c r="AJ2111" s="46"/>
      <c r="AK2111" s="46"/>
    </row>
    <row r="2112" spans="7:37" s="1" customFormat="1" ht="13.9" customHeight="1">
      <c r="G2112" s="50"/>
      <c r="H2112" s="50"/>
      <c r="I2112" s="50"/>
      <c r="J2112" s="50"/>
      <c r="K2112" s="50"/>
      <c r="L2112" s="50"/>
      <c r="M2112" s="50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0"/>
      <c r="Z2112" s="50"/>
      <c r="AA2112" s="46"/>
      <c r="AB2112" s="46"/>
      <c r="AC2112" s="46"/>
      <c r="AD2112" s="46"/>
      <c r="AE2112" s="46"/>
      <c r="AF2112" s="46"/>
      <c r="AG2112" s="46"/>
      <c r="AH2112" s="46"/>
      <c r="AI2112" s="46"/>
      <c r="AJ2112" s="46"/>
      <c r="AK2112" s="46"/>
    </row>
    <row r="2113" spans="7:37" s="1" customFormat="1" ht="13.9" customHeight="1">
      <c r="G2113" s="50"/>
      <c r="H2113" s="50"/>
      <c r="I2113" s="50"/>
      <c r="J2113" s="50"/>
      <c r="K2113" s="50"/>
      <c r="L2113" s="50"/>
      <c r="M2113" s="50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0"/>
      <c r="Z2113" s="50"/>
      <c r="AA2113" s="46"/>
      <c r="AB2113" s="46"/>
      <c r="AC2113" s="46"/>
      <c r="AD2113" s="46"/>
      <c r="AE2113" s="46"/>
      <c r="AF2113" s="46"/>
      <c r="AG2113" s="46"/>
      <c r="AH2113" s="46"/>
      <c r="AI2113" s="46"/>
      <c r="AJ2113" s="46"/>
      <c r="AK2113" s="46"/>
    </row>
    <row r="2114" spans="7:37" s="1" customFormat="1" ht="13.9" customHeight="1">
      <c r="G2114" s="50"/>
      <c r="H2114" s="50"/>
      <c r="I2114" s="50"/>
      <c r="J2114" s="50"/>
      <c r="K2114" s="50"/>
      <c r="L2114" s="50"/>
      <c r="M2114" s="50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0"/>
      <c r="Z2114" s="50"/>
      <c r="AA2114" s="46"/>
      <c r="AB2114" s="46"/>
      <c r="AC2114" s="46"/>
      <c r="AD2114" s="46"/>
      <c r="AE2114" s="46"/>
      <c r="AF2114" s="46"/>
      <c r="AG2114" s="46"/>
      <c r="AH2114" s="46"/>
      <c r="AI2114" s="46"/>
      <c r="AJ2114" s="46"/>
      <c r="AK2114" s="46"/>
    </row>
    <row r="2115" spans="7:37" s="1" customFormat="1" ht="13.9" customHeight="1">
      <c r="G2115" s="50"/>
      <c r="H2115" s="50"/>
      <c r="I2115" s="50"/>
      <c r="J2115" s="50"/>
      <c r="K2115" s="50"/>
      <c r="L2115" s="50"/>
      <c r="M2115" s="50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0"/>
      <c r="Z2115" s="50"/>
      <c r="AA2115" s="46"/>
      <c r="AB2115" s="46"/>
      <c r="AC2115" s="46"/>
      <c r="AD2115" s="46"/>
      <c r="AE2115" s="46"/>
      <c r="AF2115" s="46"/>
      <c r="AG2115" s="46"/>
      <c r="AH2115" s="46"/>
      <c r="AI2115" s="46"/>
      <c r="AJ2115" s="46"/>
      <c r="AK2115" s="46"/>
    </row>
    <row r="2116" spans="7:37" s="1" customFormat="1" ht="13.9" customHeight="1">
      <c r="G2116" s="50"/>
      <c r="H2116" s="50"/>
      <c r="I2116" s="50"/>
      <c r="J2116" s="50"/>
      <c r="K2116" s="50"/>
      <c r="L2116" s="50"/>
      <c r="M2116" s="50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0"/>
      <c r="Z2116" s="50"/>
      <c r="AA2116" s="46"/>
      <c r="AB2116" s="46"/>
      <c r="AC2116" s="46"/>
      <c r="AD2116" s="46"/>
      <c r="AE2116" s="46"/>
      <c r="AF2116" s="46"/>
      <c r="AG2116" s="46"/>
      <c r="AH2116" s="46"/>
      <c r="AI2116" s="46"/>
      <c r="AJ2116" s="46"/>
      <c r="AK2116" s="46"/>
    </row>
    <row r="2117" spans="7:37" s="1" customFormat="1" ht="13.9" customHeight="1">
      <c r="G2117" s="50"/>
      <c r="H2117" s="50"/>
      <c r="I2117" s="50"/>
      <c r="J2117" s="50"/>
      <c r="K2117" s="50"/>
      <c r="L2117" s="50"/>
      <c r="M2117" s="50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0"/>
      <c r="Z2117" s="50"/>
      <c r="AA2117" s="46"/>
      <c r="AB2117" s="46"/>
      <c r="AC2117" s="46"/>
      <c r="AD2117" s="46"/>
      <c r="AE2117" s="46"/>
      <c r="AF2117" s="46"/>
      <c r="AG2117" s="46"/>
      <c r="AH2117" s="46"/>
      <c r="AI2117" s="46"/>
      <c r="AJ2117" s="46"/>
      <c r="AK2117" s="46"/>
    </row>
    <row r="2118" spans="7:37" s="1" customFormat="1" ht="13.9" customHeight="1">
      <c r="G2118" s="50"/>
      <c r="H2118" s="50"/>
      <c r="I2118" s="50"/>
      <c r="J2118" s="50"/>
      <c r="K2118" s="50"/>
      <c r="L2118" s="50"/>
      <c r="M2118" s="50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0"/>
      <c r="Z2118" s="50"/>
      <c r="AA2118" s="46"/>
      <c r="AB2118" s="46"/>
      <c r="AC2118" s="46"/>
      <c r="AD2118" s="46"/>
      <c r="AE2118" s="46"/>
      <c r="AF2118" s="46"/>
      <c r="AG2118" s="46"/>
      <c r="AH2118" s="46"/>
      <c r="AI2118" s="46"/>
      <c r="AJ2118" s="46"/>
      <c r="AK2118" s="46"/>
    </row>
    <row r="2119" spans="7:37" s="1" customFormat="1" ht="13.9" customHeight="1">
      <c r="G2119" s="50"/>
      <c r="H2119" s="50"/>
      <c r="I2119" s="50"/>
      <c r="J2119" s="50"/>
      <c r="K2119" s="50"/>
      <c r="L2119" s="50"/>
      <c r="M2119" s="50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0"/>
      <c r="Z2119" s="50"/>
      <c r="AA2119" s="46"/>
      <c r="AB2119" s="46"/>
      <c r="AC2119" s="46"/>
      <c r="AD2119" s="46"/>
      <c r="AE2119" s="46"/>
      <c r="AF2119" s="46"/>
      <c r="AG2119" s="46"/>
      <c r="AH2119" s="46"/>
      <c r="AI2119" s="46"/>
      <c r="AJ2119" s="46"/>
      <c r="AK2119" s="46"/>
    </row>
    <row r="2120" spans="7:37" s="1" customFormat="1" ht="13.9" customHeight="1">
      <c r="G2120" s="50"/>
      <c r="H2120" s="50"/>
      <c r="I2120" s="50"/>
      <c r="J2120" s="50"/>
      <c r="K2120" s="50"/>
      <c r="L2120" s="50"/>
      <c r="M2120" s="50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0"/>
      <c r="Z2120" s="50"/>
      <c r="AA2120" s="46"/>
      <c r="AB2120" s="46"/>
      <c r="AC2120" s="46"/>
      <c r="AD2120" s="46"/>
      <c r="AE2120" s="46"/>
      <c r="AF2120" s="46"/>
      <c r="AG2120" s="46"/>
      <c r="AH2120" s="46"/>
      <c r="AI2120" s="46"/>
      <c r="AJ2120" s="46"/>
      <c r="AK2120" s="46"/>
    </row>
    <row r="2121" spans="7:37" s="1" customFormat="1" ht="13.9" customHeight="1">
      <c r="G2121" s="50"/>
      <c r="H2121" s="50"/>
      <c r="I2121" s="50"/>
      <c r="J2121" s="50"/>
      <c r="K2121" s="50"/>
      <c r="L2121" s="50"/>
      <c r="M2121" s="50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0"/>
      <c r="Z2121" s="50"/>
      <c r="AA2121" s="46"/>
      <c r="AB2121" s="46"/>
      <c r="AC2121" s="46"/>
      <c r="AD2121" s="46"/>
      <c r="AE2121" s="46"/>
      <c r="AF2121" s="46"/>
      <c r="AG2121" s="46"/>
      <c r="AH2121" s="46"/>
      <c r="AI2121" s="46"/>
      <c r="AJ2121" s="46"/>
      <c r="AK2121" s="46"/>
    </row>
    <row r="2122" spans="7:37" s="1" customFormat="1" ht="13.9" customHeight="1">
      <c r="G2122" s="50"/>
      <c r="H2122" s="50"/>
      <c r="I2122" s="50"/>
      <c r="J2122" s="50"/>
      <c r="K2122" s="50"/>
      <c r="L2122" s="50"/>
      <c r="M2122" s="50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0"/>
      <c r="Z2122" s="50"/>
      <c r="AA2122" s="46"/>
      <c r="AB2122" s="46"/>
      <c r="AC2122" s="46"/>
      <c r="AD2122" s="46"/>
      <c r="AE2122" s="46"/>
      <c r="AF2122" s="46"/>
      <c r="AG2122" s="46"/>
      <c r="AH2122" s="46"/>
      <c r="AI2122" s="46"/>
      <c r="AJ2122" s="46"/>
      <c r="AK2122" s="46"/>
    </row>
    <row r="2123" spans="7:37" s="1" customFormat="1" ht="13.9" customHeight="1">
      <c r="G2123" s="50"/>
      <c r="H2123" s="50"/>
      <c r="I2123" s="50"/>
      <c r="J2123" s="50"/>
      <c r="K2123" s="50"/>
      <c r="L2123" s="50"/>
      <c r="M2123" s="50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0"/>
      <c r="Z2123" s="50"/>
      <c r="AA2123" s="46"/>
      <c r="AB2123" s="46"/>
      <c r="AC2123" s="46"/>
      <c r="AD2123" s="46"/>
      <c r="AE2123" s="46"/>
      <c r="AF2123" s="46"/>
      <c r="AG2123" s="46"/>
      <c r="AH2123" s="46"/>
      <c r="AI2123" s="46"/>
      <c r="AJ2123" s="46"/>
      <c r="AK2123" s="46"/>
    </row>
    <row r="2124" spans="7:37" s="1" customFormat="1" ht="13.9" customHeight="1">
      <c r="G2124" s="50"/>
      <c r="H2124" s="50"/>
      <c r="I2124" s="50"/>
      <c r="J2124" s="50"/>
      <c r="K2124" s="50"/>
      <c r="L2124" s="50"/>
      <c r="M2124" s="50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0"/>
      <c r="Z2124" s="50"/>
      <c r="AA2124" s="46"/>
      <c r="AB2124" s="46"/>
      <c r="AC2124" s="46"/>
      <c r="AD2124" s="46"/>
      <c r="AE2124" s="46"/>
      <c r="AF2124" s="46"/>
      <c r="AG2124" s="46"/>
      <c r="AH2124" s="46"/>
      <c r="AI2124" s="46"/>
      <c r="AJ2124" s="46"/>
      <c r="AK2124" s="46"/>
    </row>
    <row r="2125" spans="7:37" s="1" customFormat="1" ht="13.9" customHeight="1">
      <c r="G2125" s="50"/>
      <c r="H2125" s="50"/>
      <c r="I2125" s="50"/>
      <c r="J2125" s="50"/>
      <c r="K2125" s="50"/>
      <c r="L2125" s="50"/>
      <c r="M2125" s="50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0"/>
      <c r="Z2125" s="50"/>
      <c r="AA2125" s="46"/>
      <c r="AB2125" s="46"/>
      <c r="AC2125" s="46"/>
      <c r="AD2125" s="46"/>
      <c r="AE2125" s="46"/>
      <c r="AF2125" s="46"/>
      <c r="AG2125" s="46"/>
      <c r="AH2125" s="46"/>
      <c r="AI2125" s="46"/>
      <c r="AJ2125" s="46"/>
      <c r="AK2125" s="46"/>
    </row>
    <row r="2126" spans="7:37" s="1" customFormat="1" ht="13.9" customHeight="1">
      <c r="G2126" s="50"/>
      <c r="H2126" s="50"/>
      <c r="I2126" s="50"/>
      <c r="J2126" s="50"/>
      <c r="K2126" s="50"/>
      <c r="L2126" s="50"/>
      <c r="M2126" s="50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0"/>
      <c r="Z2126" s="50"/>
      <c r="AA2126" s="46"/>
      <c r="AB2126" s="46"/>
      <c r="AC2126" s="46"/>
      <c r="AD2126" s="46"/>
      <c r="AE2126" s="46"/>
      <c r="AF2126" s="46"/>
      <c r="AG2126" s="46"/>
      <c r="AH2126" s="46"/>
      <c r="AI2126" s="46"/>
      <c r="AJ2126" s="46"/>
      <c r="AK2126" s="46"/>
    </row>
    <row r="2127" spans="7:37" s="1" customFormat="1" ht="13.9" customHeight="1">
      <c r="G2127" s="50"/>
      <c r="H2127" s="50"/>
      <c r="I2127" s="50"/>
      <c r="J2127" s="50"/>
      <c r="K2127" s="50"/>
      <c r="L2127" s="50"/>
      <c r="M2127" s="50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0"/>
      <c r="Z2127" s="50"/>
      <c r="AA2127" s="46"/>
      <c r="AB2127" s="46"/>
      <c r="AC2127" s="46"/>
      <c r="AD2127" s="46"/>
      <c r="AE2127" s="46"/>
      <c r="AF2127" s="46"/>
      <c r="AG2127" s="46"/>
      <c r="AH2127" s="46"/>
      <c r="AI2127" s="46"/>
      <c r="AJ2127" s="46"/>
      <c r="AK2127" s="46"/>
    </row>
    <row r="2128" spans="7:37" s="1" customFormat="1" ht="13.9" customHeight="1">
      <c r="G2128" s="50"/>
      <c r="H2128" s="50"/>
      <c r="I2128" s="50"/>
      <c r="J2128" s="50"/>
      <c r="K2128" s="50"/>
      <c r="L2128" s="50"/>
      <c r="M2128" s="50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0"/>
      <c r="Z2128" s="50"/>
      <c r="AA2128" s="46"/>
      <c r="AB2128" s="46"/>
      <c r="AC2128" s="46"/>
      <c r="AD2128" s="46"/>
      <c r="AE2128" s="46"/>
      <c r="AF2128" s="46"/>
      <c r="AG2128" s="46"/>
      <c r="AH2128" s="46"/>
      <c r="AI2128" s="46"/>
      <c r="AJ2128" s="46"/>
      <c r="AK2128" s="46"/>
    </row>
    <row r="2129" spans="7:37" s="1" customFormat="1" ht="13.9" customHeight="1">
      <c r="G2129" s="50"/>
      <c r="H2129" s="50"/>
      <c r="I2129" s="50"/>
      <c r="J2129" s="50"/>
      <c r="K2129" s="50"/>
      <c r="L2129" s="50"/>
      <c r="M2129" s="50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0"/>
      <c r="Z2129" s="50"/>
      <c r="AA2129" s="46"/>
      <c r="AB2129" s="46"/>
      <c r="AC2129" s="46"/>
      <c r="AD2129" s="46"/>
      <c r="AE2129" s="46"/>
      <c r="AF2129" s="46"/>
      <c r="AG2129" s="46"/>
      <c r="AH2129" s="46"/>
      <c r="AI2129" s="46"/>
      <c r="AJ2129" s="46"/>
      <c r="AK2129" s="46"/>
    </row>
    <row r="2130" spans="7:37" s="1" customFormat="1" ht="13.9" customHeight="1">
      <c r="G2130" s="50"/>
      <c r="H2130" s="50"/>
      <c r="I2130" s="50"/>
      <c r="J2130" s="50"/>
      <c r="K2130" s="50"/>
      <c r="L2130" s="50"/>
      <c r="M2130" s="50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0"/>
      <c r="Z2130" s="50"/>
      <c r="AA2130" s="46"/>
      <c r="AB2130" s="46"/>
      <c r="AC2130" s="46"/>
      <c r="AD2130" s="46"/>
      <c r="AE2130" s="46"/>
      <c r="AF2130" s="46"/>
      <c r="AG2130" s="46"/>
      <c r="AH2130" s="46"/>
      <c r="AI2130" s="46"/>
      <c r="AJ2130" s="46"/>
      <c r="AK2130" s="46"/>
    </row>
    <row r="2131" spans="7:37" s="1" customFormat="1" ht="13.9" customHeight="1">
      <c r="G2131" s="50"/>
      <c r="H2131" s="50"/>
      <c r="I2131" s="50"/>
      <c r="J2131" s="50"/>
      <c r="K2131" s="50"/>
      <c r="L2131" s="50"/>
      <c r="M2131" s="50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0"/>
      <c r="Z2131" s="50"/>
      <c r="AA2131" s="46"/>
      <c r="AB2131" s="46"/>
      <c r="AC2131" s="46"/>
      <c r="AD2131" s="46"/>
      <c r="AE2131" s="46"/>
      <c r="AF2131" s="46"/>
      <c r="AG2131" s="46"/>
      <c r="AH2131" s="46"/>
      <c r="AI2131" s="46"/>
      <c r="AJ2131" s="46"/>
      <c r="AK2131" s="46"/>
    </row>
    <row r="2132" spans="7:37" s="1" customFormat="1" ht="13.9" customHeight="1">
      <c r="G2132" s="50"/>
      <c r="H2132" s="50"/>
      <c r="I2132" s="50"/>
      <c r="J2132" s="50"/>
      <c r="K2132" s="50"/>
      <c r="L2132" s="50"/>
      <c r="M2132" s="50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0"/>
      <c r="Z2132" s="50"/>
      <c r="AA2132" s="46"/>
      <c r="AB2132" s="46"/>
      <c r="AC2132" s="46"/>
      <c r="AD2132" s="46"/>
      <c r="AE2132" s="46"/>
      <c r="AF2132" s="46"/>
      <c r="AG2132" s="46"/>
      <c r="AH2132" s="46"/>
      <c r="AI2132" s="46"/>
      <c r="AJ2132" s="46"/>
      <c r="AK2132" s="46"/>
    </row>
    <row r="2133" spans="7:37" s="1" customFormat="1" ht="13.9" customHeight="1">
      <c r="G2133" s="50"/>
      <c r="H2133" s="50"/>
      <c r="I2133" s="50"/>
      <c r="J2133" s="50"/>
      <c r="K2133" s="50"/>
      <c r="L2133" s="50"/>
      <c r="M2133" s="50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0"/>
      <c r="Z2133" s="50"/>
      <c r="AA2133" s="46"/>
      <c r="AB2133" s="46"/>
      <c r="AC2133" s="46"/>
      <c r="AD2133" s="46"/>
      <c r="AE2133" s="46"/>
      <c r="AF2133" s="46"/>
      <c r="AG2133" s="46"/>
      <c r="AH2133" s="46"/>
      <c r="AI2133" s="46"/>
      <c r="AJ2133" s="46"/>
      <c r="AK2133" s="46"/>
    </row>
    <row r="2134" spans="7:37" s="1" customFormat="1" ht="13.9" customHeight="1">
      <c r="G2134" s="50"/>
      <c r="H2134" s="50"/>
      <c r="I2134" s="50"/>
      <c r="J2134" s="50"/>
      <c r="K2134" s="50"/>
      <c r="L2134" s="50"/>
      <c r="M2134" s="50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0"/>
      <c r="Z2134" s="50"/>
      <c r="AA2134" s="46"/>
      <c r="AB2134" s="46"/>
      <c r="AC2134" s="46"/>
      <c r="AD2134" s="46"/>
      <c r="AE2134" s="46"/>
      <c r="AF2134" s="46"/>
      <c r="AG2134" s="46"/>
      <c r="AH2134" s="46"/>
      <c r="AI2134" s="46"/>
      <c r="AJ2134" s="46"/>
      <c r="AK2134" s="46"/>
    </row>
    <row r="2135" spans="7:37" s="1" customFormat="1" ht="13.9" customHeight="1">
      <c r="G2135" s="50"/>
      <c r="H2135" s="50"/>
      <c r="I2135" s="50"/>
      <c r="J2135" s="50"/>
      <c r="K2135" s="50"/>
      <c r="L2135" s="50"/>
      <c r="M2135" s="50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0"/>
      <c r="Z2135" s="50"/>
      <c r="AA2135" s="46"/>
      <c r="AB2135" s="46"/>
      <c r="AC2135" s="46"/>
      <c r="AD2135" s="46"/>
      <c r="AE2135" s="46"/>
      <c r="AF2135" s="46"/>
      <c r="AG2135" s="46"/>
      <c r="AH2135" s="46"/>
      <c r="AI2135" s="46"/>
      <c r="AJ2135" s="46"/>
      <c r="AK2135" s="46"/>
    </row>
    <row r="2136" spans="7:37" s="1" customFormat="1" ht="13.9" customHeight="1">
      <c r="G2136" s="50"/>
      <c r="H2136" s="50"/>
      <c r="I2136" s="50"/>
      <c r="J2136" s="50"/>
      <c r="K2136" s="50"/>
      <c r="L2136" s="50"/>
      <c r="M2136" s="50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0"/>
      <c r="Z2136" s="50"/>
      <c r="AA2136" s="46"/>
      <c r="AB2136" s="46"/>
      <c r="AC2136" s="46"/>
      <c r="AD2136" s="46"/>
      <c r="AE2136" s="46"/>
      <c r="AF2136" s="46"/>
      <c r="AG2136" s="46"/>
      <c r="AH2136" s="46"/>
      <c r="AI2136" s="46"/>
      <c r="AJ2136" s="46"/>
      <c r="AK2136" s="46"/>
    </row>
    <row r="2137" spans="7:37" s="1" customFormat="1" ht="13.9" customHeight="1">
      <c r="G2137" s="50"/>
      <c r="H2137" s="50"/>
      <c r="I2137" s="50"/>
      <c r="J2137" s="50"/>
      <c r="K2137" s="50"/>
      <c r="L2137" s="50"/>
      <c r="M2137" s="50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0"/>
      <c r="Z2137" s="50"/>
      <c r="AA2137" s="46"/>
      <c r="AB2137" s="46"/>
      <c r="AC2137" s="46"/>
      <c r="AD2137" s="46"/>
      <c r="AE2137" s="46"/>
      <c r="AF2137" s="46"/>
      <c r="AG2137" s="46"/>
      <c r="AH2137" s="46"/>
      <c r="AI2137" s="46"/>
      <c r="AJ2137" s="46"/>
      <c r="AK2137" s="46"/>
    </row>
    <row r="2138" spans="7:37" s="1" customFormat="1" ht="13.9" customHeight="1">
      <c r="G2138" s="50"/>
      <c r="H2138" s="50"/>
      <c r="I2138" s="50"/>
      <c r="J2138" s="50"/>
      <c r="K2138" s="50"/>
      <c r="L2138" s="50"/>
      <c r="M2138" s="50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0"/>
      <c r="Z2138" s="50"/>
      <c r="AA2138" s="46"/>
      <c r="AB2138" s="46"/>
      <c r="AC2138" s="46"/>
      <c r="AD2138" s="46"/>
      <c r="AE2138" s="46"/>
      <c r="AF2138" s="46"/>
      <c r="AG2138" s="46"/>
      <c r="AH2138" s="46"/>
      <c r="AI2138" s="46"/>
      <c r="AJ2138" s="46"/>
      <c r="AK2138" s="46"/>
    </row>
    <row r="2139" spans="7:37" s="1" customFormat="1" ht="13.9" customHeight="1"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0"/>
      <c r="Z2139" s="50"/>
      <c r="AA2139" s="46"/>
      <c r="AB2139" s="46"/>
      <c r="AC2139" s="46"/>
      <c r="AD2139" s="46"/>
      <c r="AE2139" s="46"/>
      <c r="AF2139" s="46"/>
      <c r="AG2139" s="46"/>
      <c r="AH2139" s="46"/>
      <c r="AI2139" s="46"/>
      <c r="AJ2139" s="46"/>
      <c r="AK2139" s="46"/>
    </row>
    <row r="2140" spans="7:37" s="1" customFormat="1" ht="13.9" customHeight="1">
      <c r="G2140" s="50"/>
      <c r="H2140" s="50"/>
      <c r="I2140" s="50"/>
      <c r="J2140" s="50"/>
      <c r="K2140" s="50"/>
      <c r="L2140" s="50"/>
      <c r="M2140" s="50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0"/>
      <c r="Z2140" s="50"/>
      <c r="AA2140" s="46"/>
      <c r="AB2140" s="46"/>
      <c r="AC2140" s="46"/>
      <c r="AD2140" s="46"/>
      <c r="AE2140" s="46"/>
      <c r="AF2140" s="46"/>
      <c r="AG2140" s="46"/>
      <c r="AH2140" s="46"/>
      <c r="AI2140" s="46"/>
      <c r="AJ2140" s="46"/>
      <c r="AK2140" s="46"/>
    </row>
    <row r="2141" spans="7:37" s="1" customFormat="1" ht="13.9" customHeight="1">
      <c r="G2141" s="50"/>
      <c r="H2141" s="50"/>
      <c r="I2141" s="50"/>
      <c r="J2141" s="50"/>
      <c r="K2141" s="50"/>
      <c r="L2141" s="50"/>
      <c r="M2141" s="50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0"/>
      <c r="Z2141" s="50"/>
      <c r="AA2141" s="46"/>
      <c r="AB2141" s="46"/>
      <c r="AC2141" s="46"/>
      <c r="AD2141" s="46"/>
      <c r="AE2141" s="46"/>
      <c r="AF2141" s="46"/>
      <c r="AG2141" s="46"/>
      <c r="AH2141" s="46"/>
      <c r="AI2141" s="46"/>
      <c r="AJ2141" s="46"/>
      <c r="AK2141" s="46"/>
    </row>
    <row r="2142" spans="7:37" s="1" customFormat="1" ht="13.9" customHeight="1">
      <c r="G2142" s="50"/>
      <c r="H2142" s="50"/>
      <c r="I2142" s="50"/>
      <c r="J2142" s="50"/>
      <c r="K2142" s="50"/>
      <c r="L2142" s="50"/>
      <c r="M2142" s="50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0"/>
      <c r="Z2142" s="50"/>
      <c r="AA2142" s="46"/>
      <c r="AB2142" s="46"/>
      <c r="AC2142" s="46"/>
      <c r="AD2142" s="46"/>
      <c r="AE2142" s="46"/>
      <c r="AF2142" s="46"/>
      <c r="AG2142" s="46"/>
      <c r="AH2142" s="46"/>
      <c r="AI2142" s="46"/>
      <c r="AJ2142" s="46"/>
      <c r="AK2142" s="46"/>
    </row>
    <row r="2143" spans="7:37" s="1" customFormat="1" ht="13.9" customHeight="1">
      <c r="G2143" s="50"/>
      <c r="H2143" s="50"/>
      <c r="I2143" s="50"/>
      <c r="J2143" s="50"/>
      <c r="K2143" s="50"/>
      <c r="L2143" s="50"/>
      <c r="M2143" s="50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0"/>
      <c r="Z2143" s="50"/>
      <c r="AA2143" s="46"/>
      <c r="AB2143" s="46"/>
      <c r="AC2143" s="46"/>
      <c r="AD2143" s="46"/>
      <c r="AE2143" s="46"/>
      <c r="AF2143" s="46"/>
      <c r="AG2143" s="46"/>
      <c r="AH2143" s="46"/>
      <c r="AI2143" s="46"/>
      <c r="AJ2143" s="46"/>
      <c r="AK2143" s="46"/>
    </row>
    <row r="2144" spans="7:37" s="1" customFormat="1" ht="13.9" customHeight="1">
      <c r="G2144" s="50"/>
      <c r="H2144" s="50"/>
      <c r="I2144" s="50"/>
      <c r="J2144" s="50"/>
      <c r="K2144" s="50"/>
      <c r="L2144" s="50"/>
      <c r="M2144" s="50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0"/>
      <c r="Z2144" s="50"/>
      <c r="AA2144" s="46"/>
      <c r="AB2144" s="46"/>
      <c r="AC2144" s="46"/>
      <c r="AD2144" s="46"/>
      <c r="AE2144" s="46"/>
      <c r="AF2144" s="46"/>
      <c r="AG2144" s="46"/>
      <c r="AH2144" s="46"/>
      <c r="AI2144" s="46"/>
      <c r="AJ2144" s="46"/>
      <c r="AK2144" s="46"/>
    </row>
    <row r="2145" spans="7:37" s="1" customFormat="1" ht="13.9" customHeight="1">
      <c r="G2145" s="50"/>
      <c r="H2145" s="50"/>
      <c r="I2145" s="50"/>
      <c r="J2145" s="50"/>
      <c r="K2145" s="50"/>
      <c r="L2145" s="50"/>
      <c r="M2145" s="50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0"/>
      <c r="Z2145" s="50"/>
      <c r="AA2145" s="46"/>
      <c r="AB2145" s="46"/>
      <c r="AC2145" s="46"/>
      <c r="AD2145" s="46"/>
      <c r="AE2145" s="46"/>
      <c r="AF2145" s="46"/>
      <c r="AG2145" s="46"/>
      <c r="AH2145" s="46"/>
      <c r="AI2145" s="46"/>
      <c r="AJ2145" s="46"/>
      <c r="AK2145" s="46"/>
    </row>
    <row r="2146" spans="7:37" s="1" customFormat="1" ht="13.9" customHeight="1">
      <c r="G2146" s="50"/>
      <c r="H2146" s="50"/>
      <c r="I2146" s="50"/>
      <c r="J2146" s="50"/>
      <c r="K2146" s="50"/>
      <c r="L2146" s="50"/>
      <c r="M2146" s="50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0"/>
      <c r="Z2146" s="50"/>
      <c r="AA2146" s="46"/>
      <c r="AB2146" s="46"/>
      <c r="AC2146" s="46"/>
      <c r="AD2146" s="46"/>
      <c r="AE2146" s="46"/>
      <c r="AF2146" s="46"/>
      <c r="AG2146" s="46"/>
      <c r="AH2146" s="46"/>
      <c r="AI2146" s="46"/>
      <c r="AJ2146" s="46"/>
      <c r="AK2146" s="46"/>
    </row>
    <row r="2147" spans="7:37" s="1" customFormat="1" ht="13.9" customHeight="1">
      <c r="G2147" s="50"/>
      <c r="H2147" s="50"/>
      <c r="I2147" s="50"/>
      <c r="J2147" s="50"/>
      <c r="K2147" s="50"/>
      <c r="L2147" s="50"/>
      <c r="M2147" s="50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0"/>
      <c r="Z2147" s="50"/>
      <c r="AA2147" s="46"/>
      <c r="AB2147" s="46"/>
      <c r="AC2147" s="46"/>
      <c r="AD2147" s="46"/>
      <c r="AE2147" s="46"/>
      <c r="AF2147" s="46"/>
      <c r="AG2147" s="46"/>
      <c r="AH2147" s="46"/>
      <c r="AI2147" s="46"/>
      <c r="AJ2147" s="46"/>
      <c r="AK2147" s="46"/>
    </row>
    <row r="2148" spans="7:37" s="1" customFormat="1" ht="13.9" customHeight="1">
      <c r="G2148" s="50"/>
      <c r="H2148" s="50"/>
      <c r="I2148" s="50"/>
      <c r="J2148" s="50"/>
      <c r="K2148" s="50"/>
      <c r="L2148" s="50"/>
      <c r="M2148" s="50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0"/>
      <c r="Z2148" s="50"/>
      <c r="AA2148" s="46"/>
      <c r="AB2148" s="46"/>
      <c r="AC2148" s="46"/>
      <c r="AD2148" s="46"/>
      <c r="AE2148" s="46"/>
      <c r="AF2148" s="46"/>
      <c r="AG2148" s="46"/>
      <c r="AH2148" s="46"/>
      <c r="AI2148" s="46"/>
      <c r="AJ2148" s="46"/>
      <c r="AK2148" s="46"/>
    </row>
    <row r="2149" spans="7:37" s="1" customFormat="1" ht="13.9" customHeight="1">
      <c r="G2149" s="50"/>
      <c r="H2149" s="50"/>
      <c r="I2149" s="50"/>
      <c r="J2149" s="50"/>
      <c r="K2149" s="50"/>
      <c r="L2149" s="50"/>
      <c r="M2149" s="50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0"/>
      <c r="Z2149" s="50"/>
      <c r="AA2149" s="46"/>
      <c r="AB2149" s="46"/>
      <c r="AC2149" s="46"/>
      <c r="AD2149" s="46"/>
      <c r="AE2149" s="46"/>
      <c r="AF2149" s="46"/>
      <c r="AG2149" s="46"/>
      <c r="AH2149" s="46"/>
      <c r="AI2149" s="46"/>
      <c r="AJ2149" s="46"/>
      <c r="AK2149" s="46"/>
    </row>
    <row r="2150" spans="7:37" s="1" customFormat="1" ht="13.9" customHeight="1">
      <c r="G2150" s="50"/>
      <c r="H2150" s="50"/>
      <c r="I2150" s="50"/>
      <c r="J2150" s="50"/>
      <c r="K2150" s="50"/>
      <c r="L2150" s="50"/>
      <c r="M2150" s="50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0"/>
      <c r="Z2150" s="50"/>
      <c r="AA2150" s="46"/>
      <c r="AB2150" s="46"/>
      <c r="AC2150" s="46"/>
      <c r="AD2150" s="46"/>
      <c r="AE2150" s="46"/>
      <c r="AF2150" s="46"/>
      <c r="AG2150" s="46"/>
      <c r="AH2150" s="46"/>
      <c r="AI2150" s="46"/>
      <c r="AJ2150" s="46"/>
      <c r="AK2150" s="46"/>
    </row>
    <row r="2151" spans="7:37" s="1" customFormat="1" ht="13.9" customHeight="1">
      <c r="G2151" s="50"/>
      <c r="H2151" s="50"/>
      <c r="I2151" s="50"/>
      <c r="J2151" s="50"/>
      <c r="K2151" s="50"/>
      <c r="L2151" s="50"/>
      <c r="M2151" s="50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0"/>
      <c r="Z2151" s="50"/>
      <c r="AA2151" s="46"/>
      <c r="AB2151" s="46"/>
      <c r="AC2151" s="46"/>
      <c r="AD2151" s="46"/>
      <c r="AE2151" s="46"/>
      <c r="AF2151" s="46"/>
      <c r="AG2151" s="46"/>
      <c r="AH2151" s="46"/>
      <c r="AI2151" s="46"/>
      <c r="AJ2151" s="46"/>
      <c r="AK2151" s="46"/>
    </row>
    <row r="2152" spans="7:37" s="1" customFormat="1" ht="13.9" customHeight="1">
      <c r="G2152" s="50"/>
      <c r="H2152" s="50"/>
      <c r="I2152" s="50"/>
      <c r="J2152" s="50"/>
      <c r="K2152" s="50"/>
      <c r="L2152" s="50"/>
      <c r="M2152" s="50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0"/>
      <c r="Z2152" s="50"/>
      <c r="AA2152" s="46"/>
      <c r="AB2152" s="46"/>
      <c r="AC2152" s="46"/>
      <c r="AD2152" s="46"/>
      <c r="AE2152" s="46"/>
      <c r="AF2152" s="46"/>
      <c r="AG2152" s="46"/>
      <c r="AH2152" s="46"/>
      <c r="AI2152" s="46"/>
      <c r="AJ2152" s="46"/>
      <c r="AK2152" s="46"/>
    </row>
    <row r="2153" spans="7:37" s="1" customFormat="1" ht="13.9" customHeight="1">
      <c r="G2153" s="50"/>
      <c r="H2153" s="50"/>
      <c r="I2153" s="50"/>
      <c r="J2153" s="50"/>
      <c r="K2153" s="50"/>
      <c r="L2153" s="50"/>
      <c r="M2153" s="50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0"/>
      <c r="Z2153" s="50"/>
      <c r="AA2153" s="46"/>
      <c r="AB2153" s="46"/>
      <c r="AC2153" s="46"/>
      <c r="AD2153" s="46"/>
      <c r="AE2153" s="46"/>
      <c r="AF2153" s="46"/>
      <c r="AG2153" s="46"/>
      <c r="AH2153" s="46"/>
      <c r="AI2153" s="46"/>
      <c r="AJ2153" s="46"/>
      <c r="AK2153" s="46"/>
    </row>
    <row r="2154" spans="7:37" s="1" customFormat="1" ht="13.9" customHeight="1">
      <c r="G2154" s="50"/>
      <c r="H2154" s="50"/>
      <c r="I2154" s="50"/>
      <c r="J2154" s="50"/>
      <c r="K2154" s="50"/>
      <c r="L2154" s="50"/>
      <c r="M2154" s="50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0"/>
      <c r="Z2154" s="50"/>
      <c r="AA2154" s="46"/>
      <c r="AB2154" s="46"/>
      <c r="AC2154" s="46"/>
      <c r="AD2154" s="46"/>
      <c r="AE2154" s="46"/>
      <c r="AF2154" s="46"/>
      <c r="AG2154" s="46"/>
      <c r="AH2154" s="46"/>
      <c r="AI2154" s="46"/>
      <c r="AJ2154" s="46"/>
      <c r="AK2154" s="46"/>
    </row>
    <row r="2155" spans="7:37" s="1" customFormat="1" ht="13.9" customHeight="1">
      <c r="G2155" s="50"/>
      <c r="H2155" s="50"/>
      <c r="I2155" s="50"/>
      <c r="J2155" s="50"/>
      <c r="K2155" s="50"/>
      <c r="L2155" s="50"/>
      <c r="M2155" s="50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0"/>
      <c r="Z2155" s="50"/>
      <c r="AA2155" s="46"/>
      <c r="AB2155" s="46"/>
      <c r="AC2155" s="46"/>
      <c r="AD2155" s="46"/>
      <c r="AE2155" s="46"/>
      <c r="AF2155" s="46"/>
      <c r="AG2155" s="46"/>
      <c r="AH2155" s="46"/>
      <c r="AI2155" s="46"/>
      <c r="AJ2155" s="46"/>
      <c r="AK2155" s="46"/>
    </row>
    <row r="2156" spans="7:37" s="1" customFormat="1" ht="13.9" customHeight="1">
      <c r="G2156" s="50"/>
      <c r="H2156" s="50"/>
      <c r="I2156" s="50"/>
      <c r="J2156" s="50"/>
      <c r="K2156" s="50"/>
      <c r="L2156" s="50"/>
      <c r="M2156" s="50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0"/>
      <c r="Z2156" s="50"/>
      <c r="AA2156" s="46"/>
      <c r="AB2156" s="46"/>
      <c r="AC2156" s="46"/>
      <c r="AD2156" s="46"/>
      <c r="AE2156" s="46"/>
      <c r="AF2156" s="46"/>
      <c r="AG2156" s="46"/>
      <c r="AH2156" s="46"/>
      <c r="AI2156" s="46"/>
      <c r="AJ2156" s="46"/>
      <c r="AK2156" s="46"/>
    </row>
    <row r="2157" spans="7:37" s="1" customFormat="1" ht="13.9" customHeight="1">
      <c r="G2157" s="50"/>
      <c r="H2157" s="50"/>
      <c r="I2157" s="50"/>
      <c r="J2157" s="50"/>
      <c r="K2157" s="50"/>
      <c r="L2157" s="50"/>
      <c r="M2157" s="50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0"/>
      <c r="Z2157" s="50"/>
      <c r="AA2157" s="46"/>
      <c r="AB2157" s="46"/>
      <c r="AC2157" s="46"/>
      <c r="AD2157" s="46"/>
      <c r="AE2157" s="46"/>
      <c r="AF2157" s="46"/>
      <c r="AG2157" s="46"/>
      <c r="AH2157" s="46"/>
      <c r="AI2157" s="46"/>
      <c r="AJ2157" s="46"/>
      <c r="AK2157" s="46"/>
    </row>
    <row r="2158" spans="7:37" s="1" customFormat="1" ht="13.9" customHeight="1">
      <c r="G2158" s="50"/>
      <c r="H2158" s="50"/>
      <c r="I2158" s="50"/>
      <c r="J2158" s="50"/>
      <c r="K2158" s="50"/>
      <c r="L2158" s="50"/>
      <c r="M2158" s="50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0"/>
      <c r="Z2158" s="50"/>
      <c r="AA2158" s="46"/>
      <c r="AB2158" s="46"/>
      <c r="AC2158" s="46"/>
      <c r="AD2158" s="46"/>
      <c r="AE2158" s="46"/>
      <c r="AF2158" s="46"/>
      <c r="AG2158" s="46"/>
      <c r="AH2158" s="46"/>
      <c r="AI2158" s="46"/>
      <c r="AJ2158" s="46"/>
      <c r="AK2158" s="46"/>
    </row>
    <row r="2159" spans="7:37" s="1" customFormat="1" ht="13.9" customHeight="1">
      <c r="G2159" s="50"/>
      <c r="H2159" s="50"/>
      <c r="I2159" s="50"/>
      <c r="J2159" s="50"/>
      <c r="K2159" s="50"/>
      <c r="L2159" s="50"/>
      <c r="M2159" s="50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0"/>
      <c r="Z2159" s="50"/>
      <c r="AA2159" s="46"/>
      <c r="AB2159" s="46"/>
      <c r="AC2159" s="46"/>
      <c r="AD2159" s="46"/>
      <c r="AE2159" s="46"/>
      <c r="AF2159" s="46"/>
      <c r="AG2159" s="46"/>
      <c r="AH2159" s="46"/>
      <c r="AI2159" s="46"/>
      <c r="AJ2159" s="46"/>
      <c r="AK2159" s="46"/>
    </row>
    <row r="2160" spans="7:37" s="1" customFormat="1" ht="13.9" customHeight="1">
      <c r="G2160" s="50"/>
      <c r="H2160" s="50"/>
      <c r="I2160" s="50"/>
      <c r="J2160" s="50"/>
      <c r="K2160" s="50"/>
      <c r="L2160" s="50"/>
      <c r="M2160" s="50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0"/>
      <c r="Z2160" s="50"/>
      <c r="AA2160" s="46"/>
      <c r="AB2160" s="46"/>
      <c r="AC2160" s="46"/>
      <c r="AD2160" s="46"/>
      <c r="AE2160" s="46"/>
      <c r="AF2160" s="46"/>
      <c r="AG2160" s="46"/>
      <c r="AH2160" s="46"/>
      <c r="AI2160" s="46"/>
      <c r="AJ2160" s="46"/>
      <c r="AK2160" s="46"/>
    </row>
    <row r="2161" spans="7:37" s="1" customFormat="1" ht="13.9" customHeight="1">
      <c r="G2161" s="50"/>
      <c r="H2161" s="50"/>
      <c r="I2161" s="50"/>
      <c r="J2161" s="50"/>
      <c r="K2161" s="50"/>
      <c r="L2161" s="50"/>
      <c r="M2161" s="50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0"/>
      <c r="Z2161" s="50"/>
      <c r="AA2161" s="46"/>
      <c r="AB2161" s="46"/>
      <c r="AC2161" s="46"/>
      <c r="AD2161" s="46"/>
      <c r="AE2161" s="46"/>
      <c r="AF2161" s="46"/>
      <c r="AG2161" s="46"/>
      <c r="AH2161" s="46"/>
      <c r="AI2161" s="46"/>
      <c r="AJ2161" s="46"/>
      <c r="AK2161" s="46"/>
    </row>
    <row r="2162" spans="7:37" s="1" customFormat="1" ht="13.9" customHeight="1">
      <c r="G2162" s="50"/>
      <c r="H2162" s="50"/>
      <c r="I2162" s="50"/>
      <c r="J2162" s="50"/>
      <c r="K2162" s="50"/>
      <c r="L2162" s="50"/>
      <c r="M2162" s="50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0"/>
      <c r="Z2162" s="50"/>
      <c r="AA2162" s="46"/>
      <c r="AB2162" s="46"/>
      <c r="AC2162" s="46"/>
      <c r="AD2162" s="46"/>
      <c r="AE2162" s="46"/>
      <c r="AF2162" s="46"/>
      <c r="AG2162" s="46"/>
      <c r="AH2162" s="46"/>
      <c r="AI2162" s="46"/>
      <c r="AJ2162" s="46"/>
      <c r="AK2162" s="46"/>
    </row>
    <row r="2163" spans="7:37" s="1" customFormat="1" ht="13.9" customHeight="1">
      <c r="G2163" s="50"/>
      <c r="H2163" s="50"/>
      <c r="I2163" s="50"/>
      <c r="J2163" s="50"/>
      <c r="K2163" s="50"/>
      <c r="L2163" s="50"/>
      <c r="M2163" s="50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0"/>
      <c r="Z2163" s="50"/>
      <c r="AA2163" s="46"/>
      <c r="AB2163" s="46"/>
      <c r="AC2163" s="46"/>
      <c r="AD2163" s="46"/>
      <c r="AE2163" s="46"/>
      <c r="AF2163" s="46"/>
      <c r="AG2163" s="46"/>
      <c r="AH2163" s="46"/>
      <c r="AI2163" s="46"/>
      <c r="AJ2163" s="46"/>
      <c r="AK2163" s="46"/>
    </row>
    <row r="2164" spans="7:37" s="1" customFormat="1" ht="13.9" customHeight="1">
      <c r="G2164" s="50"/>
      <c r="H2164" s="50"/>
      <c r="I2164" s="50"/>
      <c r="J2164" s="50"/>
      <c r="K2164" s="50"/>
      <c r="L2164" s="50"/>
      <c r="M2164" s="50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0"/>
      <c r="Z2164" s="50"/>
      <c r="AA2164" s="46"/>
      <c r="AB2164" s="46"/>
      <c r="AC2164" s="46"/>
      <c r="AD2164" s="46"/>
      <c r="AE2164" s="46"/>
      <c r="AF2164" s="46"/>
      <c r="AG2164" s="46"/>
      <c r="AH2164" s="46"/>
      <c r="AI2164" s="46"/>
      <c r="AJ2164" s="46"/>
      <c r="AK2164" s="46"/>
    </row>
    <row r="2165" spans="7:37" s="1" customFormat="1" ht="13.9" customHeight="1">
      <c r="G2165" s="50"/>
      <c r="H2165" s="50"/>
      <c r="I2165" s="50"/>
      <c r="J2165" s="50"/>
      <c r="K2165" s="50"/>
      <c r="L2165" s="50"/>
      <c r="M2165" s="50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0"/>
      <c r="Z2165" s="50"/>
      <c r="AA2165" s="46"/>
      <c r="AB2165" s="46"/>
      <c r="AC2165" s="46"/>
      <c r="AD2165" s="46"/>
      <c r="AE2165" s="46"/>
      <c r="AF2165" s="46"/>
      <c r="AG2165" s="46"/>
      <c r="AH2165" s="46"/>
      <c r="AI2165" s="46"/>
      <c r="AJ2165" s="46"/>
      <c r="AK2165" s="46"/>
    </row>
    <row r="2166" spans="7:37" s="1" customFormat="1" ht="13.9" customHeight="1">
      <c r="G2166" s="50"/>
      <c r="H2166" s="50"/>
      <c r="I2166" s="50"/>
      <c r="J2166" s="50"/>
      <c r="K2166" s="50"/>
      <c r="L2166" s="50"/>
      <c r="M2166" s="50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0"/>
      <c r="Z2166" s="50"/>
      <c r="AA2166" s="46"/>
      <c r="AB2166" s="46"/>
      <c r="AC2166" s="46"/>
      <c r="AD2166" s="46"/>
      <c r="AE2166" s="46"/>
      <c r="AF2166" s="46"/>
      <c r="AG2166" s="46"/>
      <c r="AH2166" s="46"/>
      <c r="AI2166" s="46"/>
      <c r="AJ2166" s="46"/>
      <c r="AK2166" s="46"/>
    </row>
    <row r="2167" spans="7:37" s="1" customFormat="1" ht="13.9" customHeight="1">
      <c r="G2167" s="50"/>
      <c r="H2167" s="50"/>
      <c r="I2167" s="50"/>
      <c r="J2167" s="50"/>
      <c r="K2167" s="50"/>
      <c r="L2167" s="50"/>
      <c r="M2167" s="50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0"/>
      <c r="Z2167" s="50"/>
      <c r="AA2167" s="46"/>
      <c r="AB2167" s="46"/>
      <c r="AC2167" s="46"/>
      <c r="AD2167" s="46"/>
      <c r="AE2167" s="46"/>
      <c r="AF2167" s="46"/>
      <c r="AG2167" s="46"/>
      <c r="AH2167" s="46"/>
      <c r="AI2167" s="46"/>
      <c r="AJ2167" s="46"/>
      <c r="AK2167" s="46"/>
    </row>
    <row r="2168" spans="7:37" s="1" customFormat="1" ht="13.9" customHeight="1">
      <c r="G2168" s="50"/>
      <c r="H2168" s="50"/>
      <c r="I2168" s="50"/>
      <c r="J2168" s="50"/>
      <c r="K2168" s="50"/>
      <c r="L2168" s="50"/>
      <c r="M2168" s="50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0"/>
      <c r="Z2168" s="50"/>
      <c r="AA2168" s="46"/>
      <c r="AB2168" s="46"/>
      <c r="AC2168" s="46"/>
      <c r="AD2168" s="46"/>
      <c r="AE2168" s="46"/>
      <c r="AF2168" s="46"/>
      <c r="AG2168" s="46"/>
      <c r="AH2168" s="46"/>
      <c r="AI2168" s="46"/>
      <c r="AJ2168" s="46"/>
      <c r="AK2168" s="46"/>
    </row>
    <row r="2169" spans="7:37" s="1" customFormat="1" ht="13.9" customHeight="1">
      <c r="G2169" s="50"/>
      <c r="H2169" s="50"/>
      <c r="I2169" s="50"/>
      <c r="J2169" s="50"/>
      <c r="K2169" s="50"/>
      <c r="L2169" s="50"/>
      <c r="M2169" s="50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0"/>
      <c r="Z2169" s="50"/>
      <c r="AA2169" s="46"/>
      <c r="AB2169" s="46"/>
      <c r="AC2169" s="46"/>
      <c r="AD2169" s="46"/>
      <c r="AE2169" s="46"/>
      <c r="AF2169" s="46"/>
      <c r="AG2169" s="46"/>
      <c r="AH2169" s="46"/>
      <c r="AI2169" s="46"/>
      <c r="AJ2169" s="46"/>
      <c r="AK2169" s="46"/>
    </row>
    <row r="2170" spans="7:37" s="1" customFormat="1" ht="13.9" customHeight="1">
      <c r="G2170" s="50"/>
      <c r="H2170" s="50"/>
      <c r="I2170" s="50"/>
      <c r="J2170" s="50"/>
      <c r="K2170" s="50"/>
      <c r="L2170" s="50"/>
      <c r="M2170" s="50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0"/>
      <c r="Z2170" s="50"/>
      <c r="AA2170" s="46"/>
      <c r="AB2170" s="46"/>
      <c r="AC2170" s="46"/>
      <c r="AD2170" s="46"/>
      <c r="AE2170" s="46"/>
      <c r="AF2170" s="46"/>
      <c r="AG2170" s="46"/>
      <c r="AH2170" s="46"/>
      <c r="AI2170" s="46"/>
      <c r="AJ2170" s="46"/>
      <c r="AK2170" s="46"/>
    </row>
    <row r="2171" spans="7:37" s="1" customFormat="1" ht="13.9" customHeight="1">
      <c r="G2171" s="50"/>
      <c r="H2171" s="50"/>
      <c r="I2171" s="50"/>
      <c r="J2171" s="50"/>
      <c r="K2171" s="50"/>
      <c r="L2171" s="50"/>
      <c r="M2171" s="50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0"/>
      <c r="Z2171" s="50"/>
      <c r="AA2171" s="46"/>
      <c r="AB2171" s="46"/>
      <c r="AC2171" s="46"/>
      <c r="AD2171" s="46"/>
      <c r="AE2171" s="46"/>
      <c r="AF2171" s="46"/>
      <c r="AG2171" s="46"/>
      <c r="AH2171" s="46"/>
      <c r="AI2171" s="46"/>
      <c r="AJ2171" s="46"/>
      <c r="AK2171" s="46"/>
    </row>
    <row r="2172" spans="7:37" s="1" customFormat="1" ht="13.9" customHeight="1">
      <c r="G2172" s="50"/>
      <c r="H2172" s="50"/>
      <c r="I2172" s="50"/>
      <c r="J2172" s="50"/>
      <c r="K2172" s="50"/>
      <c r="L2172" s="50"/>
      <c r="M2172" s="50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0"/>
      <c r="Z2172" s="50"/>
      <c r="AA2172" s="46"/>
      <c r="AB2172" s="46"/>
      <c r="AC2172" s="46"/>
      <c r="AD2172" s="46"/>
      <c r="AE2172" s="46"/>
      <c r="AF2172" s="46"/>
      <c r="AG2172" s="46"/>
      <c r="AH2172" s="46"/>
      <c r="AI2172" s="46"/>
      <c r="AJ2172" s="46"/>
      <c r="AK2172" s="46"/>
    </row>
    <row r="2173" spans="7:37" s="1" customFormat="1" ht="13.9" customHeight="1">
      <c r="G2173" s="50"/>
      <c r="H2173" s="50"/>
      <c r="I2173" s="50"/>
      <c r="J2173" s="50"/>
      <c r="K2173" s="50"/>
      <c r="L2173" s="50"/>
      <c r="M2173" s="50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0"/>
      <c r="Z2173" s="50"/>
      <c r="AA2173" s="46"/>
      <c r="AB2173" s="46"/>
      <c r="AC2173" s="46"/>
      <c r="AD2173" s="46"/>
      <c r="AE2173" s="46"/>
      <c r="AF2173" s="46"/>
      <c r="AG2173" s="46"/>
      <c r="AH2173" s="46"/>
      <c r="AI2173" s="46"/>
      <c r="AJ2173" s="46"/>
      <c r="AK2173" s="46"/>
    </row>
    <row r="2174" spans="7:37" s="1" customFormat="1" ht="13.9" customHeight="1">
      <c r="G2174" s="50"/>
      <c r="H2174" s="50"/>
      <c r="I2174" s="50"/>
      <c r="J2174" s="50"/>
      <c r="K2174" s="50"/>
      <c r="L2174" s="50"/>
      <c r="M2174" s="50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0"/>
      <c r="Z2174" s="50"/>
      <c r="AA2174" s="46"/>
      <c r="AB2174" s="46"/>
      <c r="AC2174" s="46"/>
      <c r="AD2174" s="46"/>
      <c r="AE2174" s="46"/>
      <c r="AF2174" s="46"/>
      <c r="AG2174" s="46"/>
      <c r="AH2174" s="46"/>
      <c r="AI2174" s="46"/>
      <c r="AJ2174" s="46"/>
      <c r="AK2174" s="46"/>
    </row>
    <row r="2175" spans="7:37" s="1" customFormat="1" ht="13.9" customHeight="1">
      <c r="G2175" s="50"/>
      <c r="H2175" s="50"/>
      <c r="I2175" s="50"/>
      <c r="J2175" s="50"/>
      <c r="K2175" s="50"/>
      <c r="L2175" s="50"/>
      <c r="M2175" s="50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0"/>
      <c r="Z2175" s="50"/>
      <c r="AA2175" s="46"/>
      <c r="AB2175" s="46"/>
      <c r="AC2175" s="46"/>
      <c r="AD2175" s="46"/>
      <c r="AE2175" s="46"/>
      <c r="AF2175" s="46"/>
      <c r="AG2175" s="46"/>
      <c r="AH2175" s="46"/>
      <c r="AI2175" s="46"/>
      <c r="AJ2175" s="46"/>
      <c r="AK2175" s="46"/>
    </row>
    <row r="2176" spans="7:37" s="1" customFormat="1" ht="13.9" customHeight="1">
      <c r="G2176" s="50"/>
      <c r="H2176" s="50"/>
      <c r="I2176" s="50"/>
      <c r="J2176" s="50"/>
      <c r="K2176" s="50"/>
      <c r="L2176" s="50"/>
      <c r="M2176" s="50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0"/>
      <c r="Z2176" s="50"/>
      <c r="AA2176" s="46"/>
      <c r="AB2176" s="46"/>
      <c r="AC2176" s="46"/>
      <c r="AD2176" s="46"/>
      <c r="AE2176" s="46"/>
      <c r="AF2176" s="46"/>
      <c r="AG2176" s="46"/>
      <c r="AH2176" s="46"/>
      <c r="AI2176" s="46"/>
      <c r="AJ2176" s="46"/>
      <c r="AK2176" s="46"/>
    </row>
    <row r="2177" spans="7:37" s="1" customFormat="1" ht="13.9" customHeight="1">
      <c r="G2177" s="50"/>
      <c r="H2177" s="50"/>
      <c r="I2177" s="50"/>
      <c r="J2177" s="50"/>
      <c r="K2177" s="50"/>
      <c r="L2177" s="50"/>
      <c r="M2177" s="50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0"/>
      <c r="Z2177" s="50"/>
      <c r="AA2177" s="46"/>
      <c r="AB2177" s="46"/>
      <c r="AC2177" s="46"/>
      <c r="AD2177" s="46"/>
      <c r="AE2177" s="46"/>
      <c r="AF2177" s="46"/>
      <c r="AG2177" s="46"/>
      <c r="AH2177" s="46"/>
      <c r="AI2177" s="46"/>
      <c r="AJ2177" s="46"/>
      <c r="AK2177" s="46"/>
    </row>
    <row r="2178" spans="7:37" s="1" customFormat="1" ht="13.9" customHeight="1">
      <c r="G2178" s="50"/>
      <c r="H2178" s="50"/>
      <c r="I2178" s="50"/>
      <c r="J2178" s="50"/>
      <c r="K2178" s="50"/>
      <c r="L2178" s="50"/>
      <c r="M2178" s="50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0"/>
      <c r="Z2178" s="50"/>
      <c r="AA2178" s="46"/>
      <c r="AB2178" s="46"/>
      <c r="AC2178" s="46"/>
      <c r="AD2178" s="46"/>
      <c r="AE2178" s="46"/>
      <c r="AF2178" s="46"/>
      <c r="AG2178" s="46"/>
      <c r="AH2178" s="46"/>
      <c r="AI2178" s="46"/>
      <c r="AJ2178" s="46"/>
      <c r="AK2178" s="46"/>
    </row>
    <row r="2179" spans="7:37" s="1" customFormat="1" ht="13.9" customHeight="1">
      <c r="G2179" s="50"/>
      <c r="H2179" s="50"/>
      <c r="I2179" s="50"/>
      <c r="J2179" s="50"/>
      <c r="K2179" s="50"/>
      <c r="L2179" s="50"/>
      <c r="M2179" s="50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0"/>
      <c r="Z2179" s="50"/>
      <c r="AA2179" s="46"/>
      <c r="AB2179" s="46"/>
      <c r="AC2179" s="46"/>
      <c r="AD2179" s="46"/>
      <c r="AE2179" s="46"/>
      <c r="AF2179" s="46"/>
      <c r="AG2179" s="46"/>
      <c r="AH2179" s="46"/>
      <c r="AI2179" s="46"/>
      <c r="AJ2179" s="46"/>
      <c r="AK2179" s="46"/>
    </row>
    <row r="2180" spans="7:37" s="1" customFormat="1" ht="13.9" customHeight="1">
      <c r="G2180" s="50"/>
      <c r="H2180" s="50"/>
      <c r="I2180" s="50"/>
      <c r="J2180" s="50"/>
      <c r="K2180" s="50"/>
      <c r="L2180" s="50"/>
      <c r="M2180" s="50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0"/>
      <c r="Z2180" s="50"/>
      <c r="AA2180" s="46"/>
      <c r="AB2180" s="46"/>
      <c r="AC2180" s="46"/>
      <c r="AD2180" s="46"/>
      <c r="AE2180" s="46"/>
      <c r="AF2180" s="46"/>
      <c r="AG2180" s="46"/>
      <c r="AH2180" s="46"/>
      <c r="AI2180" s="46"/>
      <c r="AJ2180" s="46"/>
      <c r="AK2180" s="46"/>
    </row>
    <row r="2181" spans="7:37" s="1" customFormat="1" ht="13.9" customHeight="1">
      <c r="G2181" s="50"/>
      <c r="H2181" s="50"/>
      <c r="I2181" s="50"/>
      <c r="J2181" s="50"/>
      <c r="K2181" s="50"/>
      <c r="L2181" s="50"/>
      <c r="M2181" s="50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0"/>
      <c r="Z2181" s="50"/>
      <c r="AA2181" s="46"/>
      <c r="AB2181" s="46"/>
      <c r="AC2181" s="46"/>
      <c r="AD2181" s="46"/>
      <c r="AE2181" s="46"/>
      <c r="AF2181" s="46"/>
      <c r="AG2181" s="46"/>
      <c r="AH2181" s="46"/>
      <c r="AI2181" s="46"/>
      <c r="AJ2181" s="46"/>
      <c r="AK2181" s="46"/>
    </row>
    <row r="2182" spans="7:37" s="1" customFormat="1" ht="13.9" customHeight="1">
      <c r="G2182" s="50"/>
      <c r="H2182" s="50"/>
      <c r="I2182" s="50"/>
      <c r="J2182" s="50"/>
      <c r="K2182" s="50"/>
      <c r="L2182" s="50"/>
      <c r="M2182" s="50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0"/>
      <c r="Z2182" s="50"/>
      <c r="AA2182" s="46"/>
      <c r="AB2182" s="46"/>
      <c r="AC2182" s="46"/>
      <c r="AD2182" s="46"/>
      <c r="AE2182" s="46"/>
      <c r="AF2182" s="46"/>
      <c r="AG2182" s="46"/>
      <c r="AH2182" s="46"/>
      <c r="AI2182" s="46"/>
      <c r="AJ2182" s="46"/>
      <c r="AK2182" s="46"/>
    </row>
    <row r="2183" spans="7:37" s="1" customFormat="1" ht="13.9" customHeight="1"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0"/>
      <c r="Z2183" s="50"/>
      <c r="AA2183" s="46"/>
      <c r="AB2183" s="46"/>
      <c r="AC2183" s="46"/>
      <c r="AD2183" s="46"/>
      <c r="AE2183" s="46"/>
      <c r="AF2183" s="46"/>
      <c r="AG2183" s="46"/>
      <c r="AH2183" s="46"/>
      <c r="AI2183" s="46"/>
      <c r="AJ2183" s="46"/>
      <c r="AK2183" s="46"/>
    </row>
    <row r="2184" spans="7:37" s="1" customFormat="1" ht="13.9" customHeight="1">
      <c r="G2184" s="50"/>
      <c r="H2184" s="50"/>
      <c r="I2184" s="50"/>
      <c r="J2184" s="50"/>
      <c r="K2184" s="50"/>
      <c r="L2184" s="50"/>
      <c r="M2184" s="50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0"/>
      <c r="Z2184" s="50"/>
      <c r="AA2184" s="46"/>
      <c r="AB2184" s="46"/>
      <c r="AC2184" s="46"/>
      <c r="AD2184" s="46"/>
      <c r="AE2184" s="46"/>
      <c r="AF2184" s="46"/>
      <c r="AG2184" s="46"/>
      <c r="AH2184" s="46"/>
      <c r="AI2184" s="46"/>
      <c r="AJ2184" s="46"/>
      <c r="AK2184" s="46"/>
    </row>
    <row r="2185" spans="7:37" s="1" customFormat="1" ht="13.9" customHeight="1">
      <c r="G2185" s="50"/>
      <c r="H2185" s="50"/>
      <c r="I2185" s="50"/>
      <c r="J2185" s="50"/>
      <c r="K2185" s="50"/>
      <c r="L2185" s="50"/>
      <c r="M2185" s="50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0"/>
      <c r="Z2185" s="50"/>
      <c r="AA2185" s="46"/>
      <c r="AB2185" s="46"/>
      <c r="AC2185" s="46"/>
      <c r="AD2185" s="46"/>
      <c r="AE2185" s="46"/>
      <c r="AF2185" s="46"/>
      <c r="AG2185" s="46"/>
      <c r="AH2185" s="46"/>
      <c r="AI2185" s="46"/>
      <c r="AJ2185" s="46"/>
      <c r="AK2185" s="46"/>
    </row>
    <row r="2186" spans="7:37" s="1" customFormat="1" ht="13.9" customHeight="1">
      <c r="G2186" s="50"/>
      <c r="H2186" s="50"/>
      <c r="I2186" s="50"/>
      <c r="J2186" s="50"/>
      <c r="K2186" s="50"/>
      <c r="L2186" s="50"/>
      <c r="M2186" s="50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0"/>
      <c r="Z2186" s="50"/>
      <c r="AA2186" s="46"/>
      <c r="AB2186" s="46"/>
      <c r="AC2186" s="46"/>
      <c r="AD2186" s="46"/>
      <c r="AE2186" s="46"/>
      <c r="AF2186" s="46"/>
      <c r="AG2186" s="46"/>
      <c r="AH2186" s="46"/>
      <c r="AI2186" s="46"/>
      <c r="AJ2186" s="46"/>
      <c r="AK2186" s="46"/>
    </row>
    <row r="2187" spans="7:37" s="1" customFormat="1" ht="13.9" customHeight="1">
      <c r="G2187" s="50"/>
      <c r="H2187" s="50"/>
      <c r="I2187" s="50"/>
      <c r="J2187" s="50"/>
      <c r="K2187" s="50"/>
      <c r="L2187" s="50"/>
      <c r="M2187" s="50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0"/>
      <c r="Z2187" s="50"/>
      <c r="AA2187" s="46"/>
      <c r="AB2187" s="46"/>
      <c r="AC2187" s="46"/>
      <c r="AD2187" s="46"/>
      <c r="AE2187" s="46"/>
      <c r="AF2187" s="46"/>
      <c r="AG2187" s="46"/>
      <c r="AH2187" s="46"/>
      <c r="AI2187" s="46"/>
      <c r="AJ2187" s="46"/>
      <c r="AK2187" s="46"/>
    </row>
    <row r="2188" spans="7:37" s="1" customFormat="1" ht="13.9" customHeight="1">
      <c r="G2188" s="50"/>
      <c r="H2188" s="50"/>
      <c r="I2188" s="50"/>
      <c r="J2188" s="50"/>
      <c r="K2188" s="50"/>
      <c r="L2188" s="50"/>
      <c r="M2188" s="50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0"/>
      <c r="Z2188" s="50"/>
      <c r="AA2188" s="46"/>
      <c r="AB2188" s="46"/>
      <c r="AC2188" s="46"/>
      <c r="AD2188" s="46"/>
      <c r="AE2188" s="46"/>
      <c r="AF2188" s="46"/>
      <c r="AG2188" s="46"/>
      <c r="AH2188" s="46"/>
      <c r="AI2188" s="46"/>
      <c r="AJ2188" s="46"/>
      <c r="AK2188" s="46"/>
    </row>
    <row r="2189" spans="7:37" s="1" customFormat="1" ht="13.9" customHeight="1">
      <c r="G2189" s="50"/>
      <c r="H2189" s="50"/>
      <c r="I2189" s="50"/>
      <c r="J2189" s="50"/>
      <c r="K2189" s="50"/>
      <c r="L2189" s="50"/>
      <c r="M2189" s="50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0"/>
      <c r="Z2189" s="50"/>
      <c r="AA2189" s="46"/>
      <c r="AB2189" s="46"/>
      <c r="AC2189" s="46"/>
      <c r="AD2189" s="46"/>
      <c r="AE2189" s="46"/>
      <c r="AF2189" s="46"/>
      <c r="AG2189" s="46"/>
      <c r="AH2189" s="46"/>
      <c r="AI2189" s="46"/>
      <c r="AJ2189" s="46"/>
      <c r="AK2189" s="46"/>
    </row>
    <row r="2190" spans="7:37" s="1" customFormat="1" ht="13.9" customHeight="1">
      <c r="G2190" s="50"/>
      <c r="H2190" s="50"/>
      <c r="I2190" s="50"/>
      <c r="J2190" s="50"/>
      <c r="K2190" s="50"/>
      <c r="L2190" s="50"/>
      <c r="M2190" s="50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0"/>
      <c r="Z2190" s="50"/>
      <c r="AA2190" s="46"/>
      <c r="AB2190" s="46"/>
      <c r="AC2190" s="46"/>
      <c r="AD2190" s="46"/>
      <c r="AE2190" s="46"/>
      <c r="AF2190" s="46"/>
      <c r="AG2190" s="46"/>
      <c r="AH2190" s="46"/>
      <c r="AI2190" s="46"/>
      <c r="AJ2190" s="46"/>
      <c r="AK2190" s="46"/>
    </row>
    <row r="2191" spans="7:37" s="1" customFormat="1" ht="13.9" customHeight="1">
      <c r="G2191" s="50"/>
      <c r="H2191" s="50"/>
      <c r="I2191" s="50"/>
      <c r="J2191" s="50"/>
      <c r="K2191" s="50"/>
      <c r="L2191" s="50"/>
      <c r="M2191" s="50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0"/>
      <c r="Z2191" s="50"/>
      <c r="AA2191" s="46"/>
      <c r="AB2191" s="46"/>
      <c r="AC2191" s="46"/>
      <c r="AD2191" s="46"/>
      <c r="AE2191" s="46"/>
      <c r="AF2191" s="46"/>
      <c r="AG2191" s="46"/>
      <c r="AH2191" s="46"/>
      <c r="AI2191" s="46"/>
      <c r="AJ2191" s="46"/>
      <c r="AK2191" s="46"/>
    </row>
    <row r="2192" spans="7:37" s="1" customFormat="1" ht="13.9" customHeight="1">
      <c r="G2192" s="50"/>
      <c r="H2192" s="50"/>
      <c r="I2192" s="50"/>
      <c r="J2192" s="50"/>
      <c r="K2192" s="50"/>
      <c r="L2192" s="50"/>
      <c r="M2192" s="50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0"/>
      <c r="Z2192" s="50"/>
      <c r="AA2192" s="46"/>
      <c r="AB2192" s="46"/>
      <c r="AC2192" s="46"/>
      <c r="AD2192" s="46"/>
      <c r="AE2192" s="46"/>
      <c r="AF2192" s="46"/>
      <c r="AG2192" s="46"/>
      <c r="AH2192" s="46"/>
      <c r="AI2192" s="46"/>
      <c r="AJ2192" s="46"/>
      <c r="AK2192" s="46"/>
    </row>
    <row r="2193" spans="7:37" s="1" customFormat="1" ht="13.9" customHeight="1">
      <c r="G2193" s="50"/>
      <c r="H2193" s="50"/>
      <c r="I2193" s="50"/>
      <c r="J2193" s="50"/>
      <c r="K2193" s="50"/>
      <c r="L2193" s="50"/>
      <c r="M2193" s="50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0"/>
      <c r="Z2193" s="50"/>
      <c r="AA2193" s="46"/>
      <c r="AB2193" s="46"/>
      <c r="AC2193" s="46"/>
      <c r="AD2193" s="46"/>
      <c r="AE2193" s="46"/>
      <c r="AF2193" s="46"/>
      <c r="AG2193" s="46"/>
      <c r="AH2193" s="46"/>
      <c r="AI2193" s="46"/>
      <c r="AJ2193" s="46"/>
      <c r="AK2193" s="46"/>
    </row>
    <row r="2194" spans="7:37" s="1" customFormat="1" ht="13.9" customHeight="1">
      <c r="G2194" s="50"/>
      <c r="H2194" s="50"/>
      <c r="I2194" s="50"/>
      <c r="J2194" s="50"/>
      <c r="K2194" s="50"/>
      <c r="L2194" s="50"/>
      <c r="M2194" s="50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0"/>
      <c r="Z2194" s="50"/>
      <c r="AA2194" s="46"/>
      <c r="AB2194" s="46"/>
      <c r="AC2194" s="46"/>
      <c r="AD2194" s="46"/>
      <c r="AE2194" s="46"/>
      <c r="AF2194" s="46"/>
      <c r="AG2194" s="46"/>
      <c r="AH2194" s="46"/>
      <c r="AI2194" s="46"/>
      <c r="AJ2194" s="46"/>
      <c r="AK2194" s="46"/>
    </row>
    <row r="2195" spans="7:37" s="1" customFormat="1" ht="13.9" customHeight="1">
      <c r="G2195" s="50"/>
      <c r="H2195" s="50"/>
      <c r="I2195" s="50"/>
      <c r="J2195" s="50"/>
      <c r="K2195" s="50"/>
      <c r="L2195" s="50"/>
      <c r="M2195" s="50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0"/>
      <c r="Z2195" s="50"/>
      <c r="AA2195" s="46"/>
      <c r="AB2195" s="46"/>
      <c r="AC2195" s="46"/>
      <c r="AD2195" s="46"/>
      <c r="AE2195" s="46"/>
      <c r="AF2195" s="46"/>
      <c r="AG2195" s="46"/>
      <c r="AH2195" s="46"/>
      <c r="AI2195" s="46"/>
      <c r="AJ2195" s="46"/>
      <c r="AK2195" s="46"/>
    </row>
    <row r="2196" spans="7:37" s="1" customFormat="1" ht="13.9" customHeight="1">
      <c r="G2196" s="50"/>
      <c r="H2196" s="50"/>
      <c r="I2196" s="50"/>
      <c r="J2196" s="50"/>
      <c r="K2196" s="50"/>
      <c r="L2196" s="50"/>
      <c r="M2196" s="50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0"/>
      <c r="Z2196" s="50"/>
      <c r="AA2196" s="46"/>
      <c r="AB2196" s="46"/>
      <c r="AC2196" s="46"/>
      <c r="AD2196" s="46"/>
      <c r="AE2196" s="46"/>
      <c r="AF2196" s="46"/>
      <c r="AG2196" s="46"/>
      <c r="AH2196" s="46"/>
      <c r="AI2196" s="46"/>
      <c r="AJ2196" s="46"/>
      <c r="AK2196" s="46"/>
    </row>
    <row r="2197" spans="7:37" s="1" customFormat="1" ht="13.9" customHeight="1">
      <c r="G2197" s="50"/>
      <c r="H2197" s="50"/>
      <c r="I2197" s="50"/>
      <c r="J2197" s="50"/>
      <c r="K2197" s="50"/>
      <c r="L2197" s="50"/>
      <c r="M2197" s="50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0"/>
      <c r="Z2197" s="50"/>
      <c r="AA2197" s="46"/>
      <c r="AB2197" s="46"/>
      <c r="AC2197" s="46"/>
      <c r="AD2197" s="46"/>
      <c r="AE2197" s="46"/>
      <c r="AF2197" s="46"/>
      <c r="AG2197" s="46"/>
      <c r="AH2197" s="46"/>
      <c r="AI2197" s="46"/>
      <c r="AJ2197" s="46"/>
      <c r="AK2197" s="46"/>
    </row>
    <row r="2198" spans="7:37" s="1" customFormat="1" ht="13.9" customHeight="1">
      <c r="G2198" s="50"/>
      <c r="H2198" s="50"/>
      <c r="I2198" s="50"/>
      <c r="J2198" s="50"/>
      <c r="K2198" s="50"/>
      <c r="L2198" s="50"/>
      <c r="M2198" s="50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0"/>
      <c r="Z2198" s="50"/>
      <c r="AA2198" s="46"/>
      <c r="AB2198" s="46"/>
      <c r="AC2198" s="46"/>
      <c r="AD2198" s="46"/>
      <c r="AE2198" s="46"/>
      <c r="AF2198" s="46"/>
      <c r="AG2198" s="46"/>
      <c r="AH2198" s="46"/>
      <c r="AI2198" s="46"/>
      <c r="AJ2198" s="46"/>
      <c r="AK2198" s="46"/>
    </row>
    <row r="2199" spans="7:37" s="1" customFormat="1" ht="13.9" customHeight="1">
      <c r="G2199" s="50"/>
      <c r="H2199" s="50"/>
      <c r="I2199" s="50"/>
      <c r="J2199" s="50"/>
      <c r="K2199" s="50"/>
      <c r="L2199" s="50"/>
      <c r="M2199" s="50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0"/>
      <c r="Z2199" s="50"/>
      <c r="AA2199" s="46"/>
      <c r="AB2199" s="46"/>
      <c r="AC2199" s="46"/>
      <c r="AD2199" s="46"/>
      <c r="AE2199" s="46"/>
      <c r="AF2199" s="46"/>
      <c r="AG2199" s="46"/>
      <c r="AH2199" s="46"/>
      <c r="AI2199" s="46"/>
      <c r="AJ2199" s="46"/>
      <c r="AK2199" s="46"/>
    </row>
    <row r="2200" spans="7:37" s="1" customFormat="1" ht="13.9" customHeight="1">
      <c r="G2200" s="50"/>
      <c r="H2200" s="50"/>
      <c r="I2200" s="50"/>
      <c r="J2200" s="50"/>
      <c r="K2200" s="50"/>
      <c r="L2200" s="50"/>
      <c r="M2200" s="50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0"/>
      <c r="Z2200" s="50"/>
      <c r="AA2200" s="46"/>
      <c r="AB2200" s="46"/>
      <c r="AC2200" s="46"/>
      <c r="AD2200" s="46"/>
      <c r="AE2200" s="46"/>
      <c r="AF2200" s="46"/>
      <c r="AG2200" s="46"/>
      <c r="AH2200" s="46"/>
      <c r="AI2200" s="46"/>
      <c r="AJ2200" s="46"/>
      <c r="AK2200" s="46"/>
    </row>
    <row r="2201" spans="7:37" s="1" customFormat="1" ht="13.9" customHeight="1">
      <c r="G2201" s="50"/>
      <c r="H2201" s="50"/>
      <c r="I2201" s="50"/>
      <c r="J2201" s="50"/>
      <c r="K2201" s="50"/>
      <c r="L2201" s="50"/>
      <c r="M2201" s="50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0"/>
      <c r="Z2201" s="50"/>
      <c r="AA2201" s="46"/>
      <c r="AB2201" s="46"/>
      <c r="AC2201" s="46"/>
      <c r="AD2201" s="46"/>
      <c r="AE2201" s="46"/>
      <c r="AF2201" s="46"/>
      <c r="AG2201" s="46"/>
      <c r="AH2201" s="46"/>
      <c r="AI2201" s="46"/>
      <c r="AJ2201" s="46"/>
      <c r="AK2201" s="46"/>
    </row>
    <row r="2202" spans="7:37" s="1" customFormat="1" ht="13.9" customHeight="1">
      <c r="G2202" s="50"/>
      <c r="H2202" s="50"/>
      <c r="I2202" s="50"/>
      <c r="J2202" s="50"/>
      <c r="K2202" s="50"/>
      <c r="L2202" s="50"/>
      <c r="M2202" s="50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0"/>
      <c r="Z2202" s="50"/>
      <c r="AA2202" s="46"/>
      <c r="AB2202" s="46"/>
      <c r="AC2202" s="46"/>
      <c r="AD2202" s="46"/>
      <c r="AE2202" s="46"/>
      <c r="AF2202" s="46"/>
      <c r="AG2202" s="46"/>
      <c r="AH2202" s="46"/>
      <c r="AI2202" s="46"/>
      <c r="AJ2202" s="46"/>
      <c r="AK2202" s="46"/>
    </row>
    <row r="2203" spans="7:37" s="1" customFormat="1" ht="13.9" customHeight="1">
      <c r="G2203" s="50"/>
      <c r="H2203" s="50"/>
      <c r="I2203" s="50"/>
      <c r="J2203" s="50"/>
      <c r="K2203" s="50"/>
      <c r="L2203" s="50"/>
      <c r="M2203" s="50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0"/>
      <c r="Z2203" s="50"/>
      <c r="AA2203" s="46"/>
      <c r="AB2203" s="46"/>
      <c r="AC2203" s="46"/>
      <c r="AD2203" s="46"/>
      <c r="AE2203" s="46"/>
      <c r="AF2203" s="46"/>
      <c r="AG2203" s="46"/>
      <c r="AH2203" s="46"/>
      <c r="AI2203" s="46"/>
      <c r="AJ2203" s="46"/>
      <c r="AK2203" s="46"/>
    </row>
    <row r="2204" spans="7:37" s="1" customFormat="1" ht="13.9" customHeight="1">
      <c r="G2204" s="50"/>
      <c r="H2204" s="50"/>
      <c r="I2204" s="50"/>
      <c r="J2204" s="50"/>
      <c r="K2204" s="50"/>
      <c r="L2204" s="50"/>
      <c r="M2204" s="50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0"/>
      <c r="Z2204" s="50"/>
      <c r="AA2204" s="46"/>
      <c r="AB2204" s="46"/>
      <c r="AC2204" s="46"/>
      <c r="AD2204" s="46"/>
      <c r="AE2204" s="46"/>
      <c r="AF2204" s="46"/>
      <c r="AG2204" s="46"/>
      <c r="AH2204" s="46"/>
      <c r="AI2204" s="46"/>
      <c r="AJ2204" s="46"/>
      <c r="AK2204" s="46"/>
    </row>
    <row r="2205" spans="7:37" s="1" customFormat="1" ht="13.9" customHeight="1">
      <c r="G2205" s="50"/>
      <c r="H2205" s="50"/>
      <c r="I2205" s="50"/>
      <c r="J2205" s="50"/>
      <c r="K2205" s="50"/>
      <c r="L2205" s="50"/>
      <c r="M2205" s="50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0"/>
      <c r="Z2205" s="50"/>
      <c r="AA2205" s="46"/>
      <c r="AB2205" s="46"/>
      <c r="AC2205" s="46"/>
      <c r="AD2205" s="46"/>
      <c r="AE2205" s="46"/>
      <c r="AF2205" s="46"/>
      <c r="AG2205" s="46"/>
      <c r="AH2205" s="46"/>
      <c r="AI2205" s="46"/>
      <c r="AJ2205" s="46"/>
      <c r="AK2205" s="46"/>
    </row>
    <row r="2206" spans="7:37" s="1" customFormat="1" ht="13.9" customHeight="1">
      <c r="G2206" s="50"/>
      <c r="H2206" s="50"/>
      <c r="I2206" s="50"/>
      <c r="J2206" s="50"/>
      <c r="K2206" s="50"/>
      <c r="L2206" s="50"/>
      <c r="M2206" s="50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0"/>
      <c r="Z2206" s="50"/>
      <c r="AA2206" s="46"/>
      <c r="AB2206" s="46"/>
      <c r="AC2206" s="46"/>
      <c r="AD2206" s="46"/>
      <c r="AE2206" s="46"/>
      <c r="AF2206" s="46"/>
      <c r="AG2206" s="46"/>
      <c r="AH2206" s="46"/>
      <c r="AI2206" s="46"/>
      <c r="AJ2206" s="46"/>
      <c r="AK2206" s="46"/>
    </row>
    <row r="2207" spans="7:37" s="1" customFormat="1" ht="13.9" customHeight="1">
      <c r="G2207" s="50"/>
      <c r="H2207" s="50"/>
      <c r="I2207" s="50"/>
      <c r="J2207" s="50"/>
      <c r="K2207" s="50"/>
      <c r="L2207" s="50"/>
      <c r="M2207" s="50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0"/>
      <c r="Z2207" s="50"/>
      <c r="AA2207" s="46"/>
      <c r="AB2207" s="46"/>
      <c r="AC2207" s="46"/>
      <c r="AD2207" s="46"/>
      <c r="AE2207" s="46"/>
      <c r="AF2207" s="46"/>
      <c r="AG2207" s="46"/>
      <c r="AH2207" s="46"/>
      <c r="AI2207" s="46"/>
      <c r="AJ2207" s="46"/>
      <c r="AK2207" s="46"/>
    </row>
    <row r="2208" spans="7:37" s="1" customFormat="1" ht="13.9" customHeight="1">
      <c r="G2208" s="50"/>
      <c r="H2208" s="50"/>
      <c r="I2208" s="50"/>
      <c r="J2208" s="50"/>
      <c r="K2208" s="50"/>
      <c r="L2208" s="50"/>
      <c r="M2208" s="50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0"/>
      <c r="Z2208" s="50"/>
      <c r="AA2208" s="46"/>
      <c r="AB2208" s="46"/>
      <c r="AC2208" s="46"/>
      <c r="AD2208" s="46"/>
      <c r="AE2208" s="46"/>
      <c r="AF2208" s="46"/>
      <c r="AG2208" s="46"/>
      <c r="AH2208" s="46"/>
      <c r="AI2208" s="46"/>
      <c r="AJ2208" s="46"/>
      <c r="AK2208" s="46"/>
    </row>
    <row r="2209" spans="7:37" s="1" customFormat="1" ht="13.9" customHeight="1">
      <c r="G2209" s="50"/>
      <c r="H2209" s="50"/>
      <c r="I2209" s="50"/>
      <c r="J2209" s="50"/>
      <c r="K2209" s="50"/>
      <c r="L2209" s="50"/>
      <c r="M2209" s="50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0"/>
      <c r="Z2209" s="50"/>
      <c r="AA2209" s="46"/>
      <c r="AB2209" s="46"/>
      <c r="AC2209" s="46"/>
      <c r="AD2209" s="46"/>
      <c r="AE2209" s="46"/>
      <c r="AF2209" s="46"/>
      <c r="AG2209" s="46"/>
      <c r="AH2209" s="46"/>
      <c r="AI2209" s="46"/>
      <c r="AJ2209" s="46"/>
      <c r="AK2209" s="46"/>
    </row>
    <row r="2210" spans="7:37" s="1" customFormat="1" ht="13.9" customHeight="1">
      <c r="G2210" s="50"/>
      <c r="H2210" s="50"/>
      <c r="I2210" s="50"/>
      <c r="J2210" s="50"/>
      <c r="K2210" s="50"/>
      <c r="L2210" s="50"/>
      <c r="M2210" s="50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0"/>
      <c r="Z2210" s="50"/>
      <c r="AA2210" s="46"/>
      <c r="AB2210" s="46"/>
      <c r="AC2210" s="46"/>
      <c r="AD2210" s="46"/>
      <c r="AE2210" s="46"/>
      <c r="AF2210" s="46"/>
      <c r="AG2210" s="46"/>
      <c r="AH2210" s="46"/>
      <c r="AI2210" s="46"/>
      <c r="AJ2210" s="46"/>
      <c r="AK2210" s="46"/>
    </row>
    <row r="2211" spans="7:37" s="1" customFormat="1" ht="13.9" customHeight="1">
      <c r="G2211" s="50"/>
      <c r="H2211" s="50"/>
      <c r="I2211" s="50"/>
      <c r="J2211" s="50"/>
      <c r="K2211" s="50"/>
      <c r="L2211" s="50"/>
      <c r="M2211" s="50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0"/>
      <c r="Z2211" s="50"/>
      <c r="AA2211" s="46"/>
      <c r="AB2211" s="46"/>
      <c r="AC2211" s="46"/>
      <c r="AD2211" s="46"/>
      <c r="AE2211" s="46"/>
      <c r="AF2211" s="46"/>
      <c r="AG2211" s="46"/>
      <c r="AH2211" s="46"/>
      <c r="AI2211" s="46"/>
      <c r="AJ2211" s="46"/>
      <c r="AK2211" s="46"/>
    </row>
    <row r="2212" spans="7:37" s="1" customFormat="1" ht="13.9" customHeight="1">
      <c r="G2212" s="50"/>
      <c r="H2212" s="50"/>
      <c r="I2212" s="50"/>
      <c r="J2212" s="50"/>
      <c r="K2212" s="50"/>
      <c r="L2212" s="50"/>
      <c r="M2212" s="50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0"/>
      <c r="Z2212" s="50"/>
      <c r="AA2212" s="46"/>
      <c r="AB2212" s="46"/>
      <c r="AC2212" s="46"/>
      <c r="AD2212" s="46"/>
      <c r="AE2212" s="46"/>
      <c r="AF2212" s="46"/>
      <c r="AG2212" s="46"/>
      <c r="AH2212" s="46"/>
      <c r="AI2212" s="46"/>
      <c r="AJ2212" s="46"/>
      <c r="AK2212" s="46"/>
    </row>
    <row r="2213" spans="7:37" s="1" customFormat="1" ht="13.9" customHeight="1">
      <c r="G2213" s="50"/>
      <c r="H2213" s="50"/>
      <c r="I2213" s="50"/>
      <c r="J2213" s="50"/>
      <c r="K2213" s="50"/>
      <c r="L2213" s="50"/>
      <c r="M2213" s="50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0"/>
      <c r="Z2213" s="50"/>
      <c r="AA2213" s="46"/>
      <c r="AB2213" s="46"/>
      <c r="AC2213" s="46"/>
      <c r="AD2213" s="46"/>
      <c r="AE2213" s="46"/>
      <c r="AF2213" s="46"/>
      <c r="AG2213" s="46"/>
      <c r="AH2213" s="46"/>
      <c r="AI2213" s="46"/>
      <c r="AJ2213" s="46"/>
      <c r="AK2213" s="46"/>
    </row>
    <row r="2214" spans="7:37" s="1" customFormat="1" ht="13.9" customHeight="1">
      <c r="G2214" s="50"/>
      <c r="H2214" s="50"/>
      <c r="I2214" s="50"/>
      <c r="J2214" s="50"/>
      <c r="K2214" s="50"/>
      <c r="L2214" s="50"/>
      <c r="M2214" s="50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0"/>
      <c r="Z2214" s="50"/>
      <c r="AA2214" s="46"/>
      <c r="AB2214" s="46"/>
      <c r="AC2214" s="46"/>
      <c r="AD2214" s="46"/>
      <c r="AE2214" s="46"/>
      <c r="AF2214" s="46"/>
      <c r="AG2214" s="46"/>
      <c r="AH2214" s="46"/>
      <c r="AI2214" s="46"/>
      <c r="AJ2214" s="46"/>
      <c r="AK2214" s="46"/>
    </row>
    <row r="2215" spans="7:37" s="1" customFormat="1" ht="13.9" customHeight="1">
      <c r="G2215" s="50"/>
      <c r="H2215" s="50"/>
      <c r="I2215" s="50"/>
      <c r="J2215" s="50"/>
      <c r="K2215" s="50"/>
      <c r="L2215" s="50"/>
      <c r="M2215" s="50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0"/>
      <c r="Z2215" s="50"/>
      <c r="AA2215" s="46"/>
      <c r="AB2215" s="46"/>
      <c r="AC2215" s="46"/>
      <c r="AD2215" s="46"/>
      <c r="AE2215" s="46"/>
      <c r="AF2215" s="46"/>
      <c r="AG2215" s="46"/>
      <c r="AH2215" s="46"/>
      <c r="AI2215" s="46"/>
      <c r="AJ2215" s="46"/>
      <c r="AK2215" s="46"/>
    </row>
    <row r="2216" spans="7:37" s="1" customFormat="1" ht="13.9" customHeight="1">
      <c r="G2216" s="50"/>
      <c r="H2216" s="50"/>
      <c r="I2216" s="50"/>
      <c r="J2216" s="50"/>
      <c r="K2216" s="50"/>
      <c r="L2216" s="50"/>
      <c r="M2216" s="50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0"/>
      <c r="Z2216" s="50"/>
      <c r="AA2216" s="46"/>
      <c r="AB2216" s="46"/>
      <c r="AC2216" s="46"/>
      <c r="AD2216" s="46"/>
      <c r="AE2216" s="46"/>
      <c r="AF2216" s="46"/>
      <c r="AG2216" s="46"/>
      <c r="AH2216" s="46"/>
      <c r="AI2216" s="46"/>
      <c r="AJ2216" s="46"/>
      <c r="AK2216" s="46"/>
    </row>
    <row r="2217" spans="7:37" s="1" customFormat="1" ht="13.9" customHeight="1">
      <c r="G2217" s="50"/>
      <c r="H2217" s="50"/>
      <c r="I2217" s="50"/>
      <c r="J2217" s="50"/>
      <c r="K2217" s="50"/>
      <c r="L2217" s="50"/>
      <c r="M2217" s="50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0"/>
      <c r="Z2217" s="50"/>
      <c r="AA2217" s="46"/>
      <c r="AB2217" s="46"/>
      <c r="AC2217" s="46"/>
      <c r="AD2217" s="46"/>
      <c r="AE2217" s="46"/>
      <c r="AF2217" s="46"/>
      <c r="AG2217" s="46"/>
      <c r="AH2217" s="46"/>
      <c r="AI2217" s="46"/>
      <c r="AJ2217" s="46"/>
      <c r="AK2217" s="46"/>
    </row>
    <row r="2218" spans="7:37" s="1" customFormat="1" ht="13.9" customHeight="1">
      <c r="G2218" s="50"/>
      <c r="H2218" s="50"/>
      <c r="I2218" s="50"/>
      <c r="J2218" s="50"/>
      <c r="K2218" s="50"/>
      <c r="L2218" s="50"/>
      <c r="M2218" s="50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0"/>
      <c r="Z2218" s="50"/>
      <c r="AA2218" s="46"/>
      <c r="AB2218" s="46"/>
      <c r="AC2218" s="46"/>
      <c r="AD2218" s="46"/>
      <c r="AE2218" s="46"/>
      <c r="AF2218" s="46"/>
      <c r="AG2218" s="46"/>
      <c r="AH2218" s="46"/>
      <c r="AI2218" s="46"/>
      <c r="AJ2218" s="46"/>
      <c r="AK2218" s="46"/>
    </row>
    <row r="2219" spans="7:37" s="1" customFormat="1" ht="13.9" customHeight="1">
      <c r="G2219" s="50"/>
      <c r="H2219" s="50"/>
      <c r="I2219" s="50"/>
      <c r="J2219" s="50"/>
      <c r="K2219" s="50"/>
      <c r="L2219" s="50"/>
      <c r="M2219" s="50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0"/>
      <c r="Z2219" s="50"/>
      <c r="AA2219" s="46"/>
      <c r="AB2219" s="46"/>
      <c r="AC2219" s="46"/>
      <c r="AD2219" s="46"/>
      <c r="AE2219" s="46"/>
      <c r="AF2219" s="46"/>
      <c r="AG2219" s="46"/>
      <c r="AH2219" s="46"/>
      <c r="AI2219" s="46"/>
      <c r="AJ2219" s="46"/>
      <c r="AK2219" s="46"/>
    </row>
    <row r="2220" spans="7:37" s="1" customFormat="1" ht="13.9" customHeight="1">
      <c r="G2220" s="50"/>
      <c r="H2220" s="50"/>
      <c r="I2220" s="50"/>
      <c r="J2220" s="50"/>
      <c r="K2220" s="50"/>
      <c r="L2220" s="50"/>
      <c r="M2220" s="50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0"/>
      <c r="Z2220" s="50"/>
      <c r="AA2220" s="46"/>
      <c r="AB2220" s="46"/>
      <c r="AC2220" s="46"/>
      <c r="AD2220" s="46"/>
      <c r="AE2220" s="46"/>
      <c r="AF2220" s="46"/>
      <c r="AG2220" s="46"/>
      <c r="AH2220" s="46"/>
      <c r="AI2220" s="46"/>
      <c r="AJ2220" s="46"/>
      <c r="AK2220" s="46"/>
    </row>
    <row r="2221" spans="7:37" s="1" customFormat="1" ht="13.9" customHeight="1">
      <c r="G2221" s="50"/>
      <c r="H2221" s="50"/>
      <c r="I2221" s="50"/>
      <c r="J2221" s="50"/>
      <c r="K2221" s="50"/>
      <c r="L2221" s="50"/>
      <c r="M2221" s="50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0"/>
      <c r="Z2221" s="50"/>
      <c r="AA2221" s="46"/>
      <c r="AB2221" s="46"/>
      <c r="AC2221" s="46"/>
      <c r="AD2221" s="46"/>
      <c r="AE2221" s="46"/>
      <c r="AF2221" s="46"/>
      <c r="AG2221" s="46"/>
      <c r="AH2221" s="46"/>
      <c r="AI2221" s="46"/>
      <c r="AJ2221" s="46"/>
      <c r="AK2221" s="46"/>
    </row>
    <row r="2222" spans="7:37" s="1" customFormat="1" ht="13.9" customHeight="1">
      <c r="G2222" s="50"/>
      <c r="H2222" s="50"/>
      <c r="I2222" s="50"/>
      <c r="J2222" s="50"/>
      <c r="K2222" s="50"/>
      <c r="L2222" s="50"/>
      <c r="M2222" s="50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0"/>
      <c r="Z2222" s="50"/>
      <c r="AA2222" s="46"/>
      <c r="AB2222" s="46"/>
      <c r="AC2222" s="46"/>
      <c r="AD2222" s="46"/>
      <c r="AE2222" s="46"/>
      <c r="AF2222" s="46"/>
      <c r="AG2222" s="46"/>
      <c r="AH2222" s="46"/>
      <c r="AI2222" s="46"/>
      <c r="AJ2222" s="46"/>
      <c r="AK2222" s="46"/>
    </row>
    <row r="2223" spans="7:37" s="1" customFormat="1" ht="13.9" customHeight="1">
      <c r="G2223" s="50"/>
      <c r="H2223" s="50"/>
      <c r="I2223" s="50"/>
      <c r="J2223" s="50"/>
      <c r="K2223" s="50"/>
      <c r="L2223" s="50"/>
      <c r="M2223" s="50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0"/>
      <c r="Z2223" s="50"/>
      <c r="AA2223" s="46"/>
      <c r="AB2223" s="46"/>
      <c r="AC2223" s="46"/>
      <c r="AD2223" s="46"/>
      <c r="AE2223" s="46"/>
      <c r="AF2223" s="46"/>
      <c r="AG2223" s="46"/>
      <c r="AH2223" s="46"/>
      <c r="AI2223" s="46"/>
      <c r="AJ2223" s="46"/>
      <c r="AK2223" s="46"/>
    </row>
    <row r="2224" spans="7:37" s="1" customFormat="1" ht="13.9" customHeight="1">
      <c r="G2224" s="50"/>
      <c r="H2224" s="50"/>
      <c r="I2224" s="50"/>
      <c r="J2224" s="50"/>
      <c r="K2224" s="50"/>
      <c r="L2224" s="50"/>
      <c r="M2224" s="50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0"/>
      <c r="Z2224" s="50"/>
      <c r="AA2224" s="46"/>
      <c r="AB2224" s="46"/>
      <c r="AC2224" s="46"/>
      <c r="AD2224" s="46"/>
      <c r="AE2224" s="46"/>
      <c r="AF2224" s="46"/>
      <c r="AG2224" s="46"/>
      <c r="AH2224" s="46"/>
      <c r="AI2224" s="46"/>
      <c r="AJ2224" s="46"/>
      <c r="AK2224" s="46"/>
    </row>
    <row r="2225" spans="7:37" s="1" customFormat="1" ht="13.9" customHeight="1">
      <c r="G2225" s="50"/>
      <c r="H2225" s="50"/>
      <c r="I2225" s="50"/>
      <c r="J2225" s="50"/>
      <c r="K2225" s="50"/>
      <c r="L2225" s="50"/>
      <c r="M2225" s="50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0"/>
      <c r="Z2225" s="50"/>
      <c r="AA2225" s="46"/>
      <c r="AB2225" s="46"/>
      <c r="AC2225" s="46"/>
      <c r="AD2225" s="46"/>
      <c r="AE2225" s="46"/>
      <c r="AF2225" s="46"/>
      <c r="AG2225" s="46"/>
      <c r="AH2225" s="46"/>
      <c r="AI2225" s="46"/>
      <c r="AJ2225" s="46"/>
      <c r="AK2225" s="46"/>
    </row>
    <row r="2226" spans="7:37" s="1" customFormat="1" ht="13.9" customHeight="1">
      <c r="G2226" s="50"/>
      <c r="H2226" s="50"/>
      <c r="I2226" s="50"/>
      <c r="J2226" s="50"/>
      <c r="K2226" s="50"/>
      <c r="L2226" s="50"/>
      <c r="M2226" s="50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0"/>
      <c r="Z2226" s="50"/>
      <c r="AA2226" s="46"/>
      <c r="AB2226" s="46"/>
      <c r="AC2226" s="46"/>
      <c r="AD2226" s="46"/>
      <c r="AE2226" s="46"/>
      <c r="AF2226" s="46"/>
      <c r="AG2226" s="46"/>
      <c r="AH2226" s="46"/>
      <c r="AI2226" s="46"/>
      <c r="AJ2226" s="46"/>
      <c r="AK2226" s="46"/>
    </row>
    <row r="2227" spans="7:37" s="1" customFormat="1" ht="13.9" customHeight="1">
      <c r="G2227" s="50"/>
      <c r="H2227" s="50"/>
      <c r="I2227" s="50"/>
      <c r="J2227" s="50"/>
      <c r="K2227" s="50"/>
      <c r="L2227" s="50"/>
      <c r="M2227" s="50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0"/>
      <c r="Z2227" s="50"/>
      <c r="AA2227" s="46"/>
      <c r="AB2227" s="46"/>
      <c r="AC2227" s="46"/>
      <c r="AD2227" s="46"/>
      <c r="AE2227" s="46"/>
      <c r="AF2227" s="46"/>
      <c r="AG2227" s="46"/>
      <c r="AH2227" s="46"/>
      <c r="AI2227" s="46"/>
      <c r="AJ2227" s="46"/>
      <c r="AK2227" s="46"/>
    </row>
    <row r="2228" spans="7:37" s="1" customFormat="1" ht="13.9" customHeight="1">
      <c r="G2228" s="50"/>
      <c r="H2228" s="50"/>
      <c r="I2228" s="50"/>
      <c r="J2228" s="50"/>
      <c r="K2228" s="50"/>
      <c r="L2228" s="50"/>
      <c r="M2228" s="50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0"/>
      <c r="Z2228" s="50"/>
      <c r="AA2228" s="46"/>
      <c r="AB2228" s="46"/>
      <c r="AC2228" s="46"/>
      <c r="AD2228" s="46"/>
      <c r="AE2228" s="46"/>
      <c r="AF2228" s="46"/>
      <c r="AG2228" s="46"/>
      <c r="AH2228" s="46"/>
      <c r="AI2228" s="46"/>
      <c r="AJ2228" s="46"/>
      <c r="AK2228" s="46"/>
    </row>
    <row r="2229" spans="7:37" s="1" customFormat="1" ht="13.9" customHeight="1">
      <c r="G2229" s="50"/>
      <c r="H2229" s="50"/>
      <c r="I2229" s="50"/>
      <c r="J2229" s="50"/>
      <c r="K2229" s="50"/>
      <c r="L2229" s="50"/>
      <c r="M2229" s="50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0"/>
      <c r="Z2229" s="50"/>
      <c r="AA2229" s="46"/>
      <c r="AB2229" s="46"/>
      <c r="AC2229" s="46"/>
      <c r="AD2229" s="46"/>
      <c r="AE2229" s="46"/>
      <c r="AF2229" s="46"/>
      <c r="AG2229" s="46"/>
      <c r="AH2229" s="46"/>
      <c r="AI2229" s="46"/>
      <c r="AJ2229" s="46"/>
      <c r="AK2229" s="46"/>
    </row>
    <row r="2230" spans="7:37" s="1" customFormat="1" ht="13.9" customHeight="1">
      <c r="G2230" s="50"/>
      <c r="H2230" s="50"/>
      <c r="I2230" s="50"/>
      <c r="J2230" s="50"/>
      <c r="K2230" s="50"/>
      <c r="L2230" s="50"/>
      <c r="M2230" s="50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0"/>
      <c r="Z2230" s="50"/>
      <c r="AA2230" s="46"/>
      <c r="AB2230" s="46"/>
      <c r="AC2230" s="46"/>
      <c r="AD2230" s="46"/>
      <c r="AE2230" s="46"/>
      <c r="AF2230" s="46"/>
      <c r="AG2230" s="46"/>
      <c r="AH2230" s="46"/>
      <c r="AI2230" s="46"/>
      <c r="AJ2230" s="46"/>
      <c r="AK2230" s="46"/>
    </row>
    <row r="2231" spans="7:37" s="1" customFormat="1" ht="13.9" customHeight="1">
      <c r="G2231" s="50"/>
      <c r="H2231" s="50"/>
      <c r="I2231" s="50"/>
      <c r="J2231" s="50"/>
      <c r="K2231" s="50"/>
      <c r="L2231" s="50"/>
      <c r="M2231" s="50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0"/>
      <c r="Z2231" s="50"/>
      <c r="AA2231" s="46"/>
      <c r="AB2231" s="46"/>
      <c r="AC2231" s="46"/>
      <c r="AD2231" s="46"/>
      <c r="AE2231" s="46"/>
      <c r="AF2231" s="46"/>
      <c r="AG2231" s="46"/>
      <c r="AH2231" s="46"/>
      <c r="AI2231" s="46"/>
      <c r="AJ2231" s="46"/>
      <c r="AK2231" s="46"/>
    </row>
    <row r="2232" spans="7:37" s="1" customFormat="1" ht="13.9" customHeight="1">
      <c r="G2232" s="50"/>
      <c r="H2232" s="50"/>
      <c r="I2232" s="50"/>
      <c r="J2232" s="50"/>
      <c r="K2232" s="50"/>
      <c r="L2232" s="50"/>
      <c r="M2232" s="50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0"/>
      <c r="Z2232" s="50"/>
      <c r="AA2232" s="46"/>
      <c r="AB2232" s="46"/>
      <c r="AC2232" s="46"/>
      <c r="AD2232" s="46"/>
      <c r="AE2232" s="46"/>
      <c r="AF2232" s="46"/>
      <c r="AG2232" s="46"/>
      <c r="AH2232" s="46"/>
      <c r="AI2232" s="46"/>
      <c r="AJ2232" s="46"/>
      <c r="AK2232" s="46"/>
    </row>
    <row r="2233" spans="7:37" s="1" customFormat="1" ht="13.9" customHeight="1">
      <c r="G2233" s="50"/>
      <c r="H2233" s="50"/>
      <c r="I2233" s="50"/>
      <c r="J2233" s="50"/>
      <c r="K2233" s="50"/>
      <c r="L2233" s="50"/>
      <c r="M2233" s="50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0"/>
      <c r="Z2233" s="50"/>
      <c r="AA2233" s="46"/>
      <c r="AB2233" s="46"/>
      <c r="AC2233" s="46"/>
      <c r="AD2233" s="46"/>
      <c r="AE2233" s="46"/>
      <c r="AF2233" s="46"/>
      <c r="AG2233" s="46"/>
      <c r="AH2233" s="46"/>
      <c r="AI2233" s="46"/>
      <c r="AJ2233" s="46"/>
      <c r="AK2233" s="46"/>
    </row>
    <row r="2234" spans="7:37" s="1" customFormat="1" ht="13.9" customHeight="1">
      <c r="G2234" s="50"/>
      <c r="H2234" s="50"/>
      <c r="I2234" s="50"/>
      <c r="J2234" s="50"/>
      <c r="K2234" s="50"/>
      <c r="L2234" s="50"/>
      <c r="M2234" s="50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0"/>
      <c r="Z2234" s="50"/>
      <c r="AA2234" s="46"/>
      <c r="AB2234" s="46"/>
      <c r="AC2234" s="46"/>
      <c r="AD2234" s="46"/>
      <c r="AE2234" s="46"/>
      <c r="AF2234" s="46"/>
      <c r="AG2234" s="46"/>
      <c r="AH2234" s="46"/>
      <c r="AI2234" s="46"/>
      <c r="AJ2234" s="46"/>
      <c r="AK2234" s="46"/>
    </row>
    <row r="2235" spans="7:37" s="1" customFormat="1" ht="13.9" customHeight="1">
      <c r="G2235" s="50"/>
      <c r="H2235" s="50"/>
      <c r="I2235" s="50"/>
      <c r="J2235" s="50"/>
      <c r="K2235" s="50"/>
      <c r="L2235" s="50"/>
      <c r="M2235" s="50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0"/>
      <c r="Z2235" s="50"/>
      <c r="AA2235" s="46"/>
      <c r="AB2235" s="46"/>
      <c r="AC2235" s="46"/>
      <c r="AD2235" s="46"/>
      <c r="AE2235" s="46"/>
      <c r="AF2235" s="46"/>
      <c r="AG2235" s="46"/>
      <c r="AH2235" s="46"/>
      <c r="AI2235" s="46"/>
      <c r="AJ2235" s="46"/>
      <c r="AK2235" s="46"/>
    </row>
    <row r="2236" spans="7:37" s="1" customFormat="1" ht="13.9" customHeight="1">
      <c r="G2236" s="50"/>
      <c r="H2236" s="50"/>
      <c r="I2236" s="50"/>
      <c r="J2236" s="50"/>
      <c r="K2236" s="50"/>
      <c r="L2236" s="50"/>
      <c r="M2236" s="50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0"/>
      <c r="Z2236" s="50"/>
      <c r="AA2236" s="46"/>
      <c r="AB2236" s="46"/>
      <c r="AC2236" s="46"/>
      <c r="AD2236" s="46"/>
      <c r="AE2236" s="46"/>
      <c r="AF2236" s="46"/>
      <c r="AG2236" s="46"/>
      <c r="AH2236" s="46"/>
      <c r="AI2236" s="46"/>
      <c r="AJ2236" s="46"/>
      <c r="AK2236" s="46"/>
    </row>
    <row r="2237" spans="7:37" s="1" customFormat="1" ht="13.9" customHeight="1">
      <c r="G2237" s="50"/>
      <c r="H2237" s="50"/>
      <c r="I2237" s="50"/>
      <c r="J2237" s="50"/>
      <c r="K2237" s="50"/>
      <c r="L2237" s="50"/>
      <c r="M2237" s="50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0"/>
      <c r="Z2237" s="50"/>
      <c r="AA2237" s="46"/>
      <c r="AB2237" s="46"/>
      <c r="AC2237" s="46"/>
      <c r="AD2237" s="46"/>
      <c r="AE2237" s="46"/>
      <c r="AF2237" s="46"/>
      <c r="AG2237" s="46"/>
      <c r="AH2237" s="46"/>
      <c r="AI2237" s="46"/>
      <c r="AJ2237" s="46"/>
      <c r="AK2237" s="46"/>
    </row>
    <row r="2238" spans="7:37" s="1" customFormat="1" ht="13.9" customHeight="1">
      <c r="G2238" s="50"/>
      <c r="H2238" s="50"/>
      <c r="I2238" s="50"/>
      <c r="J2238" s="50"/>
      <c r="K2238" s="50"/>
      <c r="L2238" s="50"/>
      <c r="M2238" s="50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0"/>
      <c r="Z2238" s="50"/>
      <c r="AA2238" s="46"/>
      <c r="AB2238" s="46"/>
      <c r="AC2238" s="46"/>
      <c r="AD2238" s="46"/>
      <c r="AE2238" s="46"/>
      <c r="AF2238" s="46"/>
      <c r="AG2238" s="46"/>
      <c r="AH2238" s="46"/>
      <c r="AI2238" s="46"/>
      <c r="AJ2238" s="46"/>
      <c r="AK2238" s="46"/>
    </row>
    <row r="2239" spans="7:37" s="1" customFormat="1" ht="13.9" customHeight="1">
      <c r="G2239" s="50"/>
      <c r="H2239" s="50"/>
      <c r="I2239" s="50"/>
      <c r="J2239" s="50"/>
      <c r="K2239" s="50"/>
      <c r="L2239" s="50"/>
      <c r="M2239" s="50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0"/>
      <c r="Z2239" s="50"/>
      <c r="AA2239" s="46"/>
      <c r="AB2239" s="46"/>
      <c r="AC2239" s="46"/>
      <c r="AD2239" s="46"/>
      <c r="AE2239" s="46"/>
      <c r="AF2239" s="46"/>
      <c r="AG2239" s="46"/>
      <c r="AH2239" s="46"/>
      <c r="AI2239" s="46"/>
      <c r="AJ2239" s="46"/>
      <c r="AK2239" s="46"/>
    </row>
    <row r="2240" spans="7:37" s="1" customFormat="1" ht="13.9" customHeight="1">
      <c r="G2240" s="50"/>
      <c r="H2240" s="50"/>
      <c r="I2240" s="50"/>
      <c r="J2240" s="50"/>
      <c r="K2240" s="50"/>
      <c r="L2240" s="50"/>
      <c r="M2240" s="50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0"/>
      <c r="Z2240" s="50"/>
      <c r="AA2240" s="46"/>
      <c r="AB2240" s="46"/>
      <c r="AC2240" s="46"/>
      <c r="AD2240" s="46"/>
      <c r="AE2240" s="46"/>
      <c r="AF2240" s="46"/>
      <c r="AG2240" s="46"/>
      <c r="AH2240" s="46"/>
      <c r="AI2240" s="46"/>
      <c r="AJ2240" s="46"/>
      <c r="AK2240" s="46"/>
    </row>
    <row r="2241" spans="7:37" s="1" customFormat="1" ht="13.9" customHeight="1">
      <c r="G2241" s="50"/>
      <c r="H2241" s="50"/>
      <c r="I2241" s="50"/>
      <c r="J2241" s="50"/>
      <c r="K2241" s="50"/>
      <c r="L2241" s="50"/>
      <c r="M2241" s="50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0"/>
      <c r="Z2241" s="50"/>
      <c r="AA2241" s="46"/>
      <c r="AB2241" s="46"/>
      <c r="AC2241" s="46"/>
      <c r="AD2241" s="46"/>
      <c r="AE2241" s="46"/>
      <c r="AF2241" s="46"/>
      <c r="AG2241" s="46"/>
      <c r="AH2241" s="46"/>
      <c r="AI2241" s="46"/>
      <c r="AJ2241" s="46"/>
      <c r="AK2241" s="46"/>
    </row>
    <row r="2242" spans="7:37" s="1" customFormat="1" ht="13.9" customHeight="1">
      <c r="G2242" s="50"/>
      <c r="H2242" s="50"/>
      <c r="I2242" s="50"/>
      <c r="J2242" s="50"/>
      <c r="K2242" s="50"/>
      <c r="L2242" s="50"/>
      <c r="M2242" s="50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0"/>
      <c r="Z2242" s="50"/>
      <c r="AA2242" s="46"/>
      <c r="AB2242" s="46"/>
      <c r="AC2242" s="46"/>
      <c r="AD2242" s="46"/>
      <c r="AE2242" s="46"/>
      <c r="AF2242" s="46"/>
      <c r="AG2242" s="46"/>
      <c r="AH2242" s="46"/>
      <c r="AI2242" s="46"/>
      <c r="AJ2242" s="46"/>
      <c r="AK2242" s="46"/>
    </row>
    <row r="2243" spans="7:37" s="1" customFormat="1" ht="13.9" customHeight="1">
      <c r="G2243" s="50"/>
      <c r="H2243" s="50"/>
      <c r="I2243" s="50"/>
      <c r="J2243" s="50"/>
      <c r="K2243" s="50"/>
      <c r="L2243" s="50"/>
      <c r="M2243" s="50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0"/>
      <c r="Z2243" s="50"/>
      <c r="AA2243" s="46"/>
      <c r="AB2243" s="46"/>
      <c r="AC2243" s="46"/>
      <c r="AD2243" s="46"/>
      <c r="AE2243" s="46"/>
      <c r="AF2243" s="46"/>
      <c r="AG2243" s="46"/>
      <c r="AH2243" s="46"/>
      <c r="AI2243" s="46"/>
      <c r="AJ2243" s="46"/>
      <c r="AK2243" s="46"/>
    </row>
    <row r="2244" spans="7:37" s="1" customFormat="1" ht="13.9" customHeight="1">
      <c r="G2244" s="50"/>
      <c r="H2244" s="50"/>
      <c r="I2244" s="50"/>
      <c r="J2244" s="50"/>
      <c r="K2244" s="50"/>
      <c r="L2244" s="50"/>
      <c r="M2244" s="50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0"/>
      <c r="Z2244" s="50"/>
      <c r="AA2244" s="46"/>
      <c r="AB2244" s="46"/>
      <c r="AC2244" s="46"/>
      <c r="AD2244" s="46"/>
      <c r="AE2244" s="46"/>
      <c r="AF2244" s="46"/>
      <c r="AG2244" s="46"/>
      <c r="AH2244" s="46"/>
      <c r="AI2244" s="46"/>
      <c r="AJ2244" s="46"/>
      <c r="AK2244" s="46"/>
    </row>
    <row r="2245" spans="7:37" s="1" customFormat="1" ht="13.9" customHeight="1">
      <c r="G2245" s="50"/>
      <c r="H2245" s="50"/>
      <c r="I2245" s="50"/>
      <c r="J2245" s="50"/>
      <c r="K2245" s="50"/>
      <c r="L2245" s="50"/>
      <c r="M2245" s="50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0"/>
      <c r="Z2245" s="50"/>
      <c r="AA2245" s="46"/>
      <c r="AB2245" s="46"/>
      <c r="AC2245" s="46"/>
      <c r="AD2245" s="46"/>
      <c r="AE2245" s="46"/>
      <c r="AF2245" s="46"/>
      <c r="AG2245" s="46"/>
      <c r="AH2245" s="46"/>
      <c r="AI2245" s="46"/>
      <c r="AJ2245" s="46"/>
      <c r="AK2245" s="46"/>
    </row>
    <row r="2246" spans="7:37" s="1" customFormat="1" ht="13.9" customHeight="1">
      <c r="G2246" s="50"/>
      <c r="H2246" s="50"/>
      <c r="I2246" s="50"/>
      <c r="J2246" s="50"/>
      <c r="K2246" s="50"/>
      <c r="L2246" s="50"/>
      <c r="M2246" s="50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0"/>
      <c r="Z2246" s="50"/>
      <c r="AA2246" s="46"/>
      <c r="AB2246" s="46"/>
      <c r="AC2246" s="46"/>
      <c r="AD2246" s="46"/>
      <c r="AE2246" s="46"/>
      <c r="AF2246" s="46"/>
      <c r="AG2246" s="46"/>
      <c r="AH2246" s="46"/>
      <c r="AI2246" s="46"/>
      <c r="AJ2246" s="46"/>
      <c r="AK2246" s="46"/>
    </row>
    <row r="2247" spans="7:37" s="1" customFormat="1" ht="13.9" customHeight="1">
      <c r="G2247" s="50"/>
      <c r="H2247" s="50"/>
      <c r="I2247" s="50"/>
      <c r="J2247" s="50"/>
      <c r="K2247" s="50"/>
      <c r="L2247" s="50"/>
      <c r="M2247" s="50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0"/>
      <c r="Z2247" s="50"/>
      <c r="AA2247" s="46"/>
      <c r="AB2247" s="46"/>
      <c r="AC2247" s="46"/>
      <c r="AD2247" s="46"/>
      <c r="AE2247" s="46"/>
      <c r="AF2247" s="46"/>
      <c r="AG2247" s="46"/>
      <c r="AH2247" s="46"/>
      <c r="AI2247" s="46"/>
      <c r="AJ2247" s="46"/>
      <c r="AK2247" s="46"/>
    </row>
    <row r="2248" spans="7:37" s="1" customFormat="1" ht="13.9" customHeight="1">
      <c r="G2248" s="50"/>
      <c r="H2248" s="50"/>
      <c r="I2248" s="50"/>
      <c r="J2248" s="50"/>
      <c r="K2248" s="50"/>
      <c r="L2248" s="50"/>
      <c r="M2248" s="50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0"/>
      <c r="Z2248" s="50"/>
      <c r="AA2248" s="46"/>
      <c r="AB2248" s="46"/>
      <c r="AC2248" s="46"/>
      <c r="AD2248" s="46"/>
      <c r="AE2248" s="46"/>
      <c r="AF2248" s="46"/>
      <c r="AG2248" s="46"/>
      <c r="AH2248" s="46"/>
      <c r="AI2248" s="46"/>
      <c r="AJ2248" s="46"/>
      <c r="AK2248" s="46"/>
    </row>
    <row r="2249" spans="7:37" s="1" customFormat="1" ht="13.9" customHeight="1">
      <c r="G2249" s="50"/>
      <c r="H2249" s="50"/>
      <c r="I2249" s="50"/>
      <c r="J2249" s="50"/>
      <c r="K2249" s="50"/>
      <c r="L2249" s="50"/>
      <c r="M2249" s="50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0"/>
      <c r="Z2249" s="50"/>
      <c r="AA2249" s="46"/>
      <c r="AB2249" s="46"/>
      <c r="AC2249" s="46"/>
      <c r="AD2249" s="46"/>
      <c r="AE2249" s="46"/>
      <c r="AF2249" s="46"/>
      <c r="AG2249" s="46"/>
      <c r="AH2249" s="46"/>
      <c r="AI2249" s="46"/>
      <c r="AJ2249" s="46"/>
      <c r="AK2249" s="46"/>
    </row>
    <row r="2250" spans="7:37" s="1" customFormat="1" ht="13.9" customHeight="1">
      <c r="G2250" s="50"/>
      <c r="H2250" s="50"/>
      <c r="I2250" s="50"/>
      <c r="J2250" s="50"/>
      <c r="K2250" s="50"/>
      <c r="L2250" s="50"/>
      <c r="M2250" s="50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  <c r="AA2250" s="46"/>
      <c r="AB2250" s="46"/>
      <c r="AC2250" s="46"/>
      <c r="AD2250" s="46"/>
      <c r="AE2250" s="46"/>
      <c r="AF2250" s="46"/>
      <c r="AG2250" s="46"/>
      <c r="AH2250" s="46"/>
      <c r="AI2250" s="46"/>
      <c r="AJ2250" s="46"/>
      <c r="AK2250" s="46"/>
    </row>
    <row r="2251" spans="7:37" s="1" customFormat="1" ht="13.9" customHeight="1">
      <c r="G2251" s="50"/>
      <c r="H2251" s="50"/>
      <c r="I2251" s="50"/>
      <c r="J2251" s="50"/>
      <c r="K2251" s="50"/>
      <c r="L2251" s="50"/>
      <c r="M2251" s="50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0"/>
      <c r="Z2251" s="50"/>
      <c r="AA2251" s="46"/>
      <c r="AB2251" s="46"/>
      <c r="AC2251" s="46"/>
      <c r="AD2251" s="46"/>
      <c r="AE2251" s="46"/>
      <c r="AF2251" s="46"/>
      <c r="AG2251" s="46"/>
      <c r="AH2251" s="46"/>
      <c r="AI2251" s="46"/>
      <c r="AJ2251" s="46"/>
      <c r="AK2251" s="46"/>
    </row>
    <row r="2252" spans="7:37" s="1" customFormat="1" ht="13.9" customHeight="1">
      <c r="G2252" s="50"/>
      <c r="H2252" s="50"/>
      <c r="I2252" s="50"/>
      <c r="J2252" s="50"/>
      <c r="K2252" s="50"/>
      <c r="L2252" s="50"/>
      <c r="M2252" s="50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0"/>
      <c r="Z2252" s="50"/>
      <c r="AA2252" s="46"/>
      <c r="AB2252" s="46"/>
      <c r="AC2252" s="46"/>
      <c r="AD2252" s="46"/>
      <c r="AE2252" s="46"/>
      <c r="AF2252" s="46"/>
      <c r="AG2252" s="46"/>
      <c r="AH2252" s="46"/>
      <c r="AI2252" s="46"/>
      <c r="AJ2252" s="46"/>
      <c r="AK2252" s="46"/>
    </row>
    <row r="2253" spans="7:37" s="1" customFormat="1" ht="13.9" customHeight="1">
      <c r="G2253" s="50"/>
      <c r="H2253" s="50"/>
      <c r="I2253" s="50"/>
      <c r="J2253" s="50"/>
      <c r="K2253" s="50"/>
      <c r="L2253" s="50"/>
      <c r="M2253" s="50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0"/>
      <c r="Z2253" s="50"/>
      <c r="AA2253" s="46"/>
      <c r="AB2253" s="46"/>
      <c r="AC2253" s="46"/>
      <c r="AD2253" s="46"/>
      <c r="AE2253" s="46"/>
      <c r="AF2253" s="46"/>
      <c r="AG2253" s="46"/>
      <c r="AH2253" s="46"/>
      <c r="AI2253" s="46"/>
      <c r="AJ2253" s="46"/>
      <c r="AK2253" s="46"/>
    </row>
    <row r="2254" spans="7:37" s="1" customFormat="1" ht="13.9" customHeight="1">
      <c r="G2254" s="50"/>
      <c r="H2254" s="50"/>
      <c r="I2254" s="50"/>
      <c r="J2254" s="50"/>
      <c r="K2254" s="50"/>
      <c r="L2254" s="50"/>
      <c r="M2254" s="50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0"/>
      <c r="Z2254" s="50"/>
      <c r="AA2254" s="46"/>
      <c r="AB2254" s="46"/>
      <c r="AC2254" s="46"/>
      <c r="AD2254" s="46"/>
      <c r="AE2254" s="46"/>
      <c r="AF2254" s="46"/>
      <c r="AG2254" s="46"/>
      <c r="AH2254" s="46"/>
      <c r="AI2254" s="46"/>
      <c r="AJ2254" s="46"/>
      <c r="AK2254" s="46"/>
    </row>
    <row r="2255" spans="7:37" s="1" customFormat="1" ht="13.9" customHeight="1">
      <c r="G2255" s="50"/>
      <c r="H2255" s="50"/>
      <c r="I2255" s="50"/>
      <c r="J2255" s="50"/>
      <c r="K2255" s="50"/>
      <c r="L2255" s="50"/>
      <c r="M2255" s="50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0"/>
      <c r="Z2255" s="50"/>
      <c r="AA2255" s="46"/>
      <c r="AB2255" s="46"/>
      <c r="AC2255" s="46"/>
      <c r="AD2255" s="46"/>
      <c r="AE2255" s="46"/>
      <c r="AF2255" s="46"/>
      <c r="AG2255" s="46"/>
      <c r="AH2255" s="46"/>
      <c r="AI2255" s="46"/>
      <c r="AJ2255" s="46"/>
      <c r="AK2255" s="46"/>
    </row>
    <row r="2256" spans="7:37" s="1" customFormat="1" ht="13.9" customHeight="1">
      <c r="G2256" s="50"/>
      <c r="H2256" s="50"/>
      <c r="I2256" s="50"/>
      <c r="J2256" s="50"/>
      <c r="K2256" s="50"/>
      <c r="L2256" s="50"/>
      <c r="M2256" s="50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0"/>
      <c r="Z2256" s="50"/>
      <c r="AA2256" s="46"/>
      <c r="AB2256" s="46"/>
      <c r="AC2256" s="46"/>
      <c r="AD2256" s="46"/>
      <c r="AE2256" s="46"/>
      <c r="AF2256" s="46"/>
      <c r="AG2256" s="46"/>
      <c r="AH2256" s="46"/>
      <c r="AI2256" s="46"/>
      <c r="AJ2256" s="46"/>
      <c r="AK2256" s="46"/>
    </row>
    <row r="2257" spans="7:37" s="1" customFormat="1" ht="13.9" customHeight="1">
      <c r="G2257" s="50"/>
      <c r="H2257" s="50"/>
      <c r="I2257" s="50"/>
      <c r="J2257" s="50"/>
      <c r="K2257" s="50"/>
      <c r="L2257" s="50"/>
      <c r="M2257" s="50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  <c r="Z2257" s="50"/>
      <c r="AA2257" s="46"/>
      <c r="AB2257" s="46"/>
      <c r="AC2257" s="46"/>
      <c r="AD2257" s="46"/>
      <c r="AE2257" s="46"/>
      <c r="AF2257" s="46"/>
      <c r="AG2257" s="46"/>
      <c r="AH2257" s="46"/>
      <c r="AI2257" s="46"/>
      <c r="AJ2257" s="46"/>
      <c r="AK2257" s="46"/>
    </row>
    <row r="2258" spans="7:37" s="1" customFormat="1" ht="13.9" customHeight="1">
      <c r="G2258" s="50"/>
      <c r="H2258" s="50"/>
      <c r="I2258" s="50"/>
      <c r="J2258" s="50"/>
      <c r="K2258" s="50"/>
      <c r="L2258" s="50"/>
      <c r="M2258" s="50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0"/>
      <c r="Z2258" s="50"/>
      <c r="AA2258" s="46"/>
      <c r="AB2258" s="46"/>
      <c r="AC2258" s="46"/>
      <c r="AD2258" s="46"/>
      <c r="AE2258" s="46"/>
      <c r="AF2258" s="46"/>
      <c r="AG2258" s="46"/>
      <c r="AH2258" s="46"/>
      <c r="AI2258" s="46"/>
      <c r="AJ2258" s="46"/>
      <c r="AK2258" s="46"/>
    </row>
    <row r="2259" spans="7:37" s="1" customFormat="1" ht="13.9" customHeight="1"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0"/>
      <c r="Z2259" s="50"/>
      <c r="AA2259" s="46"/>
      <c r="AB2259" s="46"/>
      <c r="AC2259" s="46"/>
      <c r="AD2259" s="46"/>
      <c r="AE2259" s="46"/>
      <c r="AF2259" s="46"/>
      <c r="AG2259" s="46"/>
      <c r="AH2259" s="46"/>
      <c r="AI2259" s="46"/>
      <c r="AJ2259" s="46"/>
      <c r="AK2259" s="46"/>
    </row>
    <row r="2260" spans="7:37" s="1" customFormat="1" ht="13.9" customHeight="1">
      <c r="G2260" s="50"/>
      <c r="H2260" s="50"/>
      <c r="I2260" s="50"/>
      <c r="J2260" s="50"/>
      <c r="K2260" s="50"/>
      <c r="L2260" s="50"/>
      <c r="M2260" s="50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0"/>
      <c r="Z2260" s="50"/>
      <c r="AA2260" s="46"/>
      <c r="AB2260" s="46"/>
      <c r="AC2260" s="46"/>
      <c r="AD2260" s="46"/>
      <c r="AE2260" s="46"/>
      <c r="AF2260" s="46"/>
      <c r="AG2260" s="46"/>
      <c r="AH2260" s="46"/>
      <c r="AI2260" s="46"/>
      <c r="AJ2260" s="46"/>
      <c r="AK2260" s="46"/>
    </row>
    <row r="2261" spans="7:37" s="1" customFormat="1" ht="13.9" customHeight="1">
      <c r="G2261" s="50"/>
      <c r="H2261" s="50"/>
      <c r="I2261" s="50"/>
      <c r="J2261" s="50"/>
      <c r="K2261" s="50"/>
      <c r="L2261" s="50"/>
      <c r="M2261" s="50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0"/>
      <c r="Z2261" s="50"/>
      <c r="AA2261" s="46"/>
      <c r="AB2261" s="46"/>
      <c r="AC2261" s="46"/>
      <c r="AD2261" s="46"/>
      <c r="AE2261" s="46"/>
      <c r="AF2261" s="46"/>
      <c r="AG2261" s="46"/>
      <c r="AH2261" s="46"/>
      <c r="AI2261" s="46"/>
      <c r="AJ2261" s="46"/>
      <c r="AK2261" s="46"/>
    </row>
    <row r="2262" spans="7:37" s="1" customFormat="1" ht="13.9" customHeight="1">
      <c r="G2262" s="50"/>
      <c r="H2262" s="50"/>
      <c r="I2262" s="50"/>
      <c r="J2262" s="50"/>
      <c r="K2262" s="50"/>
      <c r="L2262" s="50"/>
      <c r="M2262" s="50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0"/>
      <c r="Z2262" s="50"/>
      <c r="AA2262" s="46"/>
      <c r="AB2262" s="46"/>
      <c r="AC2262" s="46"/>
      <c r="AD2262" s="46"/>
      <c r="AE2262" s="46"/>
      <c r="AF2262" s="46"/>
      <c r="AG2262" s="46"/>
      <c r="AH2262" s="46"/>
      <c r="AI2262" s="46"/>
      <c r="AJ2262" s="46"/>
      <c r="AK2262" s="46"/>
    </row>
    <row r="2263" spans="7:37" s="1" customFormat="1" ht="13.9" customHeight="1">
      <c r="G2263" s="50"/>
      <c r="H2263" s="50"/>
      <c r="I2263" s="50"/>
      <c r="J2263" s="50"/>
      <c r="K2263" s="50"/>
      <c r="L2263" s="50"/>
      <c r="M2263" s="50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0"/>
      <c r="Z2263" s="50"/>
      <c r="AA2263" s="46"/>
      <c r="AB2263" s="46"/>
      <c r="AC2263" s="46"/>
      <c r="AD2263" s="46"/>
      <c r="AE2263" s="46"/>
      <c r="AF2263" s="46"/>
      <c r="AG2263" s="46"/>
      <c r="AH2263" s="46"/>
      <c r="AI2263" s="46"/>
      <c r="AJ2263" s="46"/>
      <c r="AK2263" s="46"/>
    </row>
    <row r="2264" spans="7:37" s="1" customFormat="1" ht="13.9" customHeight="1">
      <c r="G2264" s="50"/>
      <c r="H2264" s="50"/>
      <c r="I2264" s="50"/>
      <c r="J2264" s="50"/>
      <c r="K2264" s="50"/>
      <c r="L2264" s="50"/>
      <c r="M2264" s="50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0"/>
      <c r="Z2264" s="50"/>
      <c r="AA2264" s="46"/>
      <c r="AB2264" s="46"/>
      <c r="AC2264" s="46"/>
      <c r="AD2264" s="46"/>
      <c r="AE2264" s="46"/>
      <c r="AF2264" s="46"/>
      <c r="AG2264" s="46"/>
      <c r="AH2264" s="46"/>
      <c r="AI2264" s="46"/>
      <c r="AJ2264" s="46"/>
      <c r="AK2264" s="46"/>
    </row>
    <row r="2265" spans="7:37" s="1" customFormat="1" ht="13.9" customHeight="1">
      <c r="G2265" s="50"/>
      <c r="H2265" s="50"/>
      <c r="I2265" s="50"/>
      <c r="J2265" s="50"/>
      <c r="K2265" s="50"/>
      <c r="L2265" s="50"/>
      <c r="M2265" s="50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0"/>
      <c r="Z2265" s="50"/>
      <c r="AA2265" s="46"/>
      <c r="AB2265" s="46"/>
      <c r="AC2265" s="46"/>
      <c r="AD2265" s="46"/>
      <c r="AE2265" s="46"/>
      <c r="AF2265" s="46"/>
      <c r="AG2265" s="46"/>
      <c r="AH2265" s="46"/>
      <c r="AI2265" s="46"/>
      <c r="AJ2265" s="46"/>
      <c r="AK2265" s="46"/>
    </row>
    <row r="2266" spans="7:37" s="1" customFormat="1" ht="13.9" customHeight="1">
      <c r="G2266" s="50"/>
      <c r="H2266" s="50"/>
      <c r="I2266" s="50"/>
      <c r="J2266" s="50"/>
      <c r="K2266" s="50"/>
      <c r="L2266" s="50"/>
      <c r="M2266" s="50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0"/>
      <c r="Z2266" s="50"/>
      <c r="AA2266" s="46"/>
      <c r="AB2266" s="46"/>
      <c r="AC2266" s="46"/>
      <c r="AD2266" s="46"/>
      <c r="AE2266" s="46"/>
      <c r="AF2266" s="46"/>
      <c r="AG2266" s="46"/>
      <c r="AH2266" s="46"/>
      <c r="AI2266" s="46"/>
      <c r="AJ2266" s="46"/>
      <c r="AK2266" s="46"/>
    </row>
    <row r="2267" spans="7:37" s="1" customFormat="1" ht="13.9" customHeight="1">
      <c r="G2267" s="50"/>
      <c r="H2267" s="50"/>
      <c r="I2267" s="50"/>
      <c r="J2267" s="50"/>
      <c r="K2267" s="50"/>
      <c r="L2267" s="50"/>
      <c r="M2267" s="50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0"/>
      <c r="Z2267" s="50"/>
      <c r="AA2267" s="46"/>
      <c r="AB2267" s="46"/>
      <c r="AC2267" s="46"/>
      <c r="AD2267" s="46"/>
      <c r="AE2267" s="46"/>
      <c r="AF2267" s="46"/>
      <c r="AG2267" s="46"/>
      <c r="AH2267" s="46"/>
      <c r="AI2267" s="46"/>
      <c r="AJ2267" s="46"/>
      <c r="AK2267" s="46"/>
    </row>
    <row r="2268" spans="7:37" s="1" customFormat="1" ht="13.9" customHeight="1">
      <c r="G2268" s="50"/>
      <c r="H2268" s="50"/>
      <c r="I2268" s="50"/>
      <c r="J2268" s="50"/>
      <c r="K2268" s="50"/>
      <c r="L2268" s="50"/>
      <c r="M2268" s="50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0"/>
      <c r="Z2268" s="50"/>
      <c r="AA2268" s="46"/>
      <c r="AB2268" s="46"/>
      <c r="AC2268" s="46"/>
      <c r="AD2268" s="46"/>
      <c r="AE2268" s="46"/>
      <c r="AF2268" s="46"/>
      <c r="AG2268" s="46"/>
      <c r="AH2268" s="46"/>
      <c r="AI2268" s="46"/>
      <c r="AJ2268" s="46"/>
      <c r="AK2268" s="46"/>
    </row>
    <row r="2269" spans="7:37" s="1" customFormat="1" ht="13.9" customHeight="1">
      <c r="G2269" s="50"/>
      <c r="H2269" s="50"/>
      <c r="I2269" s="50"/>
      <c r="J2269" s="50"/>
      <c r="K2269" s="50"/>
      <c r="L2269" s="50"/>
      <c r="M2269" s="50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0"/>
      <c r="Z2269" s="50"/>
      <c r="AA2269" s="46"/>
      <c r="AB2269" s="46"/>
      <c r="AC2269" s="46"/>
      <c r="AD2269" s="46"/>
      <c r="AE2269" s="46"/>
      <c r="AF2269" s="46"/>
      <c r="AG2269" s="46"/>
      <c r="AH2269" s="46"/>
      <c r="AI2269" s="46"/>
      <c r="AJ2269" s="46"/>
      <c r="AK2269" s="46"/>
    </row>
    <row r="2270" spans="7:37" s="1" customFormat="1" ht="13.9" customHeight="1">
      <c r="G2270" s="50"/>
      <c r="H2270" s="50"/>
      <c r="I2270" s="50"/>
      <c r="J2270" s="50"/>
      <c r="K2270" s="50"/>
      <c r="L2270" s="50"/>
      <c r="M2270" s="50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0"/>
      <c r="Z2270" s="50"/>
      <c r="AA2270" s="46"/>
      <c r="AB2270" s="46"/>
      <c r="AC2270" s="46"/>
      <c r="AD2270" s="46"/>
      <c r="AE2270" s="46"/>
      <c r="AF2270" s="46"/>
      <c r="AG2270" s="46"/>
      <c r="AH2270" s="46"/>
      <c r="AI2270" s="46"/>
      <c r="AJ2270" s="46"/>
      <c r="AK2270" s="46"/>
    </row>
    <row r="2271" spans="7:37" s="1" customFormat="1" ht="13.9" customHeight="1">
      <c r="G2271" s="50"/>
      <c r="H2271" s="50"/>
      <c r="I2271" s="50"/>
      <c r="J2271" s="50"/>
      <c r="K2271" s="50"/>
      <c r="L2271" s="50"/>
      <c r="M2271" s="50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0"/>
      <c r="Z2271" s="50"/>
      <c r="AA2271" s="46"/>
      <c r="AB2271" s="46"/>
      <c r="AC2271" s="46"/>
      <c r="AD2271" s="46"/>
      <c r="AE2271" s="46"/>
      <c r="AF2271" s="46"/>
      <c r="AG2271" s="46"/>
      <c r="AH2271" s="46"/>
      <c r="AI2271" s="46"/>
      <c r="AJ2271" s="46"/>
      <c r="AK2271" s="46"/>
    </row>
    <row r="2272" spans="7:37" s="1" customFormat="1" ht="13.9" customHeight="1">
      <c r="G2272" s="50"/>
      <c r="H2272" s="50"/>
      <c r="I2272" s="50"/>
      <c r="J2272" s="50"/>
      <c r="K2272" s="50"/>
      <c r="L2272" s="50"/>
      <c r="M2272" s="50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0"/>
      <c r="Z2272" s="50"/>
      <c r="AA2272" s="46"/>
      <c r="AB2272" s="46"/>
      <c r="AC2272" s="46"/>
      <c r="AD2272" s="46"/>
      <c r="AE2272" s="46"/>
      <c r="AF2272" s="46"/>
      <c r="AG2272" s="46"/>
      <c r="AH2272" s="46"/>
      <c r="AI2272" s="46"/>
      <c r="AJ2272" s="46"/>
      <c r="AK2272" s="46"/>
    </row>
    <row r="2273" spans="7:37" s="1" customFormat="1" ht="13.9" customHeight="1">
      <c r="G2273" s="50"/>
      <c r="H2273" s="50"/>
      <c r="I2273" s="50"/>
      <c r="J2273" s="50"/>
      <c r="K2273" s="50"/>
      <c r="L2273" s="50"/>
      <c r="M2273" s="50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0"/>
      <c r="Z2273" s="50"/>
      <c r="AA2273" s="46"/>
      <c r="AB2273" s="46"/>
      <c r="AC2273" s="46"/>
      <c r="AD2273" s="46"/>
      <c r="AE2273" s="46"/>
      <c r="AF2273" s="46"/>
      <c r="AG2273" s="46"/>
      <c r="AH2273" s="46"/>
      <c r="AI2273" s="46"/>
      <c r="AJ2273" s="46"/>
      <c r="AK2273" s="46"/>
    </row>
    <row r="2274" spans="7:37" s="1" customFormat="1" ht="13.9" customHeight="1">
      <c r="G2274" s="50"/>
      <c r="H2274" s="50"/>
      <c r="I2274" s="50"/>
      <c r="J2274" s="50"/>
      <c r="K2274" s="50"/>
      <c r="L2274" s="50"/>
      <c r="M2274" s="50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0"/>
      <c r="Z2274" s="50"/>
      <c r="AA2274" s="46"/>
      <c r="AB2274" s="46"/>
      <c r="AC2274" s="46"/>
      <c r="AD2274" s="46"/>
      <c r="AE2274" s="46"/>
      <c r="AF2274" s="46"/>
      <c r="AG2274" s="46"/>
      <c r="AH2274" s="46"/>
      <c r="AI2274" s="46"/>
      <c r="AJ2274" s="46"/>
      <c r="AK2274" s="46"/>
    </row>
    <row r="2275" spans="7:37" s="1" customFormat="1" ht="13.9" customHeight="1">
      <c r="G2275" s="50"/>
      <c r="H2275" s="50"/>
      <c r="I2275" s="50"/>
      <c r="J2275" s="50"/>
      <c r="K2275" s="50"/>
      <c r="L2275" s="50"/>
      <c r="M2275" s="50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0"/>
      <c r="Z2275" s="50"/>
      <c r="AA2275" s="46"/>
      <c r="AB2275" s="46"/>
      <c r="AC2275" s="46"/>
      <c r="AD2275" s="46"/>
      <c r="AE2275" s="46"/>
      <c r="AF2275" s="46"/>
      <c r="AG2275" s="46"/>
      <c r="AH2275" s="46"/>
      <c r="AI2275" s="46"/>
      <c r="AJ2275" s="46"/>
      <c r="AK2275" s="46"/>
    </row>
    <row r="2276" spans="7:37" s="1" customFormat="1" ht="13.9" customHeight="1">
      <c r="G2276" s="50"/>
      <c r="H2276" s="50"/>
      <c r="I2276" s="50"/>
      <c r="J2276" s="50"/>
      <c r="K2276" s="50"/>
      <c r="L2276" s="50"/>
      <c r="M2276" s="50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0"/>
      <c r="Z2276" s="50"/>
      <c r="AA2276" s="46"/>
      <c r="AB2276" s="46"/>
      <c r="AC2276" s="46"/>
      <c r="AD2276" s="46"/>
      <c r="AE2276" s="46"/>
      <c r="AF2276" s="46"/>
      <c r="AG2276" s="46"/>
      <c r="AH2276" s="46"/>
      <c r="AI2276" s="46"/>
      <c r="AJ2276" s="46"/>
      <c r="AK2276" s="46"/>
    </row>
    <row r="2277" spans="7:37" s="1" customFormat="1" ht="13.9" customHeight="1">
      <c r="G2277" s="50"/>
      <c r="H2277" s="50"/>
      <c r="I2277" s="50"/>
      <c r="J2277" s="50"/>
      <c r="K2277" s="50"/>
      <c r="L2277" s="50"/>
      <c r="M2277" s="50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0"/>
      <c r="Z2277" s="50"/>
      <c r="AA2277" s="46"/>
      <c r="AB2277" s="46"/>
      <c r="AC2277" s="46"/>
      <c r="AD2277" s="46"/>
      <c r="AE2277" s="46"/>
      <c r="AF2277" s="46"/>
      <c r="AG2277" s="46"/>
      <c r="AH2277" s="46"/>
      <c r="AI2277" s="46"/>
      <c r="AJ2277" s="46"/>
      <c r="AK2277" s="46"/>
    </row>
    <row r="2278" spans="7:37" s="1" customFormat="1" ht="13.9" customHeight="1">
      <c r="G2278" s="50"/>
      <c r="H2278" s="50"/>
      <c r="I2278" s="50"/>
      <c r="J2278" s="50"/>
      <c r="K2278" s="50"/>
      <c r="L2278" s="50"/>
      <c r="M2278" s="50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0"/>
      <c r="Z2278" s="50"/>
      <c r="AA2278" s="46"/>
      <c r="AB2278" s="46"/>
      <c r="AC2278" s="46"/>
      <c r="AD2278" s="46"/>
      <c r="AE2278" s="46"/>
      <c r="AF2278" s="46"/>
      <c r="AG2278" s="46"/>
      <c r="AH2278" s="46"/>
      <c r="AI2278" s="46"/>
      <c r="AJ2278" s="46"/>
      <c r="AK2278" s="46"/>
    </row>
    <row r="2279" spans="7:37" s="1" customFormat="1" ht="13.9" customHeight="1">
      <c r="G2279" s="50"/>
      <c r="H2279" s="50"/>
      <c r="I2279" s="50"/>
      <c r="J2279" s="50"/>
      <c r="K2279" s="50"/>
      <c r="L2279" s="50"/>
      <c r="M2279" s="50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0"/>
      <c r="Z2279" s="50"/>
      <c r="AA2279" s="46"/>
      <c r="AB2279" s="46"/>
      <c r="AC2279" s="46"/>
      <c r="AD2279" s="46"/>
      <c r="AE2279" s="46"/>
      <c r="AF2279" s="46"/>
      <c r="AG2279" s="46"/>
      <c r="AH2279" s="46"/>
      <c r="AI2279" s="46"/>
      <c r="AJ2279" s="46"/>
      <c r="AK2279" s="46"/>
    </row>
    <row r="2280" spans="7:37" s="1" customFormat="1" ht="13.9" customHeight="1">
      <c r="G2280" s="50"/>
      <c r="H2280" s="50"/>
      <c r="I2280" s="50"/>
      <c r="J2280" s="50"/>
      <c r="K2280" s="50"/>
      <c r="L2280" s="50"/>
      <c r="M2280" s="50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0"/>
      <c r="Z2280" s="50"/>
      <c r="AA2280" s="46"/>
      <c r="AB2280" s="46"/>
      <c r="AC2280" s="46"/>
      <c r="AD2280" s="46"/>
      <c r="AE2280" s="46"/>
      <c r="AF2280" s="46"/>
      <c r="AG2280" s="46"/>
      <c r="AH2280" s="46"/>
      <c r="AI2280" s="46"/>
      <c r="AJ2280" s="46"/>
      <c r="AK2280" s="46"/>
    </row>
    <row r="2281" spans="7:37" s="1" customFormat="1" ht="13.9" customHeight="1">
      <c r="G2281" s="50"/>
      <c r="H2281" s="50"/>
      <c r="I2281" s="50"/>
      <c r="J2281" s="50"/>
      <c r="K2281" s="50"/>
      <c r="L2281" s="50"/>
      <c r="M2281" s="50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0"/>
      <c r="Z2281" s="50"/>
      <c r="AA2281" s="46"/>
      <c r="AB2281" s="46"/>
      <c r="AC2281" s="46"/>
      <c r="AD2281" s="46"/>
      <c r="AE2281" s="46"/>
      <c r="AF2281" s="46"/>
      <c r="AG2281" s="46"/>
      <c r="AH2281" s="46"/>
      <c r="AI2281" s="46"/>
      <c r="AJ2281" s="46"/>
      <c r="AK2281" s="46"/>
    </row>
    <row r="2282" spans="7:37" s="1" customFormat="1" ht="13.9" customHeight="1">
      <c r="G2282" s="50"/>
      <c r="H2282" s="50"/>
      <c r="I2282" s="50"/>
      <c r="J2282" s="50"/>
      <c r="K2282" s="50"/>
      <c r="L2282" s="50"/>
      <c r="M2282" s="50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0"/>
      <c r="Z2282" s="50"/>
      <c r="AA2282" s="46"/>
      <c r="AB2282" s="46"/>
      <c r="AC2282" s="46"/>
      <c r="AD2282" s="46"/>
      <c r="AE2282" s="46"/>
      <c r="AF2282" s="46"/>
      <c r="AG2282" s="46"/>
      <c r="AH2282" s="46"/>
      <c r="AI2282" s="46"/>
      <c r="AJ2282" s="46"/>
      <c r="AK2282" s="46"/>
    </row>
    <row r="2283" spans="7:37" s="1" customFormat="1" ht="13.9" customHeight="1">
      <c r="G2283" s="50"/>
      <c r="H2283" s="50"/>
      <c r="I2283" s="50"/>
      <c r="J2283" s="50"/>
      <c r="K2283" s="50"/>
      <c r="L2283" s="50"/>
      <c r="M2283" s="50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0"/>
      <c r="Z2283" s="50"/>
      <c r="AA2283" s="46"/>
      <c r="AB2283" s="46"/>
      <c r="AC2283" s="46"/>
      <c r="AD2283" s="46"/>
      <c r="AE2283" s="46"/>
      <c r="AF2283" s="46"/>
      <c r="AG2283" s="46"/>
      <c r="AH2283" s="46"/>
      <c r="AI2283" s="46"/>
      <c r="AJ2283" s="46"/>
      <c r="AK2283" s="46"/>
    </row>
    <row r="2284" spans="7:37" s="1" customFormat="1" ht="13.9" customHeight="1">
      <c r="G2284" s="50"/>
      <c r="H2284" s="50"/>
      <c r="I2284" s="50"/>
      <c r="J2284" s="50"/>
      <c r="K2284" s="50"/>
      <c r="L2284" s="50"/>
      <c r="M2284" s="50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0"/>
      <c r="Z2284" s="50"/>
      <c r="AA2284" s="46"/>
      <c r="AB2284" s="46"/>
      <c r="AC2284" s="46"/>
      <c r="AD2284" s="46"/>
      <c r="AE2284" s="46"/>
      <c r="AF2284" s="46"/>
      <c r="AG2284" s="46"/>
      <c r="AH2284" s="46"/>
      <c r="AI2284" s="46"/>
      <c r="AJ2284" s="46"/>
      <c r="AK2284" s="46"/>
    </row>
    <row r="2285" spans="7:37" s="1" customFormat="1" ht="13.9" customHeight="1">
      <c r="G2285" s="50"/>
      <c r="H2285" s="50"/>
      <c r="I2285" s="50"/>
      <c r="J2285" s="50"/>
      <c r="K2285" s="50"/>
      <c r="L2285" s="50"/>
      <c r="M2285" s="50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0"/>
      <c r="Z2285" s="50"/>
      <c r="AA2285" s="46"/>
      <c r="AB2285" s="46"/>
      <c r="AC2285" s="46"/>
      <c r="AD2285" s="46"/>
      <c r="AE2285" s="46"/>
      <c r="AF2285" s="46"/>
      <c r="AG2285" s="46"/>
      <c r="AH2285" s="46"/>
      <c r="AI2285" s="46"/>
      <c r="AJ2285" s="46"/>
      <c r="AK2285" s="46"/>
    </row>
    <row r="2286" spans="7:37" s="1" customFormat="1" ht="13.9" customHeight="1">
      <c r="G2286" s="50"/>
      <c r="H2286" s="50"/>
      <c r="I2286" s="50"/>
      <c r="J2286" s="50"/>
      <c r="K2286" s="50"/>
      <c r="L2286" s="50"/>
      <c r="M2286" s="50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0"/>
      <c r="Z2286" s="50"/>
      <c r="AA2286" s="46"/>
      <c r="AB2286" s="46"/>
      <c r="AC2286" s="46"/>
      <c r="AD2286" s="46"/>
      <c r="AE2286" s="46"/>
      <c r="AF2286" s="46"/>
      <c r="AG2286" s="46"/>
      <c r="AH2286" s="46"/>
      <c r="AI2286" s="46"/>
      <c r="AJ2286" s="46"/>
      <c r="AK2286" s="46"/>
    </row>
    <row r="2287" spans="7:37" s="1" customFormat="1" ht="13.9" customHeight="1">
      <c r="G2287" s="50"/>
      <c r="H2287" s="50"/>
      <c r="I2287" s="50"/>
      <c r="J2287" s="50"/>
      <c r="K2287" s="50"/>
      <c r="L2287" s="50"/>
      <c r="M2287" s="50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0"/>
      <c r="Z2287" s="50"/>
      <c r="AA2287" s="46"/>
      <c r="AB2287" s="46"/>
      <c r="AC2287" s="46"/>
      <c r="AD2287" s="46"/>
      <c r="AE2287" s="46"/>
      <c r="AF2287" s="46"/>
      <c r="AG2287" s="46"/>
      <c r="AH2287" s="46"/>
      <c r="AI2287" s="46"/>
      <c r="AJ2287" s="46"/>
      <c r="AK2287" s="46"/>
    </row>
    <row r="2288" spans="7:37" s="1" customFormat="1" ht="13.9" customHeight="1">
      <c r="G2288" s="50"/>
      <c r="H2288" s="50"/>
      <c r="I2288" s="50"/>
      <c r="J2288" s="50"/>
      <c r="K2288" s="50"/>
      <c r="L2288" s="50"/>
      <c r="M2288" s="50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0"/>
      <c r="Z2288" s="50"/>
      <c r="AA2288" s="46"/>
      <c r="AB2288" s="46"/>
      <c r="AC2288" s="46"/>
      <c r="AD2288" s="46"/>
      <c r="AE2288" s="46"/>
      <c r="AF2288" s="46"/>
      <c r="AG2288" s="46"/>
      <c r="AH2288" s="46"/>
      <c r="AI2288" s="46"/>
      <c r="AJ2288" s="46"/>
      <c r="AK2288" s="46"/>
    </row>
    <row r="2289" spans="7:37" s="1" customFormat="1" ht="13.9" customHeight="1">
      <c r="G2289" s="50"/>
      <c r="H2289" s="50"/>
      <c r="I2289" s="50"/>
      <c r="J2289" s="50"/>
      <c r="K2289" s="50"/>
      <c r="L2289" s="50"/>
      <c r="M2289" s="50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0"/>
      <c r="Z2289" s="50"/>
      <c r="AA2289" s="46"/>
      <c r="AB2289" s="46"/>
      <c r="AC2289" s="46"/>
      <c r="AD2289" s="46"/>
      <c r="AE2289" s="46"/>
      <c r="AF2289" s="46"/>
      <c r="AG2289" s="46"/>
      <c r="AH2289" s="46"/>
      <c r="AI2289" s="46"/>
      <c r="AJ2289" s="46"/>
      <c r="AK2289" s="46"/>
    </row>
    <row r="2290" spans="7:37" s="1" customFormat="1" ht="13.9" customHeight="1">
      <c r="G2290" s="50"/>
      <c r="H2290" s="50"/>
      <c r="I2290" s="50"/>
      <c r="J2290" s="50"/>
      <c r="K2290" s="50"/>
      <c r="L2290" s="50"/>
      <c r="M2290" s="50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0"/>
      <c r="Z2290" s="50"/>
      <c r="AA2290" s="46"/>
      <c r="AB2290" s="46"/>
      <c r="AC2290" s="46"/>
      <c r="AD2290" s="46"/>
      <c r="AE2290" s="46"/>
      <c r="AF2290" s="46"/>
      <c r="AG2290" s="46"/>
      <c r="AH2290" s="46"/>
      <c r="AI2290" s="46"/>
      <c r="AJ2290" s="46"/>
      <c r="AK2290" s="46"/>
    </row>
    <row r="2291" spans="7:37" s="1" customFormat="1" ht="13.9" customHeight="1">
      <c r="G2291" s="50"/>
      <c r="H2291" s="50"/>
      <c r="I2291" s="50"/>
      <c r="J2291" s="50"/>
      <c r="K2291" s="50"/>
      <c r="L2291" s="50"/>
      <c r="M2291" s="50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0"/>
      <c r="Z2291" s="50"/>
      <c r="AA2291" s="46"/>
      <c r="AB2291" s="46"/>
      <c r="AC2291" s="46"/>
      <c r="AD2291" s="46"/>
      <c r="AE2291" s="46"/>
      <c r="AF2291" s="46"/>
      <c r="AG2291" s="46"/>
      <c r="AH2291" s="46"/>
      <c r="AI2291" s="46"/>
      <c r="AJ2291" s="46"/>
      <c r="AK2291" s="46"/>
    </row>
    <row r="2292" spans="7:37" s="1" customFormat="1" ht="13.9" customHeight="1">
      <c r="G2292" s="50"/>
      <c r="H2292" s="50"/>
      <c r="I2292" s="50"/>
      <c r="J2292" s="50"/>
      <c r="K2292" s="50"/>
      <c r="L2292" s="50"/>
      <c r="M2292" s="50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0"/>
      <c r="Z2292" s="50"/>
      <c r="AA2292" s="46"/>
      <c r="AB2292" s="46"/>
      <c r="AC2292" s="46"/>
      <c r="AD2292" s="46"/>
      <c r="AE2292" s="46"/>
      <c r="AF2292" s="46"/>
      <c r="AG2292" s="46"/>
      <c r="AH2292" s="46"/>
      <c r="AI2292" s="46"/>
      <c r="AJ2292" s="46"/>
      <c r="AK2292" s="46"/>
    </row>
    <row r="2293" spans="7:37" s="1" customFormat="1" ht="13.9" customHeight="1">
      <c r="G2293" s="50"/>
      <c r="H2293" s="50"/>
      <c r="I2293" s="50"/>
      <c r="J2293" s="50"/>
      <c r="K2293" s="50"/>
      <c r="L2293" s="50"/>
      <c r="M2293" s="50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0"/>
      <c r="Z2293" s="50"/>
      <c r="AA2293" s="46"/>
      <c r="AB2293" s="46"/>
      <c r="AC2293" s="46"/>
      <c r="AD2293" s="46"/>
      <c r="AE2293" s="46"/>
      <c r="AF2293" s="46"/>
      <c r="AG2293" s="46"/>
      <c r="AH2293" s="46"/>
      <c r="AI2293" s="46"/>
      <c r="AJ2293" s="46"/>
      <c r="AK2293" s="46"/>
    </row>
    <row r="2294" spans="7:37" s="1" customFormat="1" ht="13.9" customHeight="1">
      <c r="G2294" s="50"/>
      <c r="H2294" s="50"/>
      <c r="I2294" s="50"/>
      <c r="J2294" s="50"/>
      <c r="K2294" s="50"/>
      <c r="L2294" s="50"/>
      <c r="M2294" s="50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0"/>
      <c r="Z2294" s="50"/>
      <c r="AA2294" s="46"/>
      <c r="AB2294" s="46"/>
      <c r="AC2294" s="46"/>
      <c r="AD2294" s="46"/>
      <c r="AE2294" s="46"/>
      <c r="AF2294" s="46"/>
      <c r="AG2294" s="46"/>
      <c r="AH2294" s="46"/>
      <c r="AI2294" s="46"/>
      <c r="AJ2294" s="46"/>
      <c r="AK2294" s="46"/>
    </row>
    <row r="2295" spans="7:37" s="1" customFormat="1" ht="13.9" customHeight="1">
      <c r="G2295" s="50"/>
      <c r="H2295" s="50"/>
      <c r="I2295" s="50"/>
      <c r="J2295" s="50"/>
      <c r="K2295" s="50"/>
      <c r="L2295" s="50"/>
      <c r="M2295" s="50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0"/>
      <c r="Z2295" s="50"/>
      <c r="AA2295" s="46"/>
      <c r="AB2295" s="46"/>
      <c r="AC2295" s="46"/>
      <c r="AD2295" s="46"/>
      <c r="AE2295" s="46"/>
      <c r="AF2295" s="46"/>
      <c r="AG2295" s="46"/>
      <c r="AH2295" s="46"/>
      <c r="AI2295" s="46"/>
      <c r="AJ2295" s="46"/>
      <c r="AK2295" s="46"/>
    </row>
    <row r="2296" spans="7:37" s="1" customFormat="1" ht="13.9" customHeight="1">
      <c r="G2296" s="50"/>
      <c r="H2296" s="50"/>
      <c r="I2296" s="50"/>
      <c r="J2296" s="50"/>
      <c r="K2296" s="50"/>
      <c r="L2296" s="50"/>
      <c r="M2296" s="50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0"/>
      <c r="Z2296" s="50"/>
      <c r="AA2296" s="46"/>
      <c r="AB2296" s="46"/>
      <c r="AC2296" s="46"/>
      <c r="AD2296" s="46"/>
      <c r="AE2296" s="46"/>
      <c r="AF2296" s="46"/>
      <c r="AG2296" s="46"/>
      <c r="AH2296" s="46"/>
      <c r="AI2296" s="46"/>
      <c r="AJ2296" s="46"/>
      <c r="AK2296" s="46"/>
    </row>
    <row r="2297" spans="7:37" s="1" customFormat="1" ht="13.9" customHeight="1">
      <c r="G2297" s="50"/>
      <c r="H2297" s="50"/>
      <c r="I2297" s="50"/>
      <c r="J2297" s="50"/>
      <c r="K2297" s="50"/>
      <c r="L2297" s="50"/>
      <c r="M2297" s="50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0"/>
      <c r="Z2297" s="50"/>
      <c r="AA2297" s="46"/>
      <c r="AB2297" s="46"/>
      <c r="AC2297" s="46"/>
      <c r="AD2297" s="46"/>
      <c r="AE2297" s="46"/>
      <c r="AF2297" s="46"/>
      <c r="AG2297" s="46"/>
      <c r="AH2297" s="46"/>
      <c r="AI2297" s="46"/>
      <c r="AJ2297" s="46"/>
      <c r="AK2297" s="46"/>
    </row>
    <row r="2298" spans="7:37" s="1" customFormat="1" ht="13.9" customHeight="1">
      <c r="G2298" s="50"/>
      <c r="H2298" s="50"/>
      <c r="I2298" s="50"/>
      <c r="J2298" s="50"/>
      <c r="K2298" s="50"/>
      <c r="L2298" s="50"/>
      <c r="M2298" s="50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0"/>
      <c r="Z2298" s="50"/>
      <c r="AA2298" s="46"/>
      <c r="AB2298" s="46"/>
      <c r="AC2298" s="46"/>
      <c r="AD2298" s="46"/>
      <c r="AE2298" s="46"/>
      <c r="AF2298" s="46"/>
      <c r="AG2298" s="46"/>
      <c r="AH2298" s="46"/>
      <c r="AI2298" s="46"/>
      <c r="AJ2298" s="46"/>
      <c r="AK2298" s="46"/>
    </row>
    <row r="2299" spans="7:37" s="1" customFormat="1" ht="13.9" customHeight="1">
      <c r="G2299" s="50"/>
      <c r="H2299" s="50"/>
      <c r="I2299" s="50"/>
      <c r="J2299" s="50"/>
      <c r="K2299" s="50"/>
      <c r="L2299" s="50"/>
      <c r="M2299" s="50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0"/>
      <c r="Z2299" s="50"/>
      <c r="AA2299" s="46"/>
      <c r="AB2299" s="46"/>
      <c r="AC2299" s="46"/>
      <c r="AD2299" s="46"/>
      <c r="AE2299" s="46"/>
      <c r="AF2299" s="46"/>
      <c r="AG2299" s="46"/>
      <c r="AH2299" s="46"/>
      <c r="AI2299" s="46"/>
      <c r="AJ2299" s="46"/>
      <c r="AK2299" s="46"/>
    </row>
    <row r="2300" spans="7:37" s="1" customFormat="1" ht="13.9" customHeight="1">
      <c r="G2300" s="50"/>
      <c r="H2300" s="50"/>
      <c r="I2300" s="50"/>
      <c r="J2300" s="50"/>
      <c r="K2300" s="50"/>
      <c r="L2300" s="50"/>
      <c r="M2300" s="50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0"/>
      <c r="Z2300" s="50"/>
      <c r="AA2300" s="46"/>
      <c r="AB2300" s="46"/>
      <c r="AC2300" s="46"/>
      <c r="AD2300" s="46"/>
      <c r="AE2300" s="46"/>
      <c r="AF2300" s="46"/>
      <c r="AG2300" s="46"/>
      <c r="AH2300" s="46"/>
      <c r="AI2300" s="46"/>
      <c r="AJ2300" s="46"/>
      <c r="AK2300" s="46"/>
    </row>
    <row r="2301" spans="7:37" s="1" customFormat="1" ht="13.9" customHeight="1">
      <c r="G2301" s="50"/>
      <c r="H2301" s="50"/>
      <c r="I2301" s="50"/>
      <c r="J2301" s="50"/>
      <c r="K2301" s="50"/>
      <c r="L2301" s="50"/>
      <c r="M2301" s="50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0"/>
      <c r="Z2301" s="50"/>
      <c r="AA2301" s="46"/>
      <c r="AB2301" s="46"/>
      <c r="AC2301" s="46"/>
      <c r="AD2301" s="46"/>
      <c r="AE2301" s="46"/>
      <c r="AF2301" s="46"/>
      <c r="AG2301" s="46"/>
      <c r="AH2301" s="46"/>
      <c r="AI2301" s="46"/>
      <c r="AJ2301" s="46"/>
      <c r="AK2301" s="46"/>
    </row>
    <row r="2302" spans="7:37" s="1" customFormat="1" ht="13.9" customHeight="1">
      <c r="G2302" s="50"/>
      <c r="H2302" s="50"/>
      <c r="I2302" s="50"/>
      <c r="J2302" s="50"/>
      <c r="K2302" s="50"/>
      <c r="L2302" s="50"/>
      <c r="M2302" s="50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0"/>
      <c r="Z2302" s="50"/>
      <c r="AA2302" s="46"/>
      <c r="AB2302" s="46"/>
      <c r="AC2302" s="46"/>
      <c r="AD2302" s="46"/>
      <c r="AE2302" s="46"/>
      <c r="AF2302" s="46"/>
      <c r="AG2302" s="46"/>
      <c r="AH2302" s="46"/>
      <c r="AI2302" s="46"/>
      <c r="AJ2302" s="46"/>
      <c r="AK2302" s="46"/>
    </row>
    <row r="2303" spans="7:37" s="1" customFormat="1" ht="13.9" customHeight="1"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0"/>
      <c r="Z2303" s="50"/>
      <c r="AA2303" s="46"/>
      <c r="AB2303" s="46"/>
      <c r="AC2303" s="46"/>
      <c r="AD2303" s="46"/>
      <c r="AE2303" s="46"/>
      <c r="AF2303" s="46"/>
      <c r="AG2303" s="46"/>
      <c r="AH2303" s="46"/>
      <c r="AI2303" s="46"/>
      <c r="AJ2303" s="46"/>
      <c r="AK2303" s="46"/>
    </row>
    <row r="2304" spans="7:37" s="1" customFormat="1" ht="13.9" customHeight="1">
      <c r="G2304" s="50"/>
      <c r="H2304" s="50"/>
      <c r="I2304" s="50"/>
      <c r="J2304" s="50"/>
      <c r="K2304" s="50"/>
      <c r="L2304" s="50"/>
      <c r="M2304" s="50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0"/>
      <c r="Z2304" s="50"/>
      <c r="AA2304" s="46"/>
      <c r="AB2304" s="46"/>
      <c r="AC2304" s="46"/>
      <c r="AD2304" s="46"/>
      <c r="AE2304" s="46"/>
      <c r="AF2304" s="46"/>
      <c r="AG2304" s="46"/>
      <c r="AH2304" s="46"/>
      <c r="AI2304" s="46"/>
      <c r="AJ2304" s="46"/>
      <c r="AK2304" s="46"/>
    </row>
    <row r="2305" spans="7:37" s="1" customFormat="1" ht="13.9" customHeight="1">
      <c r="G2305" s="50"/>
      <c r="H2305" s="50"/>
      <c r="I2305" s="50"/>
      <c r="J2305" s="50"/>
      <c r="K2305" s="50"/>
      <c r="L2305" s="50"/>
      <c r="M2305" s="50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0"/>
      <c r="Z2305" s="50"/>
      <c r="AA2305" s="46"/>
      <c r="AB2305" s="46"/>
      <c r="AC2305" s="46"/>
      <c r="AD2305" s="46"/>
      <c r="AE2305" s="46"/>
      <c r="AF2305" s="46"/>
      <c r="AG2305" s="46"/>
      <c r="AH2305" s="46"/>
      <c r="AI2305" s="46"/>
      <c r="AJ2305" s="46"/>
      <c r="AK2305" s="46"/>
    </row>
    <row r="2306" spans="7:37" s="1" customFormat="1" ht="13.9" customHeight="1">
      <c r="G2306" s="50"/>
      <c r="H2306" s="50"/>
      <c r="I2306" s="50"/>
      <c r="J2306" s="50"/>
      <c r="K2306" s="50"/>
      <c r="L2306" s="50"/>
      <c r="M2306" s="50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0"/>
      <c r="Z2306" s="50"/>
      <c r="AA2306" s="46"/>
      <c r="AB2306" s="46"/>
      <c r="AC2306" s="46"/>
      <c r="AD2306" s="46"/>
      <c r="AE2306" s="46"/>
      <c r="AF2306" s="46"/>
      <c r="AG2306" s="46"/>
      <c r="AH2306" s="46"/>
      <c r="AI2306" s="46"/>
      <c r="AJ2306" s="46"/>
      <c r="AK2306" s="46"/>
    </row>
    <row r="2307" spans="7:37" s="1" customFormat="1" ht="13.9" customHeight="1">
      <c r="G2307" s="50"/>
      <c r="H2307" s="50"/>
      <c r="I2307" s="50"/>
      <c r="J2307" s="50"/>
      <c r="K2307" s="50"/>
      <c r="L2307" s="50"/>
      <c r="M2307" s="50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0"/>
      <c r="Z2307" s="50"/>
      <c r="AA2307" s="46"/>
      <c r="AB2307" s="46"/>
      <c r="AC2307" s="46"/>
      <c r="AD2307" s="46"/>
      <c r="AE2307" s="46"/>
      <c r="AF2307" s="46"/>
      <c r="AG2307" s="46"/>
      <c r="AH2307" s="46"/>
      <c r="AI2307" s="46"/>
      <c r="AJ2307" s="46"/>
      <c r="AK2307" s="46"/>
    </row>
    <row r="2308" spans="7:37" s="1" customFormat="1" ht="13.9" customHeight="1">
      <c r="G2308" s="50"/>
      <c r="H2308" s="50"/>
      <c r="I2308" s="50"/>
      <c r="J2308" s="50"/>
      <c r="K2308" s="50"/>
      <c r="L2308" s="50"/>
      <c r="M2308" s="50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0"/>
      <c r="Z2308" s="50"/>
      <c r="AA2308" s="46"/>
      <c r="AB2308" s="46"/>
      <c r="AC2308" s="46"/>
      <c r="AD2308" s="46"/>
      <c r="AE2308" s="46"/>
      <c r="AF2308" s="46"/>
      <c r="AG2308" s="46"/>
      <c r="AH2308" s="46"/>
      <c r="AI2308" s="46"/>
      <c r="AJ2308" s="46"/>
      <c r="AK2308" s="46"/>
    </row>
    <row r="2309" spans="7:37" s="1" customFormat="1" ht="13.9" customHeight="1">
      <c r="G2309" s="50"/>
      <c r="H2309" s="50"/>
      <c r="I2309" s="50"/>
      <c r="J2309" s="50"/>
      <c r="K2309" s="50"/>
      <c r="L2309" s="50"/>
      <c r="M2309" s="50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0"/>
      <c r="Z2309" s="50"/>
      <c r="AA2309" s="46"/>
      <c r="AB2309" s="46"/>
      <c r="AC2309" s="46"/>
      <c r="AD2309" s="46"/>
      <c r="AE2309" s="46"/>
      <c r="AF2309" s="46"/>
      <c r="AG2309" s="46"/>
      <c r="AH2309" s="46"/>
      <c r="AI2309" s="46"/>
      <c r="AJ2309" s="46"/>
      <c r="AK2309" s="46"/>
    </row>
    <row r="2310" spans="7:37" s="1" customFormat="1" ht="13.9" customHeight="1">
      <c r="G2310" s="50"/>
      <c r="H2310" s="50"/>
      <c r="I2310" s="50"/>
      <c r="J2310" s="50"/>
      <c r="K2310" s="50"/>
      <c r="L2310" s="50"/>
      <c r="M2310" s="50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0"/>
      <c r="Z2310" s="50"/>
      <c r="AA2310" s="46"/>
      <c r="AB2310" s="46"/>
      <c r="AC2310" s="46"/>
      <c r="AD2310" s="46"/>
      <c r="AE2310" s="46"/>
      <c r="AF2310" s="46"/>
      <c r="AG2310" s="46"/>
      <c r="AH2310" s="46"/>
      <c r="AI2310" s="46"/>
      <c r="AJ2310" s="46"/>
      <c r="AK2310" s="46"/>
    </row>
    <row r="2311" spans="7:37" s="1" customFormat="1" ht="13.9" customHeight="1">
      <c r="G2311" s="50"/>
      <c r="H2311" s="50"/>
      <c r="I2311" s="50"/>
      <c r="J2311" s="50"/>
      <c r="K2311" s="50"/>
      <c r="L2311" s="50"/>
      <c r="M2311" s="50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0"/>
      <c r="Z2311" s="50"/>
      <c r="AA2311" s="46"/>
      <c r="AB2311" s="46"/>
      <c r="AC2311" s="46"/>
      <c r="AD2311" s="46"/>
      <c r="AE2311" s="46"/>
      <c r="AF2311" s="46"/>
      <c r="AG2311" s="46"/>
      <c r="AH2311" s="46"/>
      <c r="AI2311" s="46"/>
      <c r="AJ2311" s="46"/>
      <c r="AK2311" s="46"/>
    </row>
    <row r="2312" spans="7:37" s="1" customFormat="1" ht="13.9" customHeight="1">
      <c r="G2312" s="50"/>
      <c r="H2312" s="50"/>
      <c r="I2312" s="50"/>
      <c r="J2312" s="50"/>
      <c r="K2312" s="50"/>
      <c r="L2312" s="50"/>
      <c r="M2312" s="50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0"/>
      <c r="Z2312" s="50"/>
      <c r="AA2312" s="46"/>
      <c r="AB2312" s="46"/>
      <c r="AC2312" s="46"/>
      <c r="AD2312" s="46"/>
      <c r="AE2312" s="46"/>
      <c r="AF2312" s="46"/>
      <c r="AG2312" s="46"/>
      <c r="AH2312" s="46"/>
      <c r="AI2312" s="46"/>
      <c r="AJ2312" s="46"/>
      <c r="AK2312" s="46"/>
    </row>
    <row r="2313" spans="7:37" s="1" customFormat="1" ht="13.9" customHeight="1">
      <c r="G2313" s="50"/>
      <c r="H2313" s="50"/>
      <c r="I2313" s="50"/>
      <c r="J2313" s="50"/>
      <c r="K2313" s="50"/>
      <c r="L2313" s="50"/>
      <c r="M2313" s="50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0"/>
      <c r="Z2313" s="50"/>
      <c r="AA2313" s="46"/>
      <c r="AB2313" s="46"/>
      <c r="AC2313" s="46"/>
      <c r="AD2313" s="46"/>
      <c r="AE2313" s="46"/>
      <c r="AF2313" s="46"/>
      <c r="AG2313" s="46"/>
      <c r="AH2313" s="46"/>
      <c r="AI2313" s="46"/>
      <c r="AJ2313" s="46"/>
      <c r="AK2313" s="46"/>
    </row>
    <row r="2314" spans="7:37" s="1" customFormat="1" ht="13.9" customHeight="1">
      <c r="G2314" s="50"/>
      <c r="H2314" s="50"/>
      <c r="I2314" s="50"/>
      <c r="J2314" s="50"/>
      <c r="K2314" s="50"/>
      <c r="L2314" s="50"/>
      <c r="M2314" s="50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0"/>
      <c r="Z2314" s="50"/>
      <c r="AA2314" s="46"/>
      <c r="AB2314" s="46"/>
      <c r="AC2314" s="46"/>
      <c r="AD2314" s="46"/>
      <c r="AE2314" s="46"/>
      <c r="AF2314" s="46"/>
      <c r="AG2314" s="46"/>
      <c r="AH2314" s="46"/>
      <c r="AI2314" s="46"/>
      <c r="AJ2314" s="46"/>
      <c r="AK2314" s="46"/>
    </row>
    <row r="2315" spans="7:37" s="1" customFormat="1" ht="13.9" customHeight="1">
      <c r="G2315" s="50"/>
      <c r="H2315" s="50"/>
      <c r="I2315" s="50"/>
      <c r="J2315" s="50"/>
      <c r="K2315" s="50"/>
      <c r="L2315" s="50"/>
      <c r="M2315" s="50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0"/>
      <c r="Z2315" s="50"/>
      <c r="AA2315" s="46"/>
      <c r="AB2315" s="46"/>
      <c r="AC2315" s="46"/>
      <c r="AD2315" s="46"/>
      <c r="AE2315" s="46"/>
      <c r="AF2315" s="46"/>
      <c r="AG2315" s="46"/>
      <c r="AH2315" s="46"/>
      <c r="AI2315" s="46"/>
      <c r="AJ2315" s="46"/>
      <c r="AK2315" s="46"/>
    </row>
    <row r="2316" spans="7:37" s="1" customFormat="1" ht="13.9" customHeight="1">
      <c r="G2316" s="50"/>
      <c r="H2316" s="50"/>
      <c r="I2316" s="50"/>
      <c r="J2316" s="50"/>
      <c r="K2316" s="50"/>
      <c r="L2316" s="50"/>
      <c r="M2316" s="50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0"/>
      <c r="Z2316" s="50"/>
      <c r="AA2316" s="46"/>
      <c r="AB2316" s="46"/>
      <c r="AC2316" s="46"/>
      <c r="AD2316" s="46"/>
      <c r="AE2316" s="46"/>
      <c r="AF2316" s="46"/>
      <c r="AG2316" s="46"/>
      <c r="AH2316" s="46"/>
      <c r="AI2316" s="46"/>
      <c r="AJ2316" s="46"/>
      <c r="AK2316" s="46"/>
    </row>
    <row r="2317" spans="7:37" s="1" customFormat="1" ht="13.9" customHeight="1">
      <c r="G2317" s="50"/>
      <c r="H2317" s="50"/>
      <c r="I2317" s="50"/>
      <c r="J2317" s="50"/>
      <c r="K2317" s="50"/>
      <c r="L2317" s="50"/>
      <c r="M2317" s="50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0"/>
      <c r="Z2317" s="50"/>
      <c r="AA2317" s="46"/>
      <c r="AB2317" s="46"/>
      <c r="AC2317" s="46"/>
      <c r="AD2317" s="46"/>
      <c r="AE2317" s="46"/>
      <c r="AF2317" s="46"/>
      <c r="AG2317" s="46"/>
      <c r="AH2317" s="46"/>
      <c r="AI2317" s="46"/>
      <c r="AJ2317" s="46"/>
      <c r="AK2317" s="46"/>
    </row>
    <row r="2318" spans="7:37" s="1" customFormat="1" ht="13.9" customHeight="1">
      <c r="G2318" s="50"/>
      <c r="H2318" s="50"/>
      <c r="I2318" s="50"/>
      <c r="J2318" s="50"/>
      <c r="K2318" s="50"/>
      <c r="L2318" s="50"/>
      <c r="M2318" s="50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0"/>
      <c r="Z2318" s="50"/>
      <c r="AA2318" s="46"/>
      <c r="AB2318" s="46"/>
      <c r="AC2318" s="46"/>
      <c r="AD2318" s="46"/>
      <c r="AE2318" s="46"/>
      <c r="AF2318" s="46"/>
      <c r="AG2318" s="46"/>
      <c r="AH2318" s="46"/>
      <c r="AI2318" s="46"/>
      <c r="AJ2318" s="46"/>
      <c r="AK2318" s="46"/>
    </row>
    <row r="2319" spans="7:37" s="1" customFormat="1" ht="13.9" customHeight="1">
      <c r="G2319" s="50"/>
      <c r="H2319" s="50"/>
      <c r="I2319" s="50"/>
      <c r="J2319" s="50"/>
      <c r="K2319" s="50"/>
      <c r="L2319" s="50"/>
      <c r="M2319" s="50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0"/>
      <c r="Z2319" s="50"/>
      <c r="AA2319" s="46"/>
      <c r="AB2319" s="46"/>
      <c r="AC2319" s="46"/>
      <c r="AD2319" s="46"/>
      <c r="AE2319" s="46"/>
      <c r="AF2319" s="46"/>
      <c r="AG2319" s="46"/>
      <c r="AH2319" s="46"/>
      <c r="AI2319" s="46"/>
      <c r="AJ2319" s="46"/>
      <c r="AK2319" s="46"/>
    </row>
    <row r="2320" spans="7:37" s="1" customFormat="1" ht="13.9" customHeight="1">
      <c r="G2320" s="50"/>
      <c r="H2320" s="50"/>
      <c r="I2320" s="50"/>
      <c r="J2320" s="50"/>
      <c r="K2320" s="50"/>
      <c r="L2320" s="50"/>
      <c r="M2320" s="50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0"/>
      <c r="Z2320" s="50"/>
      <c r="AA2320" s="46"/>
      <c r="AB2320" s="46"/>
      <c r="AC2320" s="46"/>
      <c r="AD2320" s="46"/>
      <c r="AE2320" s="46"/>
      <c r="AF2320" s="46"/>
      <c r="AG2320" s="46"/>
      <c r="AH2320" s="46"/>
      <c r="AI2320" s="46"/>
      <c r="AJ2320" s="46"/>
      <c r="AK2320" s="46"/>
    </row>
    <row r="2321" spans="7:37" s="1" customFormat="1" ht="13.9" customHeight="1">
      <c r="G2321" s="50"/>
      <c r="H2321" s="50"/>
      <c r="I2321" s="50"/>
      <c r="J2321" s="50"/>
      <c r="K2321" s="50"/>
      <c r="L2321" s="50"/>
      <c r="M2321" s="50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0"/>
      <c r="Z2321" s="50"/>
      <c r="AA2321" s="46"/>
      <c r="AB2321" s="46"/>
      <c r="AC2321" s="46"/>
      <c r="AD2321" s="46"/>
      <c r="AE2321" s="46"/>
      <c r="AF2321" s="46"/>
      <c r="AG2321" s="46"/>
      <c r="AH2321" s="46"/>
      <c r="AI2321" s="46"/>
      <c r="AJ2321" s="46"/>
      <c r="AK2321" s="46"/>
    </row>
    <row r="2322" spans="7:37" s="1" customFormat="1" ht="13.9" customHeight="1">
      <c r="G2322" s="50"/>
      <c r="H2322" s="50"/>
      <c r="I2322" s="50"/>
      <c r="J2322" s="50"/>
      <c r="K2322" s="50"/>
      <c r="L2322" s="50"/>
      <c r="M2322" s="50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0"/>
      <c r="Z2322" s="50"/>
      <c r="AA2322" s="46"/>
      <c r="AB2322" s="46"/>
      <c r="AC2322" s="46"/>
      <c r="AD2322" s="46"/>
      <c r="AE2322" s="46"/>
      <c r="AF2322" s="46"/>
      <c r="AG2322" s="46"/>
      <c r="AH2322" s="46"/>
      <c r="AI2322" s="46"/>
      <c r="AJ2322" s="46"/>
      <c r="AK2322" s="46"/>
    </row>
    <row r="2323" spans="7:37" s="1" customFormat="1" ht="13.9" customHeight="1">
      <c r="G2323" s="50"/>
      <c r="H2323" s="50"/>
      <c r="I2323" s="50"/>
      <c r="J2323" s="50"/>
      <c r="K2323" s="50"/>
      <c r="L2323" s="50"/>
      <c r="M2323" s="50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0"/>
      <c r="Z2323" s="50"/>
      <c r="AA2323" s="46"/>
      <c r="AB2323" s="46"/>
      <c r="AC2323" s="46"/>
      <c r="AD2323" s="46"/>
      <c r="AE2323" s="46"/>
      <c r="AF2323" s="46"/>
      <c r="AG2323" s="46"/>
      <c r="AH2323" s="46"/>
      <c r="AI2323" s="46"/>
      <c r="AJ2323" s="46"/>
      <c r="AK2323" s="46"/>
    </row>
    <row r="2324" spans="7:37" s="1" customFormat="1" ht="13.9" customHeight="1">
      <c r="G2324" s="50"/>
      <c r="H2324" s="50"/>
      <c r="I2324" s="50"/>
      <c r="J2324" s="50"/>
      <c r="K2324" s="50"/>
      <c r="L2324" s="50"/>
      <c r="M2324" s="50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0"/>
      <c r="Z2324" s="50"/>
      <c r="AA2324" s="46"/>
      <c r="AB2324" s="46"/>
      <c r="AC2324" s="46"/>
      <c r="AD2324" s="46"/>
      <c r="AE2324" s="46"/>
      <c r="AF2324" s="46"/>
      <c r="AG2324" s="46"/>
      <c r="AH2324" s="46"/>
      <c r="AI2324" s="46"/>
      <c r="AJ2324" s="46"/>
      <c r="AK2324" s="46"/>
    </row>
    <row r="2325" spans="7:37" s="1" customFormat="1" ht="13.9" customHeight="1">
      <c r="G2325" s="50"/>
      <c r="H2325" s="50"/>
      <c r="I2325" s="50"/>
      <c r="J2325" s="50"/>
      <c r="K2325" s="50"/>
      <c r="L2325" s="50"/>
      <c r="M2325" s="50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0"/>
      <c r="Z2325" s="50"/>
      <c r="AA2325" s="46"/>
      <c r="AB2325" s="46"/>
      <c r="AC2325" s="46"/>
      <c r="AD2325" s="46"/>
      <c r="AE2325" s="46"/>
      <c r="AF2325" s="46"/>
      <c r="AG2325" s="46"/>
      <c r="AH2325" s="46"/>
      <c r="AI2325" s="46"/>
      <c r="AJ2325" s="46"/>
      <c r="AK2325" s="46"/>
    </row>
    <row r="2326" spans="7:37" s="1" customFormat="1" ht="13.9" customHeight="1">
      <c r="G2326" s="50"/>
      <c r="H2326" s="50"/>
      <c r="I2326" s="50"/>
      <c r="J2326" s="50"/>
      <c r="K2326" s="50"/>
      <c r="L2326" s="50"/>
      <c r="M2326" s="50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0"/>
      <c r="Z2326" s="50"/>
      <c r="AA2326" s="46"/>
      <c r="AB2326" s="46"/>
      <c r="AC2326" s="46"/>
      <c r="AD2326" s="46"/>
      <c r="AE2326" s="46"/>
      <c r="AF2326" s="46"/>
      <c r="AG2326" s="46"/>
      <c r="AH2326" s="46"/>
      <c r="AI2326" s="46"/>
      <c r="AJ2326" s="46"/>
      <c r="AK2326" s="46"/>
    </row>
    <row r="2327" spans="7:37" s="1" customFormat="1" ht="13.9" customHeight="1">
      <c r="G2327" s="50"/>
      <c r="H2327" s="50"/>
      <c r="I2327" s="50"/>
      <c r="J2327" s="50"/>
      <c r="K2327" s="50"/>
      <c r="L2327" s="50"/>
      <c r="M2327" s="50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0"/>
      <c r="Z2327" s="50"/>
      <c r="AA2327" s="46"/>
      <c r="AB2327" s="46"/>
      <c r="AC2327" s="46"/>
      <c r="AD2327" s="46"/>
      <c r="AE2327" s="46"/>
      <c r="AF2327" s="46"/>
      <c r="AG2327" s="46"/>
      <c r="AH2327" s="46"/>
      <c r="AI2327" s="46"/>
      <c r="AJ2327" s="46"/>
      <c r="AK2327" s="46"/>
    </row>
    <row r="2328" spans="7:37" s="1" customFormat="1" ht="13.9" customHeight="1">
      <c r="G2328" s="50"/>
      <c r="H2328" s="50"/>
      <c r="I2328" s="50"/>
      <c r="J2328" s="50"/>
      <c r="K2328" s="50"/>
      <c r="L2328" s="50"/>
      <c r="M2328" s="50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0"/>
      <c r="Z2328" s="50"/>
      <c r="AA2328" s="46"/>
      <c r="AB2328" s="46"/>
      <c r="AC2328" s="46"/>
      <c r="AD2328" s="46"/>
      <c r="AE2328" s="46"/>
      <c r="AF2328" s="46"/>
      <c r="AG2328" s="46"/>
      <c r="AH2328" s="46"/>
      <c r="AI2328" s="46"/>
      <c r="AJ2328" s="46"/>
      <c r="AK2328" s="46"/>
    </row>
    <row r="2329" spans="7:37" s="1" customFormat="1" ht="13.9" customHeight="1">
      <c r="G2329" s="50"/>
      <c r="H2329" s="50"/>
      <c r="I2329" s="50"/>
      <c r="J2329" s="50"/>
      <c r="K2329" s="50"/>
      <c r="L2329" s="50"/>
      <c r="M2329" s="50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0"/>
      <c r="Z2329" s="50"/>
      <c r="AA2329" s="46"/>
      <c r="AB2329" s="46"/>
      <c r="AC2329" s="46"/>
      <c r="AD2329" s="46"/>
      <c r="AE2329" s="46"/>
      <c r="AF2329" s="46"/>
      <c r="AG2329" s="46"/>
      <c r="AH2329" s="46"/>
      <c r="AI2329" s="46"/>
      <c r="AJ2329" s="46"/>
      <c r="AK2329" s="46"/>
    </row>
    <row r="2330" spans="7:37" s="1" customFormat="1" ht="13.9" customHeight="1">
      <c r="G2330" s="50"/>
      <c r="H2330" s="50"/>
      <c r="I2330" s="50"/>
      <c r="J2330" s="50"/>
      <c r="K2330" s="50"/>
      <c r="L2330" s="50"/>
      <c r="M2330" s="50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0"/>
      <c r="Z2330" s="50"/>
      <c r="AA2330" s="46"/>
      <c r="AB2330" s="46"/>
      <c r="AC2330" s="46"/>
      <c r="AD2330" s="46"/>
      <c r="AE2330" s="46"/>
      <c r="AF2330" s="46"/>
      <c r="AG2330" s="46"/>
      <c r="AH2330" s="46"/>
      <c r="AI2330" s="46"/>
      <c r="AJ2330" s="46"/>
      <c r="AK2330" s="46"/>
    </row>
    <row r="2331" spans="7:37" s="1" customFormat="1" ht="13.9" customHeight="1">
      <c r="G2331" s="50"/>
      <c r="H2331" s="50"/>
      <c r="I2331" s="50"/>
      <c r="J2331" s="50"/>
      <c r="K2331" s="50"/>
      <c r="L2331" s="50"/>
      <c r="M2331" s="50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0"/>
      <c r="Z2331" s="50"/>
      <c r="AA2331" s="46"/>
      <c r="AB2331" s="46"/>
      <c r="AC2331" s="46"/>
      <c r="AD2331" s="46"/>
      <c r="AE2331" s="46"/>
      <c r="AF2331" s="46"/>
      <c r="AG2331" s="46"/>
      <c r="AH2331" s="46"/>
      <c r="AI2331" s="46"/>
      <c r="AJ2331" s="46"/>
      <c r="AK2331" s="46"/>
    </row>
    <row r="2332" spans="7:37" s="1" customFormat="1" ht="13.9" customHeight="1">
      <c r="G2332" s="50"/>
      <c r="H2332" s="50"/>
      <c r="I2332" s="50"/>
      <c r="J2332" s="50"/>
      <c r="K2332" s="50"/>
      <c r="L2332" s="50"/>
      <c r="M2332" s="50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0"/>
      <c r="Z2332" s="50"/>
      <c r="AA2332" s="46"/>
      <c r="AB2332" s="46"/>
      <c r="AC2332" s="46"/>
      <c r="AD2332" s="46"/>
      <c r="AE2332" s="46"/>
      <c r="AF2332" s="46"/>
      <c r="AG2332" s="46"/>
      <c r="AH2332" s="46"/>
      <c r="AI2332" s="46"/>
      <c r="AJ2332" s="46"/>
      <c r="AK2332" s="46"/>
    </row>
    <row r="2333" spans="7:37" s="1" customFormat="1" ht="13.9" customHeight="1">
      <c r="G2333" s="50"/>
      <c r="H2333" s="50"/>
      <c r="I2333" s="50"/>
      <c r="J2333" s="50"/>
      <c r="K2333" s="50"/>
      <c r="L2333" s="50"/>
      <c r="M2333" s="50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0"/>
      <c r="Z2333" s="50"/>
      <c r="AA2333" s="46"/>
      <c r="AB2333" s="46"/>
      <c r="AC2333" s="46"/>
      <c r="AD2333" s="46"/>
      <c r="AE2333" s="46"/>
      <c r="AF2333" s="46"/>
      <c r="AG2333" s="46"/>
      <c r="AH2333" s="46"/>
      <c r="AI2333" s="46"/>
      <c r="AJ2333" s="46"/>
      <c r="AK2333" s="46"/>
    </row>
    <row r="2334" spans="7:37" s="1" customFormat="1" ht="13.9" customHeight="1">
      <c r="G2334" s="50"/>
      <c r="H2334" s="50"/>
      <c r="I2334" s="50"/>
      <c r="J2334" s="50"/>
      <c r="K2334" s="50"/>
      <c r="L2334" s="50"/>
      <c r="M2334" s="50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0"/>
      <c r="Z2334" s="50"/>
      <c r="AA2334" s="46"/>
      <c r="AB2334" s="46"/>
      <c r="AC2334" s="46"/>
      <c r="AD2334" s="46"/>
      <c r="AE2334" s="46"/>
      <c r="AF2334" s="46"/>
      <c r="AG2334" s="46"/>
      <c r="AH2334" s="46"/>
      <c r="AI2334" s="46"/>
      <c r="AJ2334" s="46"/>
      <c r="AK2334" s="46"/>
    </row>
    <row r="2335" spans="7:37" s="1" customFormat="1" ht="13.9" customHeight="1">
      <c r="G2335" s="50"/>
      <c r="H2335" s="50"/>
      <c r="I2335" s="50"/>
      <c r="J2335" s="50"/>
      <c r="K2335" s="50"/>
      <c r="L2335" s="50"/>
      <c r="M2335" s="50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0"/>
      <c r="Z2335" s="50"/>
      <c r="AA2335" s="46"/>
      <c r="AB2335" s="46"/>
      <c r="AC2335" s="46"/>
      <c r="AD2335" s="46"/>
      <c r="AE2335" s="46"/>
      <c r="AF2335" s="46"/>
      <c r="AG2335" s="46"/>
      <c r="AH2335" s="46"/>
      <c r="AI2335" s="46"/>
      <c r="AJ2335" s="46"/>
      <c r="AK2335" s="46"/>
    </row>
    <row r="2336" spans="7:37" s="1" customFormat="1" ht="13.9" customHeight="1">
      <c r="G2336" s="50"/>
      <c r="H2336" s="50"/>
      <c r="I2336" s="50"/>
      <c r="J2336" s="50"/>
      <c r="K2336" s="50"/>
      <c r="L2336" s="50"/>
      <c r="M2336" s="50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0"/>
      <c r="Z2336" s="50"/>
      <c r="AA2336" s="46"/>
      <c r="AB2336" s="46"/>
      <c r="AC2336" s="46"/>
      <c r="AD2336" s="46"/>
      <c r="AE2336" s="46"/>
      <c r="AF2336" s="46"/>
      <c r="AG2336" s="46"/>
      <c r="AH2336" s="46"/>
      <c r="AI2336" s="46"/>
      <c r="AJ2336" s="46"/>
      <c r="AK2336" s="46"/>
    </row>
    <row r="2337" spans="7:37" s="1" customFormat="1" ht="13.9" customHeight="1">
      <c r="G2337" s="50"/>
      <c r="H2337" s="50"/>
      <c r="I2337" s="50"/>
      <c r="J2337" s="50"/>
      <c r="K2337" s="50"/>
      <c r="L2337" s="50"/>
      <c r="M2337" s="50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0"/>
      <c r="Z2337" s="50"/>
      <c r="AA2337" s="46"/>
      <c r="AB2337" s="46"/>
      <c r="AC2337" s="46"/>
      <c r="AD2337" s="46"/>
      <c r="AE2337" s="46"/>
      <c r="AF2337" s="46"/>
      <c r="AG2337" s="46"/>
      <c r="AH2337" s="46"/>
      <c r="AI2337" s="46"/>
      <c r="AJ2337" s="46"/>
      <c r="AK2337" s="46"/>
    </row>
    <row r="2338" spans="7:37" s="1" customFormat="1" ht="13.9" customHeight="1">
      <c r="G2338" s="50"/>
      <c r="H2338" s="50"/>
      <c r="I2338" s="50"/>
      <c r="J2338" s="50"/>
      <c r="K2338" s="50"/>
      <c r="L2338" s="50"/>
      <c r="M2338" s="50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0"/>
      <c r="Z2338" s="50"/>
      <c r="AA2338" s="46"/>
      <c r="AB2338" s="46"/>
      <c r="AC2338" s="46"/>
      <c r="AD2338" s="46"/>
      <c r="AE2338" s="46"/>
      <c r="AF2338" s="46"/>
      <c r="AG2338" s="46"/>
      <c r="AH2338" s="46"/>
      <c r="AI2338" s="46"/>
      <c r="AJ2338" s="46"/>
      <c r="AK2338" s="46"/>
    </row>
    <row r="2339" spans="7:37" s="1" customFormat="1" ht="13.9" customHeight="1">
      <c r="G2339" s="50"/>
      <c r="H2339" s="50"/>
      <c r="I2339" s="50"/>
      <c r="J2339" s="50"/>
      <c r="K2339" s="50"/>
      <c r="L2339" s="50"/>
      <c r="M2339" s="50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0"/>
      <c r="Z2339" s="50"/>
      <c r="AA2339" s="46"/>
      <c r="AB2339" s="46"/>
      <c r="AC2339" s="46"/>
      <c r="AD2339" s="46"/>
      <c r="AE2339" s="46"/>
      <c r="AF2339" s="46"/>
      <c r="AG2339" s="46"/>
      <c r="AH2339" s="46"/>
      <c r="AI2339" s="46"/>
      <c r="AJ2339" s="46"/>
      <c r="AK2339" s="46"/>
    </row>
    <row r="2340" spans="7:37" s="1" customFormat="1" ht="13.9" customHeight="1">
      <c r="G2340" s="50"/>
      <c r="H2340" s="50"/>
      <c r="I2340" s="50"/>
      <c r="J2340" s="50"/>
      <c r="K2340" s="50"/>
      <c r="L2340" s="50"/>
      <c r="M2340" s="50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0"/>
      <c r="Z2340" s="50"/>
      <c r="AA2340" s="46"/>
      <c r="AB2340" s="46"/>
      <c r="AC2340" s="46"/>
      <c r="AD2340" s="46"/>
      <c r="AE2340" s="46"/>
      <c r="AF2340" s="46"/>
      <c r="AG2340" s="46"/>
      <c r="AH2340" s="46"/>
      <c r="AI2340" s="46"/>
      <c r="AJ2340" s="46"/>
      <c r="AK2340" s="46"/>
    </row>
    <row r="2341" spans="7:37" s="1" customFormat="1" ht="13.9" customHeight="1">
      <c r="G2341" s="50"/>
      <c r="H2341" s="50"/>
      <c r="I2341" s="50"/>
      <c r="J2341" s="50"/>
      <c r="K2341" s="50"/>
      <c r="L2341" s="50"/>
      <c r="M2341" s="50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0"/>
      <c r="Z2341" s="50"/>
      <c r="AA2341" s="46"/>
      <c r="AB2341" s="46"/>
      <c r="AC2341" s="46"/>
      <c r="AD2341" s="46"/>
      <c r="AE2341" s="46"/>
      <c r="AF2341" s="46"/>
      <c r="AG2341" s="46"/>
      <c r="AH2341" s="46"/>
      <c r="AI2341" s="46"/>
      <c r="AJ2341" s="46"/>
      <c r="AK2341" s="46"/>
    </row>
    <row r="2342" spans="7:37" s="1" customFormat="1" ht="13.9" customHeight="1">
      <c r="G2342" s="50"/>
      <c r="H2342" s="50"/>
      <c r="I2342" s="50"/>
      <c r="J2342" s="50"/>
      <c r="K2342" s="50"/>
      <c r="L2342" s="50"/>
      <c r="M2342" s="50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0"/>
      <c r="Z2342" s="50"/>
      <c r="AA2342" s="46"/>
      <c r="AB2342" s="46"/>
      <c r="AC2342" s="46"/>
      <c r="AD2342" s="46"/>
      <c r="AE2342" s="46"/>
      <c r="AF2342" s="46"/>
      <c r="AG2342" s="46"/>
      <c r="AH2342" s="46"/>
      <c r="AI2342" s="46"/>
      <c r="AJ2342" s="46"/>
      <c r="AK2342" s="46"/>
    </row>
    <row r="2343" spans="7:37" s="1" customFormat="1" ht="13.9" customHeight="1">
      <c r="G2343" s="50"/>
      <c r="H2343" s="50"/>
      <c r="I2343" s="50"/>
      <c r="J2343" s="50"/>
      <c r="K2343" s="50"/>
      <c r="L2343" s="50"/>
      <c r="M2343" s="50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0"/>
      <c r="Z2343" s="50"/>
      <c r="AA2343" s="46"/>
      <c r="AB2343" s="46"/>
      <c r="AC2343" s="46"/>
      <c r="AD2343" s="46"/>
      <c r="AE2343" s="46"/>
      <c r="AF2343" s="46"/>
      <c r="AG2343" s="46"/>
      <c r="AH2343" s="46"/>
      <c r="AI2343" s="46"/>
      <c r="AJ2343" s="46"/>
      <c r="AK2343" s="46"/>
    </row>
    <row r="2344" spans="7:37" s="1" customFormat="1" ht="13.9" customHeight="1">
      <c r="G2344" s="50"/>
      <c r="H2344" s="50"/>
      <c r="I2344" s="50"/>
      <c r="J2344" s="50"/>
      <c r="K2344" s="50"/>
      <c r="L2344" s="50"/>
      <c r="M2344" s="50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0"/>
      <c r="Z2344" s="50"/>
      <c r="AA2344" s="46"/>
      <c r="AB2344" s="46"/>
      <c r="AC2344" s="46"/>
      <c r="AD2344" s="46"/>
      <c r="AE2344" s="46"/>
      <c r="AF2344" s="46"/>
      <c r="AG2344" s="46"/>
      <c r="AH2344" s="46"/>
      <c r="AI2344" s="46"/>
      <c r="AJ2344" s="46"/>
      <c r="AK2344" s="46"/>
    </row>
    <row r="2345" spans="7:37" s="1" customFormat="1" ht="13.9" customHeight="1">
      <c r="G2345" s="50"/>
      <c r="H2345" s="50"/>
      <c r="I2345" s="50"/>
      <c r="J2345" s="50"/>
      <c r="K2345" s="50"/>
      <c r="L2345" s="50"/>
      <c r="M2345" s="50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0"/>
      <c r="Z2345" s="50"/>
      <c r="AA2345" s="46"/>
      <c r="AB2345" s="46"/>
      <c r="AC2345" s="46"/>
      <c r="AD2345" s="46"/>
      <c r="AE2345" s="46"/>
      <c r="AF2345" s="46"/>
      <c r="AG2345" s="46"/>
      <c r="AH2345" s="46"/>
      <c r="AI2345" s="46"/>
      <c r="AJ2345" s="46"/>
      <c r="AK2345" s="46"/>
    </row>
    <row r="2346" spans="7:37" s="1" customFormat="1" ht="13.9" customHeight="1">
      <c r="G2346" s="50"/>
      <c r="H2346" s="50"/>
      <c r="I2346" s="50"/>
      <c r="J2346" s="50"/>
      <c r="K2346" s="50"/>
      <c r="L2346" s="50"/>
      <c r="M2346" s="50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0"/>
      <c r="Z2346" s="50"/>
      <c r="AA2346" s="46"/>
      <c r="AB2346" s="46"/>
      <c r="AC2346" s="46"/>
      <c r="AD2346" s="46"/>
      <c r="AE2346" s="46"/>
      <c r="AF2346" s="46"/>
      <c r="AG2346" s="46"/>
      <c r="AH2346" s="46"/>
      <c r="AI2346" s="46"/>
      <c r="AJ2346" s="46"/>
      <c r="AK2346" s="46"/>
    </row>
    <row r="2347" spans="7:37" s="1" customFormat="1" ht="13.9" customHeight="1">
      <c r="G2347" s="50"/>
      <c r="H2347" s="50"/>
      <c r="I2347" s="50"/>
      <c r="J2347" s="50"/>
      <c r="K2347" s="50"/>
      <c r="L2347" s="50"/>
      <c r="M2347" s="50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0"/>
      <c r="Z2347" s="50"/>
      <c r="AA2347" s="46"/>
      <c r="AB2347" s="46"/>
      <c r="AC2347" s="46"/>
      <c r="AD2347" s="46"/>
      <c r="AE2347" s="46"/>
      <c r="AF2347" s="46"/>
      <c r="AG2347" s="46"/>
      <c r="AH2347" s="46"/>
      <c r="AI2347" s="46"/>
      <c r="AJ2347" s="46"/>
      <c r="AK2347" s="46"/>
    </row>
    <row r="2348" spans="7:37" s="1" customFormat="1" ht="13.9" customHeight="1">
      <c r="G2348" s="50"/>
      <c r="H2348" s="50"/>
      <c r="I2348" s="50"/>
      <c r="J2348" s="50"/>
      <c r="K2348" s="50"/>
      <c r="L2348" s="50"/>
      <c r="M2348" s="50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0"/>
      <c r="Z2348" s="50"/>
      <c r="AA2348" s="46"/>
      <c r="AB2348" s="46"/>
      <c r="AC2348" s="46"/>
      <c r="AD2348" s="46"/>
      <c r="AE2348" s="46"/>
      <c r="AF2348" s="46"/>
      <c r="AG2348" s="46"/>
      <c r="AH2348" s="46"/>
      <c r="AI2348" s="46"/>
      <c r="AJ2348" s="46"/>
      <c r="AK2348" s="46"/>
    </row>
    <row r="2349" spans="7:37" s="1" customFormat="1" ht="13.9" customHeight="1">
      <c r="G2349" s="50"/>
      <c r="H2349" s="50"/>
      <c r="I2349" s="50"/>
      <c r="J2349" s="50"/>
      <c r="K2349" s="50"/>
      <c r="L2349" s="50"/>
      <c r="M2349" s="50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0"/>
      <c r="Z2349" s="50"/>
      <c r="AA2349" s="46"/>
      <c r="AB2349" s="46"/>
      <c r="AC2349" s="46"/>
      <c r="AD2349" s="46"/>
      <c r="AE2349" s="46"/>
      <c r="AF2349" s="46"/>
      <c r="AG2349" s="46"/>
      <c r="AH2349" s="46"/>
      <c r="AI2349" s="46"/>
      <c r="AJ2349" s="46"/>
      <c r="AK2349" s="46"/>
    </row>
    <row r="2350" spans="7:37" s="1" customFormat="1" ht="13.9" customHeight="1">
      <c r="G2350" s="50"/>
      <c r="H2350" s="50"/>
      <c r="I2350" s="50"/>
      <c r="J2350" s="50"/>
      <c r="K2350" s="50"/>
      <c r="L2350" s="50"/>
      <c r="M2350" s="50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0"/>
      <c r="Z2350" s="50"/>
      <c r="AA2350" s="46"/>
      <c r="AB2350" s="46"/>
      <c r="AC2350" s="46"/>
      <c r="AD2350" s="46"/>
      <c r="AE2350" s="46"/>
      <c r="AF2350" s="46"/>
      <c r="AG2350" s="46"/>
      <c r="AH2350" s="46"/>
      <c r="AI2350" s="46"/>
      <c r="AJ2350" s="46"/>
      <c r="AK2350" s="46"/>
    </row>
    <row r="2351" spans="7:37" s="1" customFormat="1" ht="13.9" customHeight="1">
      <c r="G2351" s="50"/>
      <c r="H2351" s="50"/>
      <c r="I2351" s="50"/>
      <c r="J2351" s="50"/>
      <c r="K2351" s="50"/>
      <c r="L2351" s="50"/>
      <c r="M2351" s="50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0"/>
      <c r="Z2351" s="50"/>
      <c r="AA2351" s="46"/>
      <c r="AB2351" s="46"/>
      <c r="AC2351" s="46"/>
      <c r="AD2351" s="46"/>
      <c r="AE2351" s="46"/>
      <c r="AF2351" s="46"/>
      <c r="AG2351" s="46"/>
      <c r="AH2351" s="46"/>
      <c r="AI2351" s="46"/>
      <c r="AJ2351" s="46"/>
      <c r="AK2351" s="46"/>
    </row>
    <row r="2352" spans="7:37" s="1" customFormat="1" ht="13.9" customHeight="1">
      <c r="G2352" s="50"/>
      <c r="H2352" s="50"/>
      <c r="I2352" s="50"/>
      <c r="J2352" s="50"/>
      <c r="K2352" s="50"/>
      <c r="L2352" s="50"/>
      <c r="M2352" s="50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0"/>
      <c r="Z2352" s="50"/>
      <c r="AA2352" s="46"/>
      <c r="AB2352" s="46"/>
      <c r="AC2352" s="46"/>
      <c r="AD2352" s="46"/>
      <c r="AE2352" s="46"/>
      <c r="AF2352" s="46"/>
      <c r="AG2352" s="46"/>
      <c r="AH2352" s="46"/>
      <c r="AI2352" s="46"/>
      <c r="AJ2352" s="46"/>
      <c r="AK2352" s="46"/>
    </row>
    <row r="2353" spans="7:37" s="1" customFormat="1" ht="13.9" customHeight="1">
      <c r="G2353" s="50"/>
      <c r="H2353" s="50"/>
      <c r="I2353" s="50"/>
      <c r="J2353" s="50"/>
      <c r="K2353" s="50"/>
      <c r="L2353" s="50"/>
      <c r="M2353" s="50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0"/>
      <c r="Z2353" s="50"/>
      <c r="AA2353" s="46"/>
      <c r="AB2353" s="46"/>
      <c r="AC2353" s="46"/>
      <c r="AD2353" s="46"/>
      <c r="AE2353" s="46"/>
      <c r="AF2353" s="46"/>
      <c r="AG2353" s="46"/>
      <c r="AH2353" s="46"/>
      <c r="AI2353" s="46"/>
      <c r="AJ2353" s="46"/>
      <c r="AK2353" s="46"/>
    </row>
    <row r="2354" spans="7:37" s="1" customFormat="1" ht="13.9" customHeight="1">
      <c r="G2354" s="50"/>
      <c r="H2354" s="50"/>
      <c r="I2354" s="50"/>
      <c r="J2354" s="50"/>
      <c r="K2354" s="50"/>
      <c r="L2354" s="50"/>
      <c r="M2354" s="50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0"/>
      <c r="Z2354" s="50"/>
      <c r="AA2354" s="46"/>
      <c r="AB2354" s="46"/>
      <c r="AC2354" s="46"/>
      <c r="AD2354" s="46"/>
      <c r="AE2354" s="46"/>
      <c r="AF2354" s="46"/>
      <c r="AG2354" s="46"/>
      <c r="AH2354" s="46"/>
      <c r="AI2354" s="46"/>
      <c r="AJ2354" s="46"/>
      <c r="AK2354" s="46"/>
    </row>
    <row r="2355" spans="7:37" s="1" customFormat="1" ht="13.9" customHeight="1">
      <c r="G2355" s="50"/>
      <c r="H2355" s="50"/>
      <c r="I2355" s="50"/>
      <c r="J2355" s="50"/>
      <c r="K2355" s="50"/>
      <c r="L2355" s="50"/>
      <c r="M2355" s="50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0"/>
      <c r="Z2355" s="50"/>
      <c r="AA2355" s="46"/>
      <c r="AB2355" s="46"/>
      <c r="AC2355" s="46"/>
      <c r="AD2355" s="46"/>
      <c r="AE2355" s="46"/>
      <c r="AF2355" s="46"/>
      <c r="AG2355" s="46"/>
      <c r="AH2355" s="46"/>
      <c r="AI2355" s="46"/>
      <c r="AJ2355" s="46"/>
      <c r="AK2355" s="46"/>
    </row>
    <row r="2356" spans="7:37" s="1" customFormat="1" ht="13.9" customHeight="1">
      <c r="G2356" s="50"/>
      <c r="H2356" s="50"/>
      <c r="I2356" s="50"/>
      <c r="J2356" s="50"/>
      <c r="K2356" s="50"/>
      <c r="L2356" s="50"/>
      <c r="M2356" s="50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0"/>
      <c r="Z2356" s="50"/>
      <c r="AA2356" s="46"/>
      <c r="AB2356" s="46"/>
      <c r="AC2356" s="46"/>
      <c r="AD2356" s="46"/>
      <c r="AE2356" s="46"/>
      <c r="AF2356" s="46"/>
      <c r="AG2356" s="46"/>
      <c r="AH2356" s="46"/>
      <c r="AI2356" s="46"/>
      <c r="AJ2356" s="46"/>
      <c r="AK2356" s="46"/>
    </row>
    <row r="2357" spans="7:37" s="1" customFormat="1" ht="13.9" customHeight="1">
      <c r="G2357" s="50"/>
      <c r="H2357" s="50"/>
      <c r="I2357" s="50"/>
      <c r="J2357" s="50"/>
      <c r="K2357" s="50"/>
      <c r="L2357" s="50"/>
      <c r="M2357" s="50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0"/>
      <c r="Z2357" s="50"/>
      <c r="AA2357" s="46"/>
      <c r="AB2357" s="46"/>
      <c r="AC2357" s="46"/>
      <c r="AD2357" s="46"/>
      <c r="AE2357" s="46"/>
      <c r="AF2357" s="46"/>
      <c r="AG2357" s="46"/>
      <c r="AH2357" s="46"/>
      <c r="AI2357" s="46"/>
      <c r="AJ2357" s="46"/>
      <c r="AK2357" s="46"/>
    </row>
    <row r="2358" spans="7:37" s="1" customFormat="1" ht="13.9" customHeight="1">
      <c r="G2358" s="50"/>
      <c r="H2358" s="50"/>
      <c r="I2358" s="50"/>
      <c r="J2358" s="50"/>
      <c r="K2358" s="50"/>
      <c r="L2358" s="50"/>
      <c r="M2358" s="50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0"/>
      <c r="Z2358" s="50"/>
      <c r="AA2358" s="46"/>
      <c r="AB2358" s="46"/>
      <c r="AC2358" s="46"/>
      <c r="AD2358" s="46"/>
      <c r="AE2358" s="46"/>
      <c r="AF2358" s="46"/>
      <c r="AG2358" s="46"/>
      <c r="AH2358" s="46"/>
      <c r="AI2358" s="46"/>
      <c r="AJ2358" s="46"/>
      <c r="AK2358" s="46"/>
    </row>
    <row r="2359" spans="7:37" s="1" customFormat="1" ht="13.9" customHeight="1">
      <c r="G2359" s="50"/>
      <c r="H2359" s="50"/>
      <c r="I2359" s="50"/>
      <c r="J2359" s="50"/>
      <c r="K2359" s="50"/>
      <c r="L2359" s="50"/>
      <c r="M2359" s="50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0"/>
      <c r="Z2359" s="50"/>
      <c r="AA2359" s="46"/>
      <c r="AB2359" s="46"/>
      <c r="AC2359" s="46"/>
      <c r="AD2359" s="46"/>
      <c r="AE2359" s="46"/>
      <c r="AF2359" s="46"/>
      <c r="AG2359" s="46"/>
      <c r="AH2359" s="46"/>
      <c r="AI2359" s="46"/>
      <c r="AJ2359" s="46"/>
      <c r="AK2359" s="46"/>
    </row>
    <row r="2360" spans="7:37" s="1" customFormat="1" ht="13.9" customHeight="1">
      <c r="G2360" s="50"/>
      <c r="H2360" s="50"/>
      <c r="I2360" s="50"/>
      <c r="J2360" s="50"/>
      <c r="K2360" s="50"/>
      <c r="L2360" s="50"/>
      <c r="M2360" s="50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0"/>
      <c r="Z2360" s="50"/>
      <c r="AA2360" s="46"/>
      <c r="AB2360" s="46"/>
      <c r="AC2360" s="46"/>
      <c r="AD2360" s="46"/>
      <c r="AE2360" s="46"/>
      <c r="AF2360" s="46"/>
      <c r="AG2360" s="46"/>
      <c r="AH2360" s="46"/>
      <c r="AI2360" s="46"/>
      <c r="AJ2360" s="46"/>
      <c r="AK2360" s="46"/>
    </row>
    <row r="2361" spans="7:37" s="1" customFormat="1" ht="13.9" customHeight="1">
      <c r="G2361" s="50"/>
      <c r="H2361" s="50"/>
      <c r="I2361" s="50"/>
      <c r="J2361" s="50"/>
      <c r="K2361" s="50"/>
      <c r="L2361" s="50"/>
      <c r="M2361" s="50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0"/>
      <c r="Z2361" s="50"/>
      <c r="AA2361" s="46"/>
      <c r="AB2361" s="46"/>
      <c r="AC2361" s="46"/>
      <c r="AD2361" s="46"/>
      <c r="AE2361" s="46"/>
      <c r="AF2361" s="46"/>
      <c r="AG2361" s="46"/>
      <c r="AH2361" s="46"/>
      <c r="AI2361" s="46"/>
      <c r="AJ2361" s="46"/>
      <c r="AK2361" s="46"/>
    </row>
    <row r="2362" spans="7:37" s="1" customFormat="1" ht="13.9" customHeight="1">
      <c r="G2362" s="50"/>
      <c r="H2362" s="50"/>
      <c r="I2362" s="50"/>
      <c r="J2362" s="50"/>
      <c r="K2362" s="50"/>
      <c r="L2362" s="50"/>
      <c r="M2362" s="50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0"/>
      <c r="Z2362" s="50"/>
      <c r="AA2362" s="46"/>
      <c r="AB2362" s="46"/>
      <c r="AC2362" s="46"/>
      <c r="AD2362" s="46"/>
      <c r="AE2362" s="46"/>
      <c r="AF2362" s="46"/>
      <c r="AG2362" s="46"/>
      <c r="AH2362" s="46"/>
      <c r="AI2362" s="46"/>
      <c r="AJ2362" s="46"/>
      <c r="AK2362" s="46"/>
    </row>
    <row r="2363" spans="7:37" s="1" customFormat="1" ht="13.9" customHeight="1">
      <c r="G2363" s="50"/>
      <c r="H2363" s="50"/>
      <c r="I2363" s="50"/>
      <c r="J2363" s="50"/>
      <c r="K2363" s="50"/>
      <c r="L2363" s="50"/>
      <c r="M2363" s="50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0"/>
      <c r="Z2363" s="50"/>
      <c r="AA2363" s="46"/>
      <c r="AB2363" s="46"/>
      <c r="AC2363" s="46"/>
      <c r="AD2363" s="46"/>
      <c r="AE2363" s="46"/>
      <c r="AF2363" s="46"/>
      <c r="AG2363" s="46"/>
      <c r="AH2363" s="46"/>
      <c r="AI2363" s="46"/>
      <c r="AJ2363" s="46"/>
      <c r="AK2363" s="46"/>
    </row>
    <row r="2364" spans="7:37" s="1" customFormat="1" ht="13.9" customHeight="1">
      <c r="G2364" s="50"/>
      <c r="H2364" s="50"/>
      <c r="I2364" s="50"/>
      <c r="J2364" s="50"/>
      <c r="K2364" s="50"/>
      <c r="L2364" s="50"/>
      <c r="M2364" s="50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0"/>
      <c r="Z2364" s="50"/>
      <c r="AA2364" s="46"/>
      <c r="AB2364" s="46"/>
      <c r="AC2364" s="46"/>
      <c r="AD2364" s="46"/>
      <c r="AE2364" s="46"/>
      <c r="AF2364" s="46"/>
      <c r="AG2364" s="46"/>
      <c r="AH2364" s="46"/>
      <c r="AI2364" s="46"/>
      <c r="AJ2364" s="46"/>
      <c r="AK2364" s="46"/>
    </row>
    <row r="2365" spans="7:37" s="1" customFormat="1" ht="13.9" customHeight="1">
      <c r="G2365" s="50"/>
      <c r="H2365" s="50"/>
      <c r="I2365" s="50"/>
      <c r="J2365" s="50"/>
      <c r="K2365" s="50"/>
      <c r="L2365" s="50"/>
      <c r="M2365" s="50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0"/>
      <c r="Z2365" s="50"/>
      <c r="AA2365" s="46"/>
      <c r="AB2365" s="46"/>
      <c r="AC2365" s="46"/>
      <c r="AD2365" s="46"/>
      <c r="AE2365" s="46"/>
      <c r="AF2365" s="46"/>
      <c r="AG2365" s="46"/>
      <c r="AH2365" s="46"/>
      <c r="AI2365" s="46"/>
      <c r="AJ2365" s="46"/>
      <c r="AK2365" s="46"/>
    </row>
    <row r="2366" spans="7:37" s="1" customFormat="1" ht="13.9" customHeight="1">
      <c r="G2366" s="50"/>
      <c r="H2366" s="50"/>
      <c r="I2366" s="50"/>
      <c r="J2366" s="50"/>
      <c r="K2366" s="50"/>
      <c r="L2366" s="50"/>
      <c r="M2366" s="50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0"/>
      <c r="Z2366" s="50"/>
      <c r="AA2366" s="46"/>
      <c r="AB2366" s="46"/>
      <c r="AC2366" s="46"/>
      <c r="AD2366" s="46"/>
      <c r="AE2366" s="46"/>
      <c r="AF2366" s="46"/>
      <c r="AG2366" s="46"/>
      <c r="AH2366" s="46"/>
      <c r="AI2366" s="46"/>
      <c r="AJ2366" s="46"/>
      <c r="AK2366" s="46"/>
    </row>
    <row r="2367" spans="7:37" s="1" customFormat="1" ht="13.9" customHeight="1">
      <c r="G2367" s="50"/>
      <c r="H2367" s="50"/>
      <c r="I2367" s="50"/>
      <c r="J2367" s="50"/>
      <c r="K2367" s="50"/>
      <c r="L2367" s="50"/>
      <c r="M2367" s="50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0"/>
      <c r="Z2367" s="50"/>
      <c r="AA2367" s="46"/>
      <c r="AB2367" s="46"/>
      <c r="AC2367" s="46"/>
      <c r="AD2367" s="46"/>
      <c r="AE2367" s="46"/>
      <c r="AF2367" s="46"/>
      <c r="AG2367" s="46"/>
      <c r="AH2367" s="46"/>
      <c r="AI2367" s="46"/>
      <c r="AJ2367" s="46"/>
      <c r="AK2367" s="46"/>
    </row>
    <row r="2368" spans="7:37" s="1" customFormat="1" ht="13.9" customHeight="1">
      <c r="G2368" s="50"/>
      <c r="H2368" s="50"/>
      <c r="I2368" s="50"/>
      <c r="J2368" s="50"/>
      <c r="K2368" s="50"/>
      <c r="L2368" s="50"/>
      <c r="M2368" s="50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0"/>
      <c r="Z2368" s="50"/>
      <c r="AA2368" s="46"/>
      <c r="AB2368" s="46"/>
      <c r="AC2368" s="46"/>
      <c r="AD2368" s="46"/>
      <c r="AE2368" s="46"/>
      <c r="AF2368" s="46"/>
      <c r="AG2368" s="46"/>
      <c r="AH2368" s="46"/>
      <c r="AI2368" s="46"/>
      <c r="AJ2368" s="46"/>
      <c r="AK2368" s="46"/>
    </row>
    <row r="2369" spans="7:37" s="1" customFormat="1" ht="13.9" customHeight="1">
      <c r="G2369" s="50"/>
      <c r="H2369" s="50"/>
      <c r="I2369" s="50"/>
      <c r="J2369" s="50"/>
      <c r="K2369" s="50"/>
      <c r="L2369" s="50"/>
      <c r="M2369" s="50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0"/>
      <c r="Z2369" s="50"/>
      <c r="AA2369" s="46"/>
      <c r="AB2369" s="46"/>
      <c r="AC2369" s="46"/>
      <c r="AD2369" s="46"/>
      <c r="AE2369" s="46"/>
      <c r="AF2369" s="46"/>
      <c r="AG2369" s="46"/>
      <c r="AH2369" s="46"/>
      <c r="AI2369" s="46"/>
      <c r="AJ2369" s="46"/>
      <c r="AK2369" s="46"/>
    </row>
    <row r="2370" spans="7:37" s="1" customFormat="1" ht="13.9" customHeight="1">
      <c r="G2370" s="50"/>
      <c r="H2370" s="50"/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46"/>
      <c r="AB2370" s="46"/>
      <c r="AC2370" s="46"/>
      <c r="AD2370" s="46"/>
      <c r="AE2370" s="46"/>
      <c r="AF2370" s="46"/>
      <c r="AG2370" s="46"/>
      <c r="AH2370" s="46"/>
      <c r="AI2370" s="46"/>
      <c r="AJ2370" s="46"/>
      <c r="AK2370" s="46"/>
    </row>
    <row r="2371" spans="7:37" s="1" customFormat="1" ht="13.9" customHeight="1">
      <c r="G2371" s="50"/>
      <c r="H2371" s="50"/>
      <c r="I2371" s="50"/>
      <c r="J2371" s="50"/>
      <c r="K2371" s="50"/>
      <c r="L2371" s="50"/>
      <c r="M2371" s="50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0"/>
      <c r="Z2371" s="50"/>
      <c r="AA2371" s="46"/>
      <c r="AB2371" s="46"/>
      <c r="AC2371" s="46"/>
      <c r="AD2371" s="46"/>
      <c r="AE2371" s="46"/>
      <c r="AF2371" s="46"/>
      <c r="AG2371" s="46"/>
      <c r="AH2371" s="46"/>
      <c r="AI2371" s="46"/>
      <c r="AJ2371" s="46"/>
      <c r="AK2371" s="46"/>
    </row>
    <row r="2372" spans="7:37" s="1" customFormat="1" ht="13.9" customHeight="1">
      <c r="G2372" s="50"/>
      <c r="H2372" s="50"/>
      <c r="I2372" s="50"/>
      <c r="J2372" s="50"/>
      <c r="K2372" s="50"/>
      <c r="L2372" s="50"/>
      <c r="M2372" s="50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0"/>
      <c r="Z2372" s="50"/>
      <c r="AA2372" s="46"/>
      <c r="AB2372" s="46"/>
      <c r="AC2372" s="46"/>
      <c r="AD2372" s="46"/>
      <c r="AE2372" s="46"/>
      <c r="AF2372" s="46"/>
      <c r="AG2372" s="46"/>
      <c r="AH2372" s="46"/>
      <c r="AI2372" s="46"/>
      <c r="AJ2372" s="46"/>
      <c r="AK2372" s="46"/>
    </row>
    <row r="2373" spans="7:37" s="1" customFormat="1" ht="13.9" customHeight="1">
      <c r="G2373" s="50"/>
      <c r="H2373" s="50"/>
      <c r="I2373" s="50"/>
      <c r="J2373" s="50"/>
      <c r="K2373" s="50"/>
      <c r="L2373" s="50"/>
      <c r="M2373" s="50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0"/>
      <c r="Z2373" s="50"/>
      <c r="AA2373" s="46"/>
      <c r="AB2373" s="46"/>
      <c r="AC2373" s="46"/>
      <c r="AD2373" s="46"/>
      <c r="AE2373" s="46"/>
      <c r="AF2373" s="46"/>
      <c r="AG2373" s="46"/>
      <c r="AH2373" s="46"/>
      <c r="AI2373" s="46"/>
      <c r="AJ2373" s="46"/>
      <c r="AK2373" s="46"/>
    </row>
    <row r="2374" spans="7:37" s="1" customFormat="1" ht="13.9" customHeight="1">
      <c r="G2374" s="50"/>
      <c r="H2374" s="50"/>
      <c r="I2374" s="50"/>
      <c r="J2374" s="50"/>
      <c r="K2374" s="50"/>
      <c r="L2374" s="50"/>
      <c r="M2374" s="50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0"/>
      <c r="Z2374" s="50"/>
      <c r="AA2374" s="46"/>
      <c r="AB2374" s="46"/>
      <c r="AC2374" s="46"/>
      <c r="AD2374" s="46"/>
      <c r="AE2374" s="46"/>
      <c r="AF2374" s="46"/>
      <c r="AG2374" s="46"/>
      <c r="AH2374" s="46"/>
      <c r="AI2374" s="46"/>
      <c r="AJ2374" s="46"/>
      <c r="AK2374" s="46"/>
    </row>
    <row r="2375" spans="7:37" s="1" customFormat="1" ht="13.9" customHeight="1">
      <c r="G2375" s="50"/>
      <c r="H2375" s="50"/>
      <c r="I2375" s="50"/>
      <c r="J2375" s="50"/>
      <c r="K2375" s="50"/>
      <c r="L2375" s="50"/>
      <c r="M2375" s="50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0"/>
      <c r="Z2375" s="50"/>
      <c r="AA2375" s="46"/>
      <c r="AB2375" s="46"/>
      <c r="AC2375" s="46"/>
      <c r="AD2375" s="46"/>
      <c r="AE2375" s="46"/>
      <c r="AF2375" s="46"/>
      <c r="AG2375" s="46"/>
      <c r="AH2375" s="46"/>
      <c r="AI2375" s="46"/>
      <c r="AJ2375" s="46"/>
      <c r="AK2375" s="46"/>
    </row>
    <row r="2376" spans="7:37" s="1" customFormat="1" ht="13.9" customHeight="1">
      <c r="G2376" s="50"/>
      <c r="H2376" s="50"/>
      <c r="I2376" s="50"/>
      <c r="J2376" s="50"/>
      <c r="K2376" s="50"/>
      <c r="L2376" s="50"/>
      <c r="M2376" s="50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0"/>
      <c r="Z2376" s="50"/>
      <c r="AA2376" s="46"/>
      <c r="AB2376" s="46"/>
      <c r="AC2376" s="46"/>
      <c r="AD2376" s="46"/>
      <c r="AE2376" s="46"/>
      <c r="AF2376" s="46"/>
      <c r="AG2376" s="46"/>
      <c r="AH2376" s="46"/>
      <c r="AI2376" s="46"/>
      <c r="AJ2376" s="46"/>
      <c r="AK2376" s="46"/>
    </row>
    <row r="2377" spans="7:37" s="1" customFormat="1" ht="13.9" customHeight="1">
      <c r="G2377" s="50"/>
      <c r="H2377" s="50"/>
      <c r="I2377" s="50"/>
      <c r="J2377" s="50"/>
      <c r="K2377" s="50"/>
      <c r="L2377" s="50"/>
      <c r="M2377" s="50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0"/>
      <c r="Z2377" s="50"/>
      <c r="AA2377" s="46"/>
      <c r="AB2377" s="46"/>
      <c r="AC2377" s="46"/>
      <c r="AD2377" s="46"/>
      <c r="AE2377" s="46"/>
      <c r="AF2377" s="46"/>
      <c r="AG2377" s="46"/>
      <c r="AH2377" s="46"/>
      <c r="AI2377" s="46"/>
      <c r="AJ2377" s="46"/>
      <c r="AK2377" s="46"/>
    </row>
    <row r="2378" spans="7:37" s="1" customFormat="1" ht="13.9" customHeight="1">
      <c r="G2378" s="50"/>
      <c r="H2378" s="50"/>
      <c r="I2378" s="50"/>
      <c r="J2378" s="50"/>
      <c r="K2378" s="50"/>
      <c r="L2378" s="50"/>
      <c r="M2378" s="50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0"/>
      <c r="Z2378" s="50"/>
      <c r="AA2378" s="46"/>
      <c r="AB2378" s="46"/>
      <c r="AC2378" s="46"/>
      <c r="AD2378" s="46"/>
      <c r="AE2378" s="46"/>
      <c r="AF2378" s="46"/>
      <c r="AG2378" s="46"/>
      <c r="AH2378" s="46"/>
      <c r="AI2378" s="46"/>
      <c r="AJ2378" s="46"/>
      <c r="AK2378" s="46"/>
    </row>
    <row r="2379" spans="7:37" s="1" customFormat="1" ht="13.9" customHeight="1"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0"/>
      <c r="Z2379" s="50"/>
      <c r="AA2379" s="46"/>
      <c r="AB2379" s="46"/>
      <c r="AC2379" s="46"/>
      <c r="AD2379" s="46"/>
      <c r="AE2379" s="46"/>
      <c r="AF2379" s="46"/>
      <c r="AG2379" s="46"/>
      <c r="AH2379" s="46"/>
      <c r="AI2379" s="46"/>
      <c r="AJ2379" s="46"/>
      <c r="AK2379" s="46"/>
    </row>
    <row r="2380" spans="7:37" s="1" customFormat="1" ht="13.9" customHeight="1">
      <c r="G2380" s="50"/>
      <c r="H2380" s="50"/>
      <c r="I2380" s="50"/>
      <c r="J2380" s="50"/>
      <c r="K2380" s="50"/>
      <c r="L2380" s="50"/>
      <c r="M2380" s="50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0"/>
      <c r="Z2380" s="50"/>
      <c r="AA2380" s="46"/>
      <c r="AB2380" s="46"/>
      <c r="AC2380" s="46"/>
      <c r="AD2380" s="46"/>
      <c r="AE2380" s="46"/>
      <c r="AF2380" s="46"/>
      <c r="AG2380" s="46"/>
      <c r="AH2380" s="46"/>
      <c r="AI2380" s="46"/>
      <c r="AJ2380" s="46"/>
      <c r="AK2380" s="46"/>
    </row>
    <row r="2381" spans="7:37" s="1" customFormat="1" ht="13.9" customHeight="1">
      <c r="G2381" s="50"/>
      <c r="H2381" s="50"/>
      <c r="I2381" s="50"/>
      <c r="J2381" s="50"/>
      <c r="K2381" s="50"/>
      <c r="L2381" s="50"/>
      <c r="M2381" s="50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0"/>
      <c r="Z2381" s="50"/>
      <c r="AA2381" s="46"/>
      <c r="AB2381" s="46"/>
      <c r="AC2381" s="46"/>
      <c r="AD2381" s="46"/>
      <c r="AE2381" s="46"/>
      <c r="AF2381" s="46"/>
      <c r="AG2381" s="46"/>
      <c r="AH2381" s="46"/>
      <c r="AI2381" s="46"/>
      <c r="AJ2381" s="46"/>
      <c r="AK2381" s="46"/>
    </row>
    <row r="2382" spans="7:37" s="1" customFormat="1" ht="13.9" customHeight="1">
      <c r="G2382" s="50"/>
      <c r="H2382" s="50"/>
      <c r="I2382" s="50"/>
      <c r="J2382" s="50"/>
      <c r="K2382" s="50"/>
      <c r="L2382" s="50"/>
      <c r="M2382" s="50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0"/>
      <c r="Z2382" s="50"/>
      <c r="AA2382" s="46"/>
      <c r="AB2382" s="46"/>
      <c r="AC2382" s="46"/>
      <c r="AD2382" s="46"/>
      <c r="AE2382" s="46"/>
      <c r="AF2382" s="46"/>
      <c r="AG2382" s="46"/>
      <c r="AH2382" s="46"/>
      <c r="AI2382" s="46"/>
      <c r="AJ2382" s="46"/>
      <c r="AK2382" s="46"/>
    </row>
    <row r="2383" spans="7:37" s="1" customFormat="1" ht="13.9" customHeight="1">
      <c r="G2383" s="50"/>
      <c r="H2383" s="50"/>
      <c r="I2383" s="50"/>
      <c r="J2383" s="50"/>
      <c r="K2383" s="50"/>
      <c r="L2383" s="50"/>
      <c r="M2383" s="50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0"/>
      <c r="Z2383" s="50"/>
      <c r="AA2383" s="46"/>
      <c r="AB2383" s="46"/>
      <c r="AC2383" s="46"/>
      <c r="AD2383" s="46"/>
      <c r="AE2383" s="46"/>
      <c r="AF2383" s="46"/>
      <c r="AG2383" s="46"/>
      <c r="AH2383" s="46"/>
      <c r="AI2383" s="46"/>
      <c r="AJ2383" s="46"/>
      <c r="AK2383" s="46"/>
    </row>
    <row r="2384" spans="7:37" s="1" customFormat="1" ht="13.9" customHeight="1">
      <c r="G2384" s="50"/>
      <c r="H2384" s="50"/>
      <c r="I2384" s="50"/>
      <c r="J2384" s="50"/>
      <c r="K2384" s="50"/>
      <c r="L2384" s="50"/>
      <c r="M2384" s="50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0"/>
      <c r="Z2384" s="50"/>
      <c r="AA2384" s="46"/>
      <c r="AB2384" s="46"/>
      <c r="AC2384" s="46"/>
      <c r="AD2384" s="46"/>
      <c r="AE2384" s="46"/>
      <c r="AF2384" s="46"/>
      <c r="AG2384" s="46"/>
      <c r="AH2384" s="46"/>
      <c r="AI2384" s="46"/>
      <c r="AJ2384" s="46"/>
      <c r="AK2384" s="46"/>
    </row>
    <row r="2385" spans="7:37" s="1" customFormat="1" ht="13.9" customHeight="1">
      <c r="G2385" s="50"/>
      <c r="H2385" s="50"/>
      <c r="I2385" s="50"/>
      <c r="J2385" s="50"/>
      <c r="K2385" s="50"/>
      <c r="L2385" s="50"/>
      <c r="M2385" s="50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0"/>
      <c r="Z2385" s="50"/>
      <c r="AA2385" s="46"/>
      <c r="AB2385" s="46"/>
      <c r="AC2385" s="46"/>
      <c r="AD2385" s="46"/>
      <c r="AE2385" s="46"/>
      <c r="AF2385" s="46"/>
      <c r="AG2385" s="46"/>
      <c r="AH2385" s="46"/>
      <c r="AI2385" s="46"/>
      <c r="AJ2385" s="46"/>
      <c r="AK2385" s="46"/>
    </row>
    <row r="2386" spans="7:37" s="1" customFormat="1" ht="13.9" customHeight="1">
      <c r="G2386" s="50"/>
      <c r="H2386" s="50"/>
      <c r="I2386" s="50"/>
      <c r="J2386" s="50"/>
      <c r="K2386" s="50"/>
      <c r="L2386" s="50"/>
      <c r="M2386" s="50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0"/>
      <c r="Z2386" s="50"/>
      <c r="AA2386" s="46"/>
      <c r="AB2386" s="46"/>
      <c r="AC2386" s="46"/>
      <c r="AD2386" s="46"/>
      <c r="AE2386" s="46"/>
      <c r="AF2386" s="46"/>
      <c r="AG2386" s="46"/>
      <c r="AH2386" s="46"/>
      <c r="AI2386" s="46"/>
      <c r="AJ2386" s="46"/>
      <c r="AK2386" s="46"/>
    </row>
    <row r="2387" spans="7:37" s="1" customFormat="1" ht="13.9" customHeight="1">
      <c r="G2387" s="50"/>
      <c r="H2387" s="50"/>
      <c r="I2387" s="50"/>
      <c r="J2387" s="50"/>
      <c r="K2387" s="50"/>
      <c r="L2387" s="50"/>
      <c r="M2387" s="50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0"/>
      <c r="Z2387" s="50"/>
      <c r="AA2387" s="46"/>
      <c r="AB2387" s="46"/>
      <c r="AC2387" s="46"/>
      <c r="AD2387" s="46"/>
      <c r="AE2387" s="46"/>
      <c r="AF2387" s="46"/>
      <c r="AG2387" s="46"/>
      <c r="AH2387" s="46"/>
      <c r="AI2387" s="46"/>
      <c r="AJ2387" s="46"/>
      <c r="AK2387" s="46"/>
    </row>
    <row r="2388" spans="7:37" s="1" customFormat="1" ht="13.9" customHeight="1">
      <c r="G2388" s="50"/>
      <c r="H2388" s="50"/>
      <c r="I2388" s="50"/>
      <c r="J2388" s="50"/>
      <c r="K2388" s="50"/>
      <c r="L2388" s="50"/>
      <c r="M2388" s="50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0"/>
      <c r="Z2388" s="50"/>
      <c r="AA2388" s="46"/>
      <c r="AB2388" s="46"/>
      <c r="AC2388" s="46"/>
      <c r="AD2388" s="46"/>
      <c r="AE2388" s="46"/>
      <c r="AF2388" s="46"/>
      <c r="AG2388" s="46"/>
      <c r="AH2388" s="46"/>
      <c r="AI2388" s="46"/>
      <c r="AJ2388" s="46"/>
      <c r="AK2388" s="46"/>
    </row>
    <row r="2389" spans="7:37" s="1" customFormat="1" ht="13.9" customHeight="1">
      <c r="G2389" s="50"/>
      <c r="H2389" s="50"/>
      <c r="I2389" s="50"/>
      <c r="J2389" s="50"/>
      <c r="K2389" s="50"/>
      <c r="L2389" s="50"/>
      <c r="M2389" s="50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0"/>
      <c r="Z2389" s="50"/>
      <c r="AA2389" s="46"/>
      <c r="AB2389" s="46"/>
      <c r="AC2389" s="46"/>
      <c r="AD2389" s="46"/>
      <c r="AE2389" s="46"/>
      <c r="AF2389" s="46"/>
      <c r="AG2389" s="46"/>
      <c r="AH2389" s="46"/>
      <c r="AI2389" s="46"/>
      <c r="AJ2389" s="46"/>
      <c r="AK2389" s="46"/>
    </row>
    <row r="2390" spans="7:37" s="1" customFormat="1" ht="13.9" customHeight="1">
      <c r="G2390" s="50"/>
      <c r="H2390" s="50"/>
      <c r="I2390" s="50"/>
      <c r="J2390" s="50"/>
      <c r="K2390" s="50"/>
      <c r="L2390" s="50"/>
      <c r="M2390" s="50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0"/>
      <c r="Z2390" s="50"/>
      <c r="AA2390" s="46"/>
      <c r="AB2390" s="46"/>
      <c r="AC2390" s="46"/>
      <c r="AD2390" s="46"/>
      <c r="AE2390" s="46"/>
      <c r="AF2390" s="46"/>
      <c r="AG2390" s="46"/>
      <c r="AH2390" s="46"/>
      <c r="AI2390" s="46"/>
      <c r="AJ2390" s="46"/>
      <c r="AK2390" s="46"/>
    </row>
    <row r="2391" spans="7:37" s="1" customFormat="1" ht="13.9" customHeight="1">
      <c r="G2391" s="50"/>
      <c r="H2391" s="50"/>
      <c r="I2391" s="50"/>
      <c r="J2391" s="50"/>
      <c r="K2391" s="50"/>
      <c r="L2391" s="50"/>
      <c r="M2391" s="50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0"/>
      <c r="Z2391" s="50"/>
      <c r="AA2391" s="46"/>
      <c r="AB2391" s="46"/>
      <c r="AC2391" s="46"/>
      <c r="AD2391" s="46"/>
      <c r="AE2391" s="46"/>
      <c r="AF2391" s="46"/>
      <c r="AG2391" s="46"/>
      <c r="AH2391" s="46"/>
      <c r="AI2391" s="46"/>
      <c r="AJ2391" s="46"/>
      <c r="AK2391" s="46"/>
    </row>
    <row r="2392" spans="7:37" s="1" customFormat="1" ht="13.9" customHeight="1">
      <c r="G2392" s="50"/>
      <c r="H2392" s="50"/>
      <c r="I2392" s="50"/>
      <c r="J2392" s="50"/>
      <c r="K2392" s="50"/>
      <c r="L2392" s="50"/>
      <c r="M2392" s="50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0"/>
      <c r="Z2392" s="50"/>
      <c r="AA2392" s="46"/>
      <c r="AB2392" s="46"/>
      <c r="AC2392" s="46"/>
      <c r="AD2392" s="46"/>
      <c r="AE2392" s="46"/>
      <c r="AF2392" s="46"/>
      <c r="AG2392" s="46"/>
      <c r="AH2392" s="46"/>
      <c r="AI2392" s="46"/>
      <c r="AJ2392" s="46"/>
      <c r="AK2392" s="46"/>
    </row>
    <row r="2393" spans="7:37" s="1" customFormat="1" ht="13.9" customHeight="1">
      <c r="G2393" s="50"/>
      <c r="H2393" s="50"/>
      <c r="I2393" s="50"/>
      <c r="J2393" s="50"/>
      <c r="K2393" s="50"/>
      <c r="L2393" s="50"/>
      <c r="M2393" s="50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0"/>
      <c r="Z2393" s="50"/>
      <c r="AA2393" s="46"/>
      <c r="AB2393" s="46"/>
      <c r="AC2393" s="46"/>
      <c r="AD2393" s="46"/>
      <c r="AE2393" s="46"/>
      <c r="AF2393" s="46"/>
      <c r="AG2393" s="46"/>
      <c r="AH2393" s="46"/>
      <c r="AI2393" s="46"/>
      <c r="AJ2393" s="46"/>
      <c r="AK2393" s="46"/>
    </row>
    <row r="2394" spans="7:37" s="1" customFormat="1" ht="13.9" customHeight="1">
      <c r="G2394" s="50"/>
      <c r="H2394" s="50"/>
      <c r="I2394" s="50"/>
      <c r="J2394" s="50"/>
      <c r="K2394" s="50"/>
      <c r="L2394" s="50"/>
      <c r="M2394" s="50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0"/>
      <c r="Z2394" s="50"/>
      <c r="AA2394" s="46"/>
      <c r="AB2394" s="46"/>
      <c r="AC2394" s="46"/>
      <c r="AD2394" s="46"/>
      <c r="AE2394" s="46"/>
      <c r="AF2394" s="46"/>
      <c r="AG2394" s="46"/>
      <c r="AH2394" s="46"/>
      <c r="AI2394" s="46"/>
      <c r="AJ2394" s="46"/>
      <c r="AK2394" s="46"/>
    </row>
    <row r="2395" spans="7:37" s="1" customFormat="1" ht="13.9" customHeight="1">
      <c r="G2395" s="50"/>
      <c r="H2395" s="50"/>
      <c r="I2395" s="50"/>
      <c r="J2395" s="50"/>
      <c r="K2395" s="50"/>
      <c r="L2395" s="50"/>
      <c r="M2395" s="50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0"/>
      <c r="Z2395" s="50"/>
      <c r="AA2395" s="46"/>
      <c r="AB2395" s="46"/>
      <c r="AC2395" s="46"/>
      <c r="AD2395" s="46"/>
      <c r="AE2395" s="46"/>
      <c r="AF2395" s="46"/>
      <c r="AG2395" s="46"/>
      <c r="AH2395" s="46"/>
      <c r="AI2395" s="46"/>
      <c r="AJ2395" s="46"/>
      <c r="AK2395" s="46"/>
    </row>
    <row r="2396" spans="7:37" s="1" customFormat="1" ht="13.9" customHeight="1">
      <c r="G2396" s="50"/>
      <c r="H2396" s="50"/>
      <c r="I2396" s="50"/>
      <c r="J2396" s="50"/>
      <c r="K2396" s="50"/>
      <c r="L2396" s="50"/>
      <c r="M2396" s="50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0"/>
      <c r="Z2396" s="50"/>
      <c r="AA2396" s="46"/>
      <c r="AB2396" s="46"/>
      <c r="AC2396" s="46"/>
      <c r="AD2396" s="46"/>
      <c r="AE2396" s="46"/>
      <c r="AF2396" s="46"/>
      <c r="AG2396" s="46"/>
      <c r="AH2396" s="46"/>
      <c r="AI2396" s="46"/>
      <c r="AJ2396" s="46"/>
      <c r="AK2396" s="46"/>
    </row>
    <row r="2397" spans="7:37" s="1" customFormat="1" ht="13.9" customHeight="1">
      <c r="G2397" s="50"/>
      <c r="H2397" s="50"/>
      <c r="I2397" s="50"/>
      <c r="J2397" s="50"/>
      <c r="K2397" s="50"/>
      <c r="L2397" s="50"/>
      <c r="M2397" s="50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0"/>
      <c r="Z2397" s="50"/>
      <c r="AA2397" s="46"/>
      <c r="AB2397" s="46"/>
      <c r="AC2397" s="46"/>
      <c r="AD2397" s="46"/>
      <c r="AE2397" s="46"/>
      <c r="AF2397" s="46"/>
      <c r="AG2397" s="46"/>
      <c r="AH2397" s="46"/>
      <c r="AI2397" s="46"/>
      <c r="AJ2397" s="46"/>
      <c r="AK2397" s="46"/>
    </row>
    <row r="2398" spans="7:37" s="1" customFormat="1" ht="13.9" customHeight="1">
      <c r="G2398" s="50"/>
      <c r="H2398" s="50"/>
      <c r="I2398" s="50"/>
      <c r="J2398" s="50"/>
      <c r="K2398" s="50"/>
      <c r="L2398" s="50"/>
      <c r="M2398" s="50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0"/>
      <c r="Z2398" s="50"/>
      <c r="AA2398" s="46"/>
      <c r="AB2398" s="46"/>
      <c r="AC2398" s="46"/>
      <c r="AD2398" s="46"/>
      <c r="AE2398" s="46"/>
      <c r="AF2398" s="46"/>
      <c r="AG2398" s="46"/>
      <c r="AH2398" s="46"/>
      <c r="AI2398" s="46"/>
      <c r="AJ2398" s="46"/>
      <c r="AK2398" s="46"/>
    </row>
    <row r="2399" spans="7:37" s="1" customFormat="1" ht="13.9" customHeight="1">
      <c r="G2399" s="50"/>
      <c r="H2399" s="50"/>
      <c r="I2399" s="50"/>
      <c r="J2399" s="50"/>
      <c r="K2399" s="50"/>
      <c r="L2399" s="50"/>
      <c r="M2399" s="50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0"/>
      <c r="Z2399" s="50"/>
      <c r="AA2399" s="46"/>
      <c r="AB2399" s="46"/>
      <c r="AC2399" s="46"/>
      <c r="AD2399" s="46"/>
      <c r="AE2399" s="46"/>
      <c r="AF2399" s="46"/>
      <c r="AG2399" s="46"/>
      <c r="AH2399" s="46"/>
      <c r="AI2399" s="46"/>
      <c r="AJ2399" s="46"/>
      <c r="AK2399" s="46"/>
    </row>
    <row r="2400" spans="7:37" s="1" customFormat="1" ht="13.9" customHeight="1">
      <c r="G2400" s="50"/>
      <c r="H2400" s="50"/>
      <c r="I2400" s="50"/>
      <c r="J2400" s="50"/>
      <c r="K2400" s="50"/>
      <c r="L2400" s="50"/>
      <c r="M2400" s="50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0"/>
      <c r="Z2400" s="50"/>
      <c r="AA2400" s="46"/>
      <c r="AB2400" s="46"/>
      <c r="AC2400" s="46"/>
      <c r="AD2400" s="46"/>
      <c r="AE2400" s="46"/>
      <c r="AF2400" s="46"/>
      <c r="AG2400" s="46"/>
      <c r="AH2400" s="46"/>
      <c r="AI2400" s="46"/>
      <c r="AJ2400" s="46"/>
      <c r="AK2400" s="46"/>
    </row>
    <row r="2401" spans="7:37" s="1" customFormat="1" ht="13.9" customHeight="1">
      <c r="G2401" s="50"/>
      <c r="H2401" s="50"/>
      <c r="I2401" s="50"/>
      <c r="J2401" s="50"/>
      <c r="K2401" s="50"/>
      <c r="L2401" s="50"/>
      <c r="M2401" s="50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0"/>
      <c r="Z2401" s="50"/>
      <c r="AA2401" s="46"/>
      <c r="AB2401" s="46"/>
      <c r="AC2401" s="46"/>
      <c r="AD2401" s="46"/>
      <c r="AE2401" s="46"/>
      <c r="AF2401" s="46"/>
      <c r="AG2401" s="46"/>
      <c r="AH2401" s="46"/>
      <c r="AI2401" s="46"/>
      <c r="AJ2401" s="46"/>
      <c r="AK2401" s="46"/>
    </row>
    <row r="2402" spans="7:37" s="1" customFormat="1" ht="13.9" customHeight="1">
      <c r="G2402" s="50"/>
      <c r="H2402" s="50"/>
      <c r="I2402" s="50"/>
      <c r="J2402" s="50"/>
      <c r="K2402" s="50"/>
      <c r="L2402" s="50"/>
      <c r="M2402" s="50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0"/>
      <c r="Z2402" s="50"/>
      <c r="AA2402" s="46"/>
      <c r="AB2402" s="46"/>
      <c r="AC2402" s="46"/>
      <c r="AD2402" s="46"/>
      <c r="AE2402" s="46"/>
      <c r="AF2402" s="46"/>
      <c r="AG2402" s="46"/>
      <c r="AH2402" s="46"/>
      <c r="AI2402" s="46"/>
      <c r="AJ2402" s="46"/>
      <c r="AK2402" s="46"/>
    </row>
    <row r="2403" spans="7:37" s="1" customFormat="1" ht="13.9" customHeight="1">
      <c r="G2403" s="50"/>
      <c r="H2403" s="50"/>
      <c r="I2403" s="50"/>
      <c r="J2403" s="50"/>
      <c r="K2403" s="50"/>
      <c r="L2403" s="50"/>
      <c r="M2403" s="50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0"/>
      <c r="Z2403" s="50"/>
      <c r="AA2403" s="46"/>
      <c r="AB2403" s="46"/>
      <c r="AC2403" s="46"/>
      <c r="AD2403" s="46"/>
      <c r="AE2403" s="46"/>
      <c r="AF2403" s="46"/>
      <c r="AG2403" s="46"/>
      <c r="AH2403" s="46"/>
      <c r="AI2403" s="46"/>
      <c r="AJ2403" s="46"/>
      <c r="AK2403" s="46"/>
    </row>
    <row r="2404" spans="7:37" s="1" customFormat="1" ht="13.9" customHeight="1">
      <c r="G2404" s="50"/>
      <c r="H2404" s="50"/>
      <c r="I2404" s="50"/>
      <c r="J2404" s="50"/>
      <c r="K2404" s="50"/>
      <c r="L2404" s="50"/>
      <c r="M2404" s="50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0"/>
      <c r="Z2404" s="50"/>
      <c r="AA2404" s="46"/>
      <c r="AB2404" s="46"/>
      <c r="AC2404" s="46"/>
      <c r="AD2404" s="46"/>
      <c r="AE2404" s="46"/>
      <c r="AF2404" s="46"/>
      <c r="AG2404" s="46"/>
      <c r="AH2404" s="46"/>
      <c r="AI2404" s="46"/>
      <c r="AJ2404" s="46"/>
      <c r="AK2404" s="46"/>
    </row>
    <row r="2405" spans="7:37" s="1" customFormat="1" ht="13.9" customHeight="1">
      <c r="G2405" s="50"/>
      <c r="H2405" s="50"/>
      <c r="I2405" s="50"/>
      <c r="J2405" s="50"/>
      <c r="K2405" s="50"/>
      <c r="L2405" s="50"/>
      <c r="M2405" s="50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0"/>
      <c r="Z2405" s="50"/>
      <c r="AA2405" s="46"/>
      <c r="AB2405" s="46"/>
      <c r="AC2405" s="46"/>
      <c r="AD2405" s="46"/>
      <c r="AE2405" s="46"/>
      <c r="AF2405" s="46"/>
      <c r="AG2405" s="46"/>
      <c r="AH2405" s="46"/>
      <c r="AI2405" s="46"/>
      <c r="AJ2405" s="46"/>
      <c r="AK2405" s="46"/>
    </row>
    <row r="2406" spans="7:37" s="1" customFormat="1" ht="13.9" customHeight="1">
      <c r="G2406" s="50"/>
      <c r="H2406" s="50"/>
      <c r="I2406" s="50"/>
      <c r="J2406" s="50"/>
      <c r="K2406" s="50"/>
      <c r="L2406" s="50"/>
      <c r="M2406" s="50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0"/>
      <c r="Z2406" s="50"/>
      <c r="AA2406" s="46"/>
      <c r="AB2406" s="46"/>
      <c r="AC2406" s="46"/>
      <c r="AD2406" s="46"/>
      <c r="AE2406" s="46"/>
      <c r="AF2406" s="46"/>
      <c r="AG2406" s="46"/>
      <c r="AH2406" s="46"/>
      <c r="AI2406" s="46"/>
      <c r="AJ2406" s="46"/>
      <c r="AK2406" s="46"/>
    </row>
    <row r="2407" spans="7:37" s="1" customFormat="1" ht="13.9" customHeight="1">
      <c r="G2407" s="50"/>
      <c r="H2407" s="50"/>
      <c r="I2407" s="50"/>
      <c r="J2407" s="50"/>
      <c r="K2407" s="50"/>
      <c r="L2407" s="50"/>
      <c r="M2407" s="50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0"/>
      <c r="Z2407" s="50"/>
      <c r="AA2407" s="46"/>
      <c r="AB2407" s="46"/>
      <c r="AC2407" s="46"/>
      <c r="AD2407" s="46"/>
      <c r="AE2407" s="46"/>
      <c r="AF2407" s="46"/>
      <c r="AG2407" s="46"/>
      <c r="AH2407" s="46"/>
      <c r="AI2407" s="46"/>
      <c r="AJ2407" s="46"/>
      <c r="AK2407" s="46"/>
    </row>
    <row r="2408" spans="7:37" s="1" customFormat="1" ht="13.9" customHeight="1">
      <c r="G2408" s="50"/>
      <c r="H2408" s="50"/>
      <c r="I2408" s="50"/>
      <c r="J2408" s="50"/>
      <c r="K2408" s="50"/>
      <c r="L2408" s="50"/>
      <c r="M2408" s="50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0"/>
      <c r="Z2408" s="50"/>
      <c r="AA2408" s="46"/>
      <c r="AB2408" s="46"/>
      <c r="AC2408" s="46"/>
      <c r="AD2408" s="46"/>
      <c r="AE2408" s="46"/>
      <c r="AF2408" s="46"/>
      <c r="AG2408" s="46"/>
      <c r="AH2408" s="46"/>
      <c r="AI2408" s="46"/>
      <c r="AJ2408" s="46"/>
      <c r="AK2408" s="46"/>
    </row>
    <row r="2409" spans="7:37" s="1" customFormat="1" ht="13.9" customHeight="1">
      <c r="G2409" s="50"/>
      <c r="H2409" s="50"/>
      <c r="I2409" s="50"/>
      <c r="J2409" s="50"/>
      <c r="K2409" s="50"/>
      <c r="L2409" s="50"/>
      <c r="M2409" s="50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0"/>
      <c r="Z2409" s="50"/>
      <c r="AA2409" s="46"/>
      <c r="AB2409" s="46"/>
      <c r="AC2409" s="46"/>
      <c r="AD2409" s="46"/>
      <c r="AE2409" s="46"/>
      <c r="AF2409" s="46"/>
      <c r="AG2409" s="46"/>
      <c r="AH2409" s="46"/>
      <c r="AI2409" s="46"/>
      <c r="AJ2409" s="46"/>
      <c r="AK2409" s="46"/>
    </row>
    <row r="2410" spans="7:37" s="1" customFormat="1" ht="13.9" customHeight="1">
      <c r="G2410" s="50"/>
      <c r="H2410" s="50"/>
      <c r="I2410" s="50"/>
      <c r="J2410" s="50"/>
      <c r="K2410" s="50"/>
      <c r="L2410" s="50"/>
      <c r="M2410" s="50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0"/>
      <c r="Z2410" s="50"/>
      <c r="AA2410" s="46"/>
      <c r="AB2410" s="46"/>
      <c r="AC2410" s="46"/>
      <c r="AD2410" s="46"/>
      <c r="AE2410" s="46"/>
      <c r="AF2410" s="46"/>
      <c r="AG2410" s="46"/>
      <c r="AH2410" s="46"/>
      <c r="AI2410" s="46"/>
      <c r="AJ2410" s="46"/>
      <c r="AK2410" s="46"/>
    </row>
    <row r="2411" spans="7:37" s="1" customFormat="1" ht="13.9" customHeight="1">
      <c r="G2411" s="50"/>
      <c r="H2411" s="50"/>
      <c r="I2411" s="50"/>
      <c r="J2411" s="50"/>
      <c r="K2411" s="50"/>
      <c r="L2411" s="50"/>
      <c r="M2411" s="50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0"/>
      <c r="Z2411" s="50"/>
      <c r="AA2411" s="46"/>
      <c r="AB2411" s="46"/>
      <c r="AC2411" s="46"/>
      <c r="AD2411" s="46"/>
      <c r="AE2411" s="46"/>
      <c r="AF2411" s="46"/>
      <c r="AG2411" s="46"/>
      <c r="AH2411" s="46"/>
      <c r="AI2411" s="46"/>
      <c r="AJ2411" s="46"/>
      <c r="AK2411" s="46"/>
    </row>
    <row r="2412" spans="7:37" s="1" customFormat="1" ht="13.9" customHeight="1">
      <c r="G2412" s="50"/>
      <c r="H2412" s="50"/>
      <c r="I2412" s="50"/>
      <c r="J2412" s="50"/>
      <c r="K2412" s="50"/>
      <c r="L2412" s="50"/>
      <c r="M2412" s="50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0"/>
      <c r="Z2412" s="50"/>
      <c r="AA2412" s="46"/>
      <c r="AB2412" s="46"/>
      <c r="AC2412" s="46"/>
      <c r="AD2412" s="46"/>
      <c r="AE2412" s="46"/>
      <c r="AF2412" s="46"/>
      <c r="AG2412" s="46"/>
      <c r="AH2412" s="46"/>
      <c r="AI2412" s="46"/>
      <c r="AJ2412" s="46"/>
      <c r="AK2412" s="46"/>
    </row>
    <row r="2413" spans="7:37" s="1" customFormat="1" ht="13.9" customHeight="1">
      <c r="G2413" s="50"/>
      <c r="H2413" s="50"/>
      <c r="I2413" s="50"/>
      <c r="J2413" s="50"/>
      <c r="K2413" s="50"/>
      <c r="L2413" s="50"/>
      <c r="M2413" s="50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0"/>
      <c r="Z2413" s="50"/>
      <c r="AA2413" s="46"/>
      <c r="AB2413" s="46"/>
      <c r="AC2413" s="46"/>
      <c r="AD2413" s="46"/>
      <c r="AE2413" s="46"/>
      <c r="AF2413" s="46"/>
      <c r="AG2413" s="46"/>
      <c r="AH2413" s="46"/>
      <c r="AI2413" s="46"/>
      <c r="AJ2413" s="46"/>
      <c r="AK2413" s="46"/>
    </row>
    <row r="2414" spans="7:37" s="1" customFormat="1" ht="13.9" customHeight="1">
      <c r="G2414" s="50"/>
      <c r="H2414" s="50"/>
      <c r="I2414" s="50"/>
      <c r="J2414" s="50"/>
      <c r="K2414" s="50"/>
      <c r="L2414" s="50"/>
      <c r="M2414" s="50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0"/>
      <c r="Z2414" s="50"/>
      <c r="AA2414" s="46"/>
      <c r="AB2414" s="46"/>
      <c r="AC2414" s="46"/>
      <c r="AD2414" s="46"/>
      <c r="AE2414" s="46"/>
      <c r="AF2414" s="46"/>
      <c r="AG2414" s="46"/>
      <c r="AH2414" s="46"/>
      <c r="AI2414" s="46"/>
      <c r="AJ2414" s="46"/>
      <c r="AK2414" s="46"/>
    </row>
    <row r="2415" spans="7:37" s="1" customFormat="1" ht="13.9" customHeight="1">
      <c r="G2415" s="50"/>
      <c r="H2415" s="50"/>
      <c r="I2415" s="50"/>
      <c r="J2415" s="50"/>
      <c r="K2415" s="50"/>
      <c r="L2415" s="50"/>
      <c r="M2415" s="50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0"/>
      <c r="Z2415" s="50"/>
      <c r="AA2415" s="46"/>
      <c r="AB2415" s="46"/>
      <c r="AC2415" s="46"/>
      <c r="AD2415" s="46"/>
      <c r="AE2415" s="46"/>
      <c r="AF2415" s="46"/>
      <c r="AG2415" s="46"/>
      <c r="AH2415" s="46"/>
      <c r="AI2415" s="46"/>
      <c r="AJ2415" s="46"/>
      <c r="AK2415" s="46"/>
    </row>
    <row r="2416" spans="7:37" s="1" customFormat="1" ht="13.9" customHeight="1">
      <c r="G2416" s="50"/>
      <c r="H2416" s="50"/>
      <c r="I2416" s="50"/>
      <c r="J2416" s="50"/>
      <c r="K2416" s="50"/>
      <c r="L2416" s="50"/>
      <c r="M2416" s="50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0"/>
      <c r="Z2416" s="50"/>
      <c r="AA2416" s="46"/>
      <c r="AB2416" s="46"/>
      <c r="AC2416" s="46"/>
      <c r="AD2416" s="46"/>
      <c r="AE2416" s="46"/>
      <c r="AF2416" s="46"/>
      <c r="AG2416" s="46"/>
      <c r="AH2416" s="46"/>
      <c r="AI2416" s="46"/>
      <c r="AJ2416" s="46"/>
      <c r="AK2416" s="46"/>
    </row>
    <row r="2417" spans="7:37" s="1" customFormat="1" ht="13.9" customHeight="1">
      <c r="G2417" s="50"/>
      <c r="H2417" s="50"/>
      <c r="I2417" s="50"/>
      <c r="J2417" s="50"/>
      <c r="K2417" s="50"/>
      <c r="L2417" s="50"/>
      <c r="M2417" s="50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0"/>
      <c r="Z2417" s="50"/>
      <c r="AA2417" s="46"/>
      <c r="AB2417" s="46"/>
      <c r="AC2417" s="46"/>
      <c r="AD2417" s="46"/>
      <c r="AE2417" s="46"/>
      <c r="AF2417" s="46"/>
      <c r="AG2417" s="46"/>
      <c r="AH2417" s="46"/>
      <c r="AI2417" s="46"/>
      <c r="AJ2417" s="46"/>
      <c r="AK2417" s="46"/>
    </row>
    <row r="2418" spans="7:37" s="1" customFormat="1" ht="13.9" customHeight="1">
      <c r="G2418" s="50"/>
      <c r="H2418" s="50"/>
      <c r="I2418" s="50"/>
      <c r="J2418" s="50"/>
      <c r="K2418" s="50"/>
      <c r="L2418" s="50"/>
      <c r="M2418" s="50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0"/>
      <c r="Z2418" s="50"/>
      <c r="AA2418" s="46"/>
      <c r="AB2418" s="46"/>
      <c r="AC2418" s="46"/>
      <c r="AD2418" s="46"/>
      <c r="AE2418" s="46"/>
      <c r="AF2418" s="46"/>
      <c r="AG2418" s="46"/>
      <c r="AH2418" s="46"/>
      <c r="AI2418" s="46"/>
      <c r="AJ2418" s="46"/>
      <c r="AK2418" s="46"/>
    </row>
    <row r="2419" spans="7:37" s="1" customFormat="1" ht="13.9" customHeight="1">
      <c r="G2419" s="50"/>
      <c r="H2419" s="50"/>
      <c r="I2419" s="50"/>
      <c r="J2419" s="50"/>
      <c r="K2419" s="50"/>
      <c r="L2419" s="50"/>
      <c r="M2419" s="50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0"/>
      <c r="Z2419" s="50"/>
      <c r="AA2419" s="46"/>
      <c r="AB2419" s="46"/>
      <c r="AC2419" s="46"/>
      <c r="AD2419" s="46"/>
      <c r="AE2419" s="46"/>
      <c r="AF2419" s="46"/>
      <c r="AG2419" s="46"/>
      <c r="AH2419" s="46"/>
      <c r="AI2419" s="46"/>
      <c r="AJ2419" s="46"/>
      <c r="AK2419" s="46"/>
    </row>
    <row r="2420" spans="7:37" s="1" customFormat="1" ht="13.9" customHeight="1">
      <c r="G2420" s="50"/>
      <c r="H2420" s="50"/>
      <c r="I2420" s="50"/>
      <c r="J2420" s="50"/>
      <c r="K2420" s="50"/>
      <c r="L2420" s="50"/>
      <c r="M2420" s="50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0"/>
      <c r="Z2420" s="50"/>
      <c r="AA2420" s="46"/>
      <c r="AB2420" s="46"/>
      <c r="AC2420" s="46"/>
      <c r="AD2420" s="46"/>
      <c r="AE2420" s="46"/>
      <c r="AF2420" s="46"/>
      <c r="AG2420" s="46"/>
      <c r="AH2420" s="46"/>
      <c r="AI2420" s="46"/>
      <c r="AJ2420" s="46"/>
      <c r="AK2420" s="46"/>
    </row>
    <row r="2421" spans="7:37" s="1" customFormat="1" ht="13.9" customHeight="1">
      <c r="G2421" s="50"/>
      <c r="H2421" s="50"/>
      <c r="I2421" s="50"/>
      <c r="J2421" s="50"/>
      <c r="K2421" s="50"/>
      <c r="L2421" s="50"/>
      <c r="M2421" s="50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0"/>
      <c r="Z2421" s="50"/>
      <c r="AA2421" s="46"/>
      <c r="AB2421" s="46"/>
      <c r="AC2421" s="46"/>
      <c r="AD2421" s="46"/>
      <c r="AE2421" s="46"/>
      <c r="AF2421" s="46"/>
      <c r="AG2421" s="46"/>
      <c r="AH2421" s="46"/>
      <c r="AI2421" s="46"/>
      <c r="AJ2421" s="46"/>
      <c r="AK2421" s="46"/>
    </row>
    <row r="2422" spans="7:37" s="1" customFormat="1" ht="13.9" customHeight="1">
      <c r="G2422" s="50"/>
      <c r="H2422" s="50"/>
      <c r="I2422" s="50"/>
      <c r="J2422" s="50"/>
      <c r="K2422" s="50"/>
      <c r="L2422" s="50"/>
      <c r="M2422" s="50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0"/>
      <c r="Z2422" s="50"/>
      <c r="AA2422" s="46"/>
      <c r="AB2422" s="46"/>
      <c r="AC2422" s="46"/>
      <c r="AD2422" s="46"/>
      <c r="AE2422" s="46"/>
      <c r="AF2422" s="46"/>
      <c r="AG2422" s="46"/>
      <c r="AH2422" s="46"/>
      <c r="AI2422" s="46"/>
      <c r="AJ2422" s="46"/>
      <c r="AK2422" s="46"/>
    </row>
    <row r="2423" spans="7:37" s="1" customFormat="1" ht="13.9" customHeight="1"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0"/>
      <c r="Z2423" s="50"/>
      <c r="AA2423" s="46"/>
      <c r="AB2423" s="46"/>
      <c r="AC2423" s="46"/>
      <c r="AD2423" s="46"/>
      <c r="AE2423" s="46"/>
      <c r="AF2423" s="46"/>
      <c r="AG2423" s="46"/>
      <c r="AH2423" s="46"/>
      <c r="AI2423" s="46"/>
      <c r="AJ2423" s="46"/>
      <c r="AK2423" s="46"/>
    </row>
    <row r="2424" spans="7:37" s="1" customFormat="1" ht="13.9" customHeight="1">
      <c r="G2424" s="50"/>
      <c r="H2424" s="50"/>
      <c r="I2424" s="50"/>
      <c r="J2424" s="50"/>
      <c r="K2424" s="50"/>
      <c r="L2424" s="50"/>
      <c r="M2424" s="50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0"/>
      <c r="Z2424" s="50"/>
      <c r="AA2424" s="46"/>
      <c r="AB2424" s="46"/>
      <c r="AC2424" s="46"/>
      <c r="AD2424" s="46"/>
      <c r="AE2424" s="46"/>
      <c r="AF2424" s="46"/>
      <c r="AG2424" s="46"/>
      <c r="AH2424" s="46"/>
      <c r="AI2424" s="46"/>
      <c r="AJ2424" s="46"/>
      <c r="AK2424" s="46"/>
    </row>
    <row r="2425" spans="7:37" s="1" customFormat="1" ht="13.9" customHeight="1">
      <c r="G2425" s="50"/>
      <c r="H2425" s="50"/>
      <c r="I2425" s="50"/>
      <c r="J2425" s="50"/>
      <c r="K2425" s="50"/>
      <c r="L2425" s="50"/>
      <c r="M2425" s="50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0"/>
      <c r="Z2425" s="50"/>
      <c r="AA2425" s="46"/>
      <c r="AB2425" s="46"/>
      <c r="AC2425" s="46"/>
      <c r="AD2425" s="46"/>
      <c r="AE2425" s="46"/>
      <c r="AF2425" s="46"/>
      <c r="AG2425" s="46"/>
      <c r="AH2425" s="46"/>
      <c r="AI2425" s="46"/>
      <c r="AJ2425" s="46"/>
      <c r="AK2425" s="46"/>
    </row>
    <row r="2426" spans="7:37" s="1" customFormat="1" ht="13.9" customHeight="1">
      <c r="G2426" s="50"/>
      <c r="H2426" s="50"/>
      <c r="I2426" s="50"/>
      <c r="J2426" s="50"/>
      <c r="K2426" s="50"/>
      <c r="L2426" s="50"/>
      <c r="M2426" s="50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0"/>
      <c r="Z2426" s="50"/>
      <c r="AA2426" s="46"/>
      <c r="AB2426" s="46"/>
      <c r="AC2426" s="46"/>
      <c r="AD2426" s="46"/>
      <c r="AE2426" s="46"/>
      <c r="AF2426" s="46"/>
      <c r="AG2426" s="46"/>
      <c r="AH2426" s="46"/>
      <c r="AI2426" s="46"/>
      <c r="AJ2426" s="46"/>
      <c r="AK2426" s="46"/>
    </row>
    <row r="2427" spans="7:37" s="1" customFormat="1" ht="13.9" customHeight="1">
      <c r="G2427" s="50"/>
      <c r="H2427" s="50"/>
      <c r="I2427" s="50"/>
      <c r="J2427" s="50"/>
      <c r="K2427" s="50"/>
      <c r="L2427" s="50"/>
      <c r="M2427" s="50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0"/>
      <c r="Z2427" s="50"/>
      <c r="AA2427" s="46"/>
      <c r="AB2427" s="46"/>
      <c r="AC2427" s="46"/>
      <c r="AD2427" s="46"/>
      <c r="AE2427" s="46"/>
      <c r="AF2427" s="46"/>
      <c r="AG2427" s="46"/>
      <c r="AH2427" s="46"/>
      <c r="AI2427" s="46"/>
      <c r="AJ2427" s="46"/>
      <c r="AK2427" s="46"/>
    </row>
    <row r="2428" spans="7:37" s="1" customFormat="1" ht="13.9" customHeight="1">
      <c r="G2428" s="50"/>
      <c r="H2428" s="50"/>
      <c r="I2428" s="50"/>
      <c r="J2428" s="50"/>
      <c r="K2428" s="50"/>
      <c r="L2428" s="50"/>
      <c r="M2428" s="50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0"/>
      <c r="Z2428" s="50"/>
      <c r="AA2428" s="46"/>
      <c r="AB2428" s="46"/>
      <c r="AC2428" s="46"/>
      <c r="AD2428" s="46"/>
      <c r="AE2428" s="46"/>
      <c r="AF2428" s="46"/>
      <c r="AG2428" s="46"/>
      <c r="AH2428" s="46"/>
      <c r="AI2428" s="46"/>
      <c r="AJ2428" s="46"/>
      <c r="AK2428" s="46"/>
    </row>
    <row r="2429" spans="7:37" s="1" customFormat="1" ht="13.9" customHeight="1">
      <c r="G2429" s="50"/>
      <c r="H2429" s="50"/>
      <c r="I2429" s="50"/>
      <c r="J2429" s="50"/>
      <c r="K2429" s="50"/>
      <c r="L2429" s="50"/>
      <c r="M2429" s="50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0"/>
      <c r="Z2429" s="50"/>
      <c r="AA2429" s="46"/>
      <c r="AB2429" s="46"/>
      <c r="AC2429" s="46"/>
      <c r="AD2429" s="46"/>
      <c r="AE2429" s="46"/>
      <c r="AF2429" s="46"/>
      <c r="AG2429" s="46"/>
      <c r="AH2429" s="46"/>
      <c r="AI2429" s="46"/>
      <c r="AJ2429" s="46"/>
      <c r="AK2429" s="46"/>
    </row>
    <row r="2430" spans="7:37" s="1" customFormat="1" ht="13.9" customHeight="1">
      <c r="G2430" s="50"/>
      <c r="H2430" s="50"/>
      <c r="I2430" s="50"/>
      <c r="J2430" s="50"/>
      <c r="K2430" s="50"/>
      <c r="L2430" s="50"/>
      <c r="M2430" s="50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0"/>
      <c r="Z2430" s="50"/>
      <c r="AA2430" s="46"/>
      <c r="AB2430" s="46"/>
      <c r="AC2430" s="46"/>
      <c r="AD2430" s="46"/>
      <c r="AE2430" s="46"/>
      <c r="AF2430" s="46"/>
      <c r="AG2430" s="46"/>
      <c r="AH2430" s="46"/>
      <c r="AI2430" s="46"/>
      <c r="AJ2430" s="46"/>
      <c r="AK2430" s="46"/>
    </row>
    <row r="2431" spans="7:37" s="1" customFormat="1" ht="13.9" customHeight="1">
      <c r="G2431" s="50"/>
      <c r="H2431" s="50"/>
      <c r="I2431" s="50"/>
      <c r="J2431" s="50"/>
      <c r="K2431" s="50"/>
      <c r="L2431" s="50"/>
      <c r="M2431" s="50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0"/>
      <c r="Z2431" s="50"/>
      <c r="AA2431" s="46"/>
      <c r="AB2431" s="46"/>
      <c r="AC2431" s="46"/>
      <c r="AD2431" s="46"/>
      <c r="AE2431" s="46"/>
      <c r="AF2431" s="46"/>
      <c r="AG2431" s="46"/>
      <c r="AH2431" s="46"/>
      <c r="AI2431" s="46"/>
      <c r="AJ2431" s="46"/>
      <c r="AK2431" s="46"/>
    </row>
    <row r="2432" spans="7:37" s="1" customFormat="1" ht="13.9" customHeight="1">
      <c r="G2432" s="50"/>
      <c r="H2432" s="50"/>
      <c r="I2432" s="50"/>
      <c r="J2432" s="50"/>
      <c r="K2432" s="50"/>
      <c r="L2432" s="50"/>
      <c r="M2432" s="50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0"/>
      <c r="Z2432" s="50"/>
      <c r="AA2432" s="46"/>
      <c r="AB2432" s="46"/>
      <c r="AC2432" s="46"/>
      <c r="AD2432" s="46"/>
      <c r="AE2432" s="46"/>
      <c r="AF2432" s="46"/>
      <c r="AG2432" s="46"/>
      <c r="AH2432" s="46"/>
      <c r="AI2432" s="46"/>
      <c r="AJ2432" s="46"/>
      <c r="AK2432" s="46"/>
    </row>
    <row r="2433" spans="7:37" s="1" customFormat="1" ht="13.9" customHeight="1">
      <c r="G2433" s="50"/>
      <c r="H2433" s="50"/>
      <c r="I2433" s="50"/>
      <c r="J2433" s="50"/>
      <c r="K2433" s="50"/>
      <c r="L2433" s="50"/>
      <c r="M2433" s="50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0"/>
      <c r="Z2433" s="50"/>
      <c r="AA2433" s="46"/>
      <c r="AB2433" s="46"/>
      <c r="AC2433" s="46"/>
      <c r="AD2433" s="46"/>
      <c r="AE2433" s="46"/>
      <c r="AF2433" s="46"/>
      <c r="AG2433" s="46"/>
      <c r="AH2433" s="46"/>
      <c r="AI2433" s="46"/>
      <c r="AJ2433" s="46"/>
      <c r="AK2433" s="46"/>
    </row>
    <row r="2434" spans="7:37" s="1" customFormat="1" ht="13.9" customHeight="1">
      <c r="G2434" s="50"/>
      <c r="H2434" s="50"/>
      <c r="I2434" s="50"/>
      <c r="J2434" s="50"/>
      <c r="K2434" s="50"/>
      <c r="L2434" s="50"/>
      <c r="M2434" s="50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0"/>
      <c r="Z2434" s="50"/>
      <c r="AA2434" s="46"/>
      <c r="AB2434" s="46"/>
      <c r="AC2434" s="46"/>
      <c r="AD2434" s="46"/>
      <c r="AE2434" s="46"/>
      <c r="AF2434" s="46"/>
      <c r="AG2434" s="46"/>
      <c r="AH2434" s="46"/>
      <c r="AI2434" s="46"/>
      <c r="AJ2434" s="46"/>
      <c r="AK2434" s="46"/>
    </row>
    <row r="2435" spans="7:37" s="1" customFormat="1" ht="13.9" customHeight="1">
      <c r="G2435" s="50"/>
      <c r="H2435" s="50"/>
      <c r="I2435" s="50"/>
      <c r="J2435" s="50"/>
      <c r="K2435" s="50"/>
      <c r="L2435" s="50"/>
      <c r="M2435" s="50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0"/>
      <c r="Z2435" s="50"/>
      <c r="AA2435" s="46"/>
      <c r="AB2435" s="46"/>
      <c r="AC2435" s="46"/>
      <c r="AD2435" s="46"/>
      <c r="AE2435" s="46"/>
      <c r="AF2435" s="46"/>
      <c r="AG2435" s="46"/>
      <c r="AH2435" s="46"/>
      <c r="AI2435" s="46"/>
      <c r="AJ2435" s="46"/>
      <c r="AK2435" s="46"/>
    </row>
    <row r="2436" spans="7:37" s="1" customFormat="1" ht="13.9" customHeight="1">
      <c r="G2436" s="50"/>
      <c r="H2436" s="50"/>
      <c r="I2436" s="50"/>
      <c r="J2436" s="50"/>
      <c r="K2436" s="50"/>
      <c r="L2436" s="50"/>
      <c r="M2436" s="50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0"/>
      <c r="Z2436" s="50"/>
      <c r="AA2436" s="46"/>
      <c r="AB2436" s="46"/>
      <c r="AC2436" s="46"/>
      <c r="AD2436" s="46"/>
      <c r="AE2436" s="46"/>
      <c r="AF2436" s="46"/>
      <c r="AG2436" s="46"/>
      <c r="AH2436" s="46"/>
      <c r="AI2436" s="46"/>
      <c r="AJ2436" s="46"/>
      <c r="AK2436" s="46"/>
    </row>
    <row r="2437" spans="7:37" s="1" customFormat="1" ht="13.9" customHeight="1">
      <c r="G2437" s="50"/>
      <c r="H2437" s="50"/>
      <c r="I2437" s="50"/>
      <c r="J2437" s="50"/>
      <c r="K2437" s="50"/>
      <c r="L2437" s="50"/>
      <c r="M2437" s="50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0"/>
      <c r="Z2437" s="50"/>
      <c r="AA2437" s="46"/>
      <c r="AB2437" s="46"/>
      <c r="AC2437" s="46"/>
      <c r="AD2437" s="46"/>
      <c r="AE2437" s="46"/>
      <c r="AF2437" s="46"/>
      <c r="AG2437" s="46"/>
      <c r="AH2437" s="46"/>
      <c r="AI2437" s="46"/>
      <c r="AJ2437" s="46"/>
      <c r="AK2437" s="46"/>
    </row>
    <row r="2438" spans="7:37" s="1" customFormat="1" ht="13.9" customHeight="1">
      <c r="G2438" s="50"/>
      <c r="H2438" s="50"/>
      <c r="I2438" s="50"/>
      <c r="J2438" s="50"/>
      <c r="K2438" s="50"/>
      <c r="L2438" s="50"/>
      <c r="M2438" s="50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0"/>
      <c r="Z2438" s="50"/>
      <c r="AA2438" s="46"/>
      <c r="AB2438" s="46"/>
      <c r="AC2438" s="46"/>
      <c r="AD2438" s="46"/>
      <c r="AE2438" s="46"/>
      <c r="AF2438" s="46"/>
      <c r="AG2438" s="46"/>
      <c r="AH2438" s="46"/>
      <c r="AI2438" s="46"/>
      <c r="AJ2438" s="46"/>
      <c r="AK2438" s="46"/>
    </row>
    <row r="2439" spans="7:37" s="1" customFormat="1" ht="13.9" customHeight="1">
      <c r="G2439" s="50"/>
      <c r="H2439" s="50"/>
      <c r="I2439" s="50"/>
      <c r="J2439" s="50"/>
      <c r="K2439" s="50"/>
      <c r="L2439" s="50"/>
      <c r="M2439" s="50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0"/>
      <c r="Z2439" s="50"/>
      <c r="AA2439" s="46"/>
      <c r="AB2439" s="46"/>
      <c r="AC2439" s="46"/>
      <c r="AD2439" s="46"/>
      <c r="AE2439" s="46"/>
      <c r="AF2439" s="46"/>
      <c r="AG2439" s="46"/>
      <c r="AH2439" s="46"/>
      <c r="AI2439" s="46"/>
      <c r="AJ2439" s="46"/>
      <c r="AK2439" s="46"/>
    </row>
    <row r="2440" spans="7:37" s="1" customFormat="1" ht="13.9" customHeight="1">
      <c r="G2440" s="50"/>
      <c r="H2440" s="50"/>
      <c r="I2440" s="50"/>
      <c r="J2440" s="50"/>
      <c r="K2440" s="50"/>
      <c r="L2440" s="50"/>
      <c r="M2440" s="50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0"/>
      <c r="Z2440" s="50"/>
      <c r="AA2440" s="46"/>
      <c r="AB2440" s="46"/>
      <c r="AC2440" s="46"/>
      <c r="AD2440" s="46"/>
      <c r="AE2440" s="46"/>
      <c r="AF2440" s="46"/>
      <c r="AG2440" s="46"/>
      <c r="AH2440" s="46"/>
      <c r="AI2440" s="46"/>
      <c r="AJ2440" s="46"/>
      <c r="AK2440" s="46"/>
    </row>
    <row r="2441" spans="7:37" s="1" customFormat="1" ht="13.9" customHeight="1">
      <c r="G2441" s="50"/>
      <c r="H2441" s="50"/>
      <c r="I2441" s="50"/>
      <c r="J2441" s="50"/>
      <c r="K2441" s="50"/>
      <c r="L2441" s="50"/>
      <c r="M2441" s="50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0"/>
      <c r="Z2441" s="50"/>
      <c r="AA2441" s="46"/>
      <c r="AB2441" s="46"/>
      <c r="AC2441" s="46"/>
      <c r="AD2441" s="46"/>
      <c r="AE2441" s="46"/>
      <c r="AF2441" s="46"/>
      <c r="AG2441" s="46"/>
      <c r="AH2441" s="46"/>
      <c r="AI2441" s="46"/>
      <c r="AJ2441" s="46"/>
      <c r="AK2441" s="46"/>
    </row>
    <row r="2442" spans="7:37" s="1" customFormat="1" ht="13.9" customHeight="1">
      <c r="G2442" s="50"/>
      <c r="H2442" s="50"/>
      <c r="I2442" s="50"/>
      <c r="J2442" s="50"/>
      <c r="K2442" s="50"/>
      <c r="L2442" s="50"/>
      <c r="M2442" s="50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0"/>
      <c r="Z2442" s="50"/>
      <c r="AA2442" s="46"/>
      <c r="AB2442" s="46"/>
      <c r="AC2442" s="46"/>
      <c r="AD2442" s="46"/>
      <c r="AE2442" s="46"/>
      <c r="AF2442" s="46"/>
      <c r="AG2442" s="46"/>
      <c r="AH2442" s="46"/>
      <c r="AI2442" s="46"/>
      <c r="AJ2442" s="46"/>
      <c r="AK2442" s="46"/>
    </row>
    <row r="2443" spans="7:37" s="1" customFormat="1" ht="13.9" customHeight="1">
      <c r="G2443" s="50"/>
      <c r="H2443" s="50"/>
      <c r="I2443" s="50"/>
      <c r="J2443" s="50"/>
      <c r="K2443" s="50"/>
      <c r="L2443" s="50"/>
      <c r="M2443" s="50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0"/>
      <c r="Z2443" s="50"/>
      <c r="AA2443" s="46"/>
      <c r="AB2443" s="46"/>
      <c r="AC2443" s="46"/>
      <c r="AD2443" s="46"/>
      <c r="AE2443" s="46"/>
      <c r="AF2443" s="46"/>
      <c r="AG2443" s="46"/>
      <c r="AH2443" s="46"/>
      <c r="AI2443" s="46"/>
      <c r="AJ2443" s="46"/>
      <c r="AK2443" s="46"/>
    </row>
    <row r="2444" spans="7:37" s="1" customFormat="1" ht="13.9" customHeight="1">
      <c r="G2444" s="50"/>
      <c r="H2444" s="50"/>
      <c r="I2444" s="50"/>
      <c r="J2444" s="50"/>
      <c r="K2444" s="50"/>
      <c r="L2444" s="50"/>
      <c r="M2444" s="50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0"/>
      <c r="Z2444" s="50"/>
      <c r="AA2444" s="46"/>
      <c r="AB2444" s="46"/>
      <c r="AC2444" s="46"/>
      <c r="AD2444" s="46"/>
      <c r="AE2444" s="46"/>
      <c r="AF2444" s="46"/>
      <c r="AG2444" s="46"/>
      <c r="AH2444" s="46"/>
      <c r="AI2444" s="46"/>
      <c r="AJ2444" s="46"/>
      <c r="AK2444" s="46"/>
    </row>
    <row r="2445" spans="7:37" s="1" customFormat="1" ht="13.9" customHeight="1">
      <c r="G2445" s="50"/>
      <c r="H2445" s="50"/>
      <c r="I2445" s="50"/>
      <c r="J2445" s="50"/>
      <c r="K2445" s="50"/>
      <c r="L2445" s="50"/>
      <c r="M2445" s="50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0"/>
      <c r="Z2445" s="50"/>
      <c r="AA2445" s="46"/>
      <c r="AB2445" s="46"/>
      <c r="AC2445" s="46"/>
      <c r="AD2445" s="46"/>
      <c r="AE2445" s="46"/>
      <c r="AF2445" s="46"/>
      <c r="AG2445" s="46"/>
      <c r="AH2445" s="46"/>
      <c r="AI2445" s="46"/>
      <c r="AJ2445" s="46"/>
      <c r="AK2445" s="46"/>
    </row>
    <row r="2446" spans="7:37" s="1" customFormat="1" ht="13.9" customHeight="1">
      <c r="G2446" s="50"/>
      <c r="H2446" s="50"/>
      <c r="I2446" s="50"/>
      <c r="J2446" s="50"/>
      <c r="K2446" s="50"/>
      <c r="L2446" s="50"/>
      <c r="M2446" s="50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0"/>
      <c r="Z2446" s="50"/>
      <c r="AA2446" s="46"/>
      <c r="AB2446" s="46"/>
      <c r="AC2446" s="46"/>
      <c r="AD2446" s="46"/>
      <c r="AE2446" s="46"/>
      <c r="AF2446" s="46"/>
      <c r="AG2446" s="46"/>
      <c r="AH2446" s="46"/>
      <c r="AI2446" s="46"/>
      <c r="AJ2446" s="46"/>
      <c r="AK2446" s="46"/>
    </row>
    <row r="2447" spans="7:37" s="1" customFormat="1" ht="13.9" customHeight="1">
      <c r="G2447" s="50"/>
      <c r="H2447" s="50"/>
      <c r="I2447" s="50"/>
      <c r="J2447" s="50"/>
      <c r="K2447" s="50"/>
      <c r="L2447" s="50"/>
      <c r="M2447" s="50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0"/>
      <c r="Z2447" s="50"/>
      <c r="AA2447" s="46"/>
      <c r="AB2447" s="46"/>
      <c r="AC2447" s="46"/>
      <c r="AD2447" s="46"/>
      <c r="AE2447" s="46"/>
      <c r="AF2447" s="46"/>
      <c r="AG2447" s="46"/>
      <c r="AH2447" s="46"/>
      <c r="AI2447" s="46"/>
      <c r="AJ2447" s="46"/>
      <c r="AK2447" s="46"/>
    </row>
    <row r="2448" spans="7:37" s="1" customFormat="1" ht="13.9" customHeight="1">
      <c r="G2448" s="50"/>
      <c r="H2448" s="50"/>
      <c r="I2448" s="50"/>
      <c r="J2448" s="50"/>
      <c r="K2448" s="50"/>
      <c r="L2448" s="50"/>
      <c r="M2448" s="50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0"/>
      <c r="Z2448" s="50"/>
      <c r="AA2448" s="46"/>
      <c r="AB2448" s="46"/>
      <c r="AC2448" s="46"/>
      <c r="AD2448" s="46"/>
      <c r="AE2448" s="46"/>
      <c r="AF2448" s="46"/>
      <c r="AG2448" s="46"/>
      <c r="AH2448" s="46"/>
      <c r="AI2448" s="46"/>
      <c r="AJ2448" s="46"/>
      <c r="AK2448" s="46"/>
    </row>
    <row r="2449" spans="7:37" s="1" customFormat="1" ht="13.9" customHeight="1">
      <c r="G2449" s="50"/>
      <c r="H2449" s="50"/>
      <c r="I2449" s="50"/>
      <c r="J2449" s="50"/>
      <c r="K2449" s="50"/>
      <c r="L2449" s="50"/>
      <c r="M2449" s="50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0"/>
      <c r="Z2449" s="50"/>
      <c r="AA2449" s="46"/>
      <c r="AB2449" s="46"/>
      <c r="AC2449" s="46"/>
      <c r="AD2449" s="46"/>
      <c r="AE2449" s="46"/>
      <c r="AF2449" s="46"/>
      <c r="AG2449" s="46"/>
      <c r="AH2449" s="46"/>
      <c r="AI2449" s="46"/>
      <c r="AJ2449" s="46"/>
      <c r="AK2449" s="46"/>
    </row>
    <row r="2450" spans="7:37" s="1" customFormat="1" ht="13.9" customHeight="1">
      <c r="G2450" s="50"/>
      <c r="H2450" s="50"/>
      <c r="I2450" s="50"/>
      <c r="J2450" s="50"/>
      <c r="K2450" s="50"/>
      <c r="L2450" s="50"/>
      <c r="M2450" s="50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0"/>
      <c r="Z2450" s="50"/>
      <c r="AA2450" s="46"/>
      <c r="AB2450" s="46"/>
      <c r="AC2450" s="46"/>
      <c r="AD2450" s="46"/>
      <c r="AE2450" s="46"/>
      <c r="AF2450" s="46"/>
      <c r="AG2450" s="46"/>
      <c r="AH2450" s="46"/>
      <c r="AI2450" s="46"/>
      <c r="AJ2450" s="46"/>
      <c r="AK2450" s="46"/>
    </row>
    <row r="2451" spans="7:37" s="1" customFormat="1" ht="13.9" customHeight="1">
      <c r="G2451" s="50"/>
      <c r="H2451" s="50"/>
      <c r="I2451" s="50"/>
      <c r="J2451" s="50"/>
      <c r="K2451" s="50"/>
      <c r="L2451" s="50"/>
      <c r="M2451" s="50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0"/>
      <c r="Z2451" s="50"/>
      <c r="AA2451" s="46"/>
      <c r="AB2451" s="46"/>
      <c r="AC2451" s="46"/>
      <c r="AD2451" s="46"/>
      <c r="AE2451" s="46"/>
      <c r="AF2451" s="46"/>
      <c r="AG2451" s="46"/>
      <c r="AH2451" s="46"/>
      <c r="AI2451" s="46"/>
      <c r="AJ2451" s="46"/>
      <c r="AK2451" s="46"/>
    </row>
    <row r="2452" spans="7:37" s="1" customFormat="1" ht="13.9" customHeight="1">
      <c r="G2452" s="50"/>
      <c r="H2452" s="50"/>
      <c r="I2452" s="50"/>
      <c r="J2452" s="50"/>
      <c r="K2452" s="50"/>
      <c r="L2452" s="50"/>
      <c r="M2452" s="50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0"/>
      <c r="Z2452" s="50"/>
      <c r="AA2452" s="46"/>
      <c r="AB2452" s="46"/>
      <c r="AC2452" s="46"/>
      <c r="AD2452" s="46"/>
      <c r="AE2452" s="46"/>
      <c r="AF2452" s="46"/>
      <c r="AG2452" s="46"/>
      <c r="AH2452" s="46"/>
      <c r="AI2452" s="46"/>
      <c r="AJ2452" s="46"/>
      <c r="AK2452" s="46"/>
    </row>
    <row r="2453" spans="7:37" s="1" customFormat="1" ht="13.9" customHeight="1">
      <c r="G2453" s="50"/>
      <c r="H2453" s="50"/>
      <c r="I2453" s="50"/>
      <c r="J2453" s="50"/>
      <c r="K2453" s="50"/>
      <c r="L2453" s="50"/>
      <c r="M2453" s="50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0"/>
      <c r="Z2453" s="50"/>
      <c r="AA2453" s="46"/>
      <c r="AB2453" s="46"/>
      <c r="AC2453" s="46"/>
      <c r="AD2453" s="46"/>
      <c r="AE2453" s="46"/>
      <c r="AF2453" s="46"/>
      <c r="AG2453" s="46"/>
      <c r="AH2453" s="46"/>
      <c r="AI2453" s="46"/>
      <c r="AJ2453" s="46"/>
      <c r="AK2453" s="46"/>
    </row>
    <row r="2454" spans="7:37" s="1" customFormat="1" ht="13.9" customHeight="1">
      <c r="G2454" s="50"/>
      <c r="H2454" s="50"/>
      <c r="I2454" s="50"/>
      <c r="J2454" s="50"/>
      <c r="K2454" s="50"/>
      <c r="L2454" s="50"/>
      <c r="M2454" s="50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0"/>
      <c r="Z2454" s="50"/>
      <c r="AA2454" s="46"/>
      <c r="AB2454" s="46"/>
      <c r="AC2454" s="46"/>
      <c r="AD2454" s="46"/>
      <c r="AE2454" s="46"/>
      <c r="AF2454" s="46"/>
      <c r="AG2454" s="46"/>
      <c r="AH2454" s="46"/>
      <c r="AI2454" s="46"/>
      <c r="AJ2454" s="46"/>
      <c r="AK2454" s="46"/>
    </row>
    <row r="2455" spans="7:37" s="1" customFormat="1" ht="13.9" customHeight="1">
      <c r="G2455" s="50"/>
      <c r="H2455" s="50"/>
      <c r="I2455" s="50"/>
      <c r="J2455" s="50"/>
      <c r="K2455" s="50"/>
      <c r="L2455" s="50"/>
      <c r="M2455" s="50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0"/>
      <c r="Z2455" s="50"/>
      <c r="AA2455" s="46"/>
      <c r="AB2455" s="46"/>
      <c r="AC2455" s="46"/>
      <c r="AD2455" s="46"/>
      <c r="AE2455" s="46"/>
      <c r="AF2455" s="46"/>
      <c r="AG2455" s="46"/>
      <c r="AH2455" s="46"/>
      <c r="AI2455" s="46"/>
      <c r="AJ2455" s="46"/>
      <c r="AK2455" s="46"/>
    </row>
    <row r="2456" spans="7:37" s="1" customFormat="1" ht="13.9" customHeight="1">
      <c r="G2456" s="50"/>
      <c r="H2456" s="50"/>
      <c r="I2456" s="50"/>
      <c r="J2456" s="50"/>
      <c r="K2456" s="50"/>
      <c r="L2456" s="50"/>
      <c r="M2456" s="50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0"/>
      <c r="Z2456" s="50"/>
      <c r="AA2456" s="46"/>
      <c r="AB2456" s="46"/>
      <c r="AC2456" s="46"/>
      <c r="AD2456" s="46"/>
      <c r="AE2456" s="46"/>
      <c r="AF2456" s="46"/>
      <c r="AG2456" s="46"/>
      <c r="AH2456" s="46"/>
      <c r="AI2456" s="46"/>
      <c r="AJ2456" s="46"/>
      <c r="AK2456" s="46"/>
    </row>
    <row r="2457" spans="7:37" s="1" customFormat="1" ht="13.9" customHeight="1">
      <c r="G2457" s="50"/>
      <c r="H2457" s="50"/>
      <c r="I2457" s="50"/>
      <c r="J2457" s="50"/>
      <c r="K2457" s="50"/>
      <c r="L2457" s="50"/>
      <c r="M2457" s="50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0"/>
      <c r="Z2457" s="50"/>
      <c r="AA2457" s="46"/>
      <c r="AB2457" s="46"/>
      <c r="AC2457" s="46"/>
      <c r="AD2457" s="46"/>
      <c r="AE2457" s="46"/>
      <c r="AF2457" s="46"/>
      <c r="AG2457" s="46"/>
      <c r="AH2457" s="46"/>
      <c r="AI2457" s="46"/>
      <c r="AJ2457" s="46"/>
      <c r="AK2457" s="46"/>
    </row>
    <row r="2458" spans="7:37" s="1" customFormat="1" ht="13.9" customHeight="1">
      <c r="G2458" s="50"/>
      <c r="H2458" s="50"/>
      <c r="I2458" s="50"/>
      <c r="J2458" s="50"/>
      <c r="K2458" s="50"/>
      <c r="L2458" s="50"/>
      <c r="M2458" s="50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0"/>
      <c r="Z2458" s="50"/>
      <c r="AA2458" s="46"/>
      <c r="AB2458" s="46"/>
      <c r="AC2458" s="46"/>
      <c r="AD2458" s="46"/>
      <c r="AE2458" s="46"/>
      <c r="AF2458" s="46"/>
      <c r="AG2458" s="46"/>
      <c r="AH2458" s="46"/>
      <c r="AI2458" s="46"/>
      <c r="AJ2458" s="46"/>
      <c r="AK2458" s="46"/>
    </row>
    <row r="2459" spans="7:37" s="1" customFormat="1" ht="13.9" customHeight="1">
      <c r="G2459" s="50"/>
      <c r="H2459" s="50"/>
      <c r="I2459" s="50"/>
      <c r="J2459" s="50"/>
      <c r="K2459" s="50"/>
      <c r="L2459" s="50"/>
      <c r="M2459" s="50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0"/>
      <c r="Z2459" s="50"/>
      <c r="AA2459" s="46"/>
      <c r="AB2459" s="46"/>
      <c r="AC2459" s="46"/>
      <c r="AD2459" s="46"/>
      <c r="AE2459" s="46"/>
      <c r="AF2459" s="46"/>
      <c r="AG2459" s="46"/>
      <c r="AH2459" s="46"/>
      <c r="AI2459" s="46"/>
      <c r="AJ2459" s="46"/>
      <c r="AK2459" s="46"/>
    </row>
    <row r="2460" spans="7:37" s="1" customFormat="1" ht="13.9" customHeight="1">
      <c r="G2460" s="50"/>
      <c r="H2460" s="50"/>
      <c r="I2460" s="50"/>
      <c r="J2460" s="50"/>
      <c r="K2460" s="50"/>
      <c r="L2460" s="50"/>
      <c r="M2460" s="50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0"/>
      <c r="Z2460" s="50"/>
      <c r="AA2460" s="46"/>
      <c r="AB2460" s="46"/>
      <c r="AC2460" s="46"/>
      <c r="AD2460" s="46"/>
      <c r="AE2460" s="46"/>
      <c r="AF2460" s="46"/>
      <c r="AG2460" s="46"/>
      <c r="AH2460" s="46"/>
      <c r="AI2460" s="46"/>
      <c r="AJ2460" s="46"/>
      <c r="AK2460" s="46"/>
    </row>
    <row r="2461" spans="7:37" s="1" customFormat="1" ht="13.9" customHeight="1">
      <c r="G2461" s="50"/>
      <c r="H2461" s="50"/>
      <c r="I2461" s="50"/>
      <c r="J2461" s="50"/>
      <c r="K2461" s="50"/>
      <c r="L2461" s="50"/>
      <c r="M2461" s="50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0"/>
      <c r="Z2461" s="50"/>
      <c r="AA2461" s="46"/>
      <c r="AB2461" s="46"/>
      <c r="AC2461" s="46"/>
      <c r="AD2461" s="46"/>
      <c r="AE2461" s="46"/>
      <c r="AF2461" s="46"/>
      <c r="AG2461" s="46"/>
      <c r="AH2461" s="46"/>
      <c r="AI2461" s="46"/>
      <c r="AJ2461" s="46"/>
      <c r="AK2461" s="46"/>
    </row>
    <row r="2462" spans="7:37" s="1" customFormat="1" ht="13.9" customHeight="1">
      <c r="G2462" s="50"/>
      <c r="H2462" s="50"/>
      <c r="I2462" s="50"/>
      <c r="J2462" s="50"/>
      <c r="K2462" s="50"/>
      <c r="L2462" s="50"/>
      <c r="M2462" s="50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0"/>
      <c r="Z2462" s="50"/>
      <c r="AA2462" s="46"/>
      <c r="AB2462" s="46"/>
      <c r="AC2462" s="46"/>
      <c r="AD2462" s="46"/>
      <c r="AE2462" s="46"/>
      <c r="AF2462" s="46"/>
      <c r="AG2462" s="46"/>
      <c r="AH2462" s="46"/>
      <c r="AI2462" s="46"/>
      <c r="AJ2462" s="46"/>
      <c r="AK2462" s="46"/>
    </row>
    <row r="2463" spans="7:37" s="1" customFormat="1" ht="13.9" customHeight="1">
      <c r="G2463" s="50"/>
      <c r="H2463" s="50"/>
      <c r="I2463" s="50"/>
      <c r="J2463" s="50"/>
      <c r="K2463" s="50"/>
      <c r="L2463" s="50"/>
      <c r="M2463" s="50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0"/>
      <c r="Z2463" s="50"/>
      <c r="AA2463" s="46"/>
      <c r="AB2463" s="46"/>
      <c r="AC2463" s="46"/>
      <c r="AD2463" s="46"/>
      <c r="AE2463" s="46"/>
      <c r="AF2463" s="46"/>
      <c r="AG2463" s="46"/>
      <c r="AH2463" s="46"/>
      <c r="AI2463" s="46"/>
      <c r="AJ2463" s="46"/>
      <c r="AK2463" s="46"/>
    </row>
    <row r="2464" spans="7:37" s="1" customFormat="1" ht="13.9" customHeight="1">
      <c r="G2464" s="50"/>
      <c r="H2464" s="50"/>
      <c r="I2464" s="50"/>
      <c r="J2464" s="50"/>
      <c r="K2464" s="50"/>
      <c r="L2464" s="50"/>
      <c r="M2464" s="50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0"/>
      <c r="Z2464" s="50"/>
      <c r="AA2464" s="46"/>
      <c r="AB2464" s="46"/>
      <c r="AC2464" s="46"/>
      <c r="AD2464" s="46"/>
      <c r="AE2464" s="46"/>
      <c r="AF2464" s="46"/>
      <c r="AG2464" s="46"/>
      <c r="AH2464" s="46"/>
      <c r="AI2464" s="46"/>
      <c r="AJ2464" s="46"/>
      <c r="AK2464" s="46"/>
    </row>
    <row r="2465" spans="7:37" s="1" customFormat="1" ht="13.9" customHeight="1">
      <c r="G2465" s="50"/>
      <c r="H2465" s="50"/>
      <c r="I2465" s="50"/>
      <c r="J2465" s="50"/>
      <c r="K2465" s="50"/>
      <c r="L2465" s="50"/>
      <c r="M2465" s="50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0"/>
      <c r="Z2465" s="50"/>
      <c r="AA2465" s="46"/>
      <c r="AB2465" s="46"/>
      <c r="AC2465" s="46"/>
      <c r="AD2465" s="46"/>
      <c r="AE2465" s="46"/>
      <c r="AF2465" s="46"/>
      <c r="AG2465" s="46"/>
      <c r="AH2465" s="46"/>
      <c r="AI2465" s="46"/>
      <c r="AJ2465" s="46"/>
      <c r="AK2465" s="46"/>
    </row>
    <row r="2466" spans="7:37" s="1" customFormat="1" ht="13.9" customHeight="1">
      <c r="G2466" s="50"/>
      <c r="H2466" s="50"/>
      <c r="I2466" s="50"/>
      <c r="J2466" s="50"/>
      <c r="K2466" s="50"/>
      <c r="L2466" s="50"/>
      <c r="M2466" s="50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0"/>
      <c r="Z2466" s="50"/>
      <c r="AA2466" s="46"/>
      <c r="AB2466" s="46"/>
      <c r="AC2466" s="46"/>
      <c r="AD2466" s="46"/>
      <c r="AE2466" s="46"/>
      <c r="AF2466" s="46"/>
      <c r="AG2466" s="46"/>
      <c r="AH2466" s="46"/>
      <c r="AI2466" s="46"/>
      <c r="AJ2466" s="46"/>
      <c r="AK2466" s="46"/>
    </row>
    <row r="2467" spans="7:37" s="1" customFormat="1" ht="13.9" customHeight="1">
      <c r="G2467" s="50"/>
      <c r="H2467" s="50"/>
      <c r="I2467" s="50"/>
      <c r="J2467" s="50"/>
      <c r="K2467" s="50"/>
      <c r="L2467" s="50"/>
      <c r="M2467" s="50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0"/>
      <c r="Z2467" s="50"/>
      <c r="AA2467" s="46"/>
      <c r="AB2467" s="46"/>
      <c r="AC2467" s="46"/>
      <c r="AD2467" s="46"/>
      <c r="AE2467" s="46"/>
      <c r="AF2467" s="46"/>
      <c r="AG2467" s="46"/>
      <c r="AH2467" s="46"/>
      <c r="AI2467" s="46"/>
      <c r="AJ2467" s="46"/>
      <c r="AK2467" s="46"/>
    </row>
    <row r="2468" spans="7:37" s="1" customFormat="1" ht="13.9" customHeight="1">
      <c r="G2468" s="50"/>
      <c r="H2468" s="50"/>
      <c r="I2468" s="50"/>
      <c r="J2468" s="50"/>
      <c r="K2468" s="50"/>
      <c r="L2468" s="50"/>
      <c r="M2468" s="50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0"/>
      <c r="Z2468" s="50"/>
      <c r="AA2468" s="46"/>
      <c r="AB2468" s="46"/>
      <c r="AC2468" s="46"/>
      <c r="AD2468" s="46"/>
      <c r="AE2468" s="46"/>
      <c r="AF2468" s="46"/>
      <c r="AG2468" s="46"/>
      <c r="AH2468" s="46"/>
      <c r="AI2468" s="46"/>
      <c r="AJ2468" s="46"/>
      <c r="AK2468" s="46"/>
    </row>
    <row r="2469" spans="7:37" s="1" customFormat="1" ht="13.9" customHeight="1">
      <c r="G2469" s="50"/>
      <c r="H2469" s="50"/>
      <c r="I2469" s="50"/>
      <c r="J2469" s="50"/>
      <c r="K2469" s="50"/>
      <c r="L2469" s="50"/>
      <c r="M2469" s="50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0"/>
      <c r="Z2469" s="50"/>
      <c r="AA2469" s="46"/>
      <c r="AB2469" s="46"/>
      <c r="AC2469" s="46"/>
      <c r="AD2469" s="46"/>
      <c r="AE2469" s="46"/>
      <c r="AF2469" s="46"/>
      <c r="AG2469" s="46"/>
      <c r="AH2469" s="46"/>
      <c r="AI2469" s="46"/>
      <c r="AJ2469" s="46"/>
      <c r="AK2469" s="46"/>
    </row>
    <row r="2470" spans="7:37" s="1" customFormat="1" ht="13.9" customHeight="1">
      <c r="G2470" s="50"/>
      <c r="H2470" s="50"/>
      <c r="I2470" s="50"/>
      <c r="J2470" s="50"/>
      <c r="K2470" s="50"/>
      <c r="L2470" s="50"/>
      <c r="M2470" s="50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0"/>
      <c r="Z2470" s="50"/>
      <c r="AA2470" s="46"/>
      <c r="AB2470" s="46"/>
      <c r="AC2470" s="46"/>
      <c r="AD2470" s="46"/>
      <c r="AE2470" s="46"/>
      <c r="AF2470" s="46"/>
      <c r="AG2470" s="46"/>
      <c r="AH2470" s="46"/>
      <c r="AI2470" s="46"/>
      <c r="AJ2470" s="46"/>
      <c r="AK2470" s="46"/>
    </row>
    <row r="2471" spans="7:37" s="1" customFormat="1" ht="13.9" customHeight="1">
      <c r="G2471" s="50"/>
      <c r="H2471" s="50"/>
      <c r="I2471" s="50"/>
      <c r="J2471" s="50"/>
      <c r="K2471" s="50"/>
      <c r="L2471" s="50"/>
      <c r="M2471" s="50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0"/>
      <c r="Z2471" s="50"/>
      <c r="AA2471" s="46"/>
      <c r="AB2471" s="46"/>
      <c r="AC2471" s="46"/>
      <c r="AD2471" s="46"/>
      <c r="AE2471" s="46"/>
      <c r="AF2471" s="46"/>
      <c r="AG2471" s="46"/>
      <c r="AH2471" s="46"/>
      <c r="AI2471" s="46"/>
      <c r="AJ2471" s="46"/>
      <c r="AK2471" s="46"/>
    </row>
    <row r="2472" spans="7:37" s="1" customFormat="1" ht="13.9" customHeight="1">
      <c r="G2472" s="50"/>
      <c r="H2472" s="50"/>
      <c r="I2472" s="50"/>
      <c r="J2472" s="50"/>
      <c r="K2472" s="50"/>
      <c r="L2472" s="50"/>
      <c r="M2472" s="50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0"/>
      <c r="Z2472" s="50"/>
      <c r="AA2472" s="46"/>
      <c r="AB2472" s="46"/>
      <c r="AC2472" s="46"/>
      <c r="AD2472" s="46"/>
      <c r="AE2472" s="46"/>
      <c r="AF2472" s="46"/>
      <c r="AG2472" s="46"/>
      <c r="AH2472" s="46"/>
      <c r="AI2472" s="46"/>
      <c r="AJ2472" s="46"/>
      <c r="AK2472" s="46"/>
    </row>
    <row r="2473" spans="7:37" s="1" customFormat="1" ht="13.9" customHeight="1">
      <c r="G2473" s="50"/>
      <c r="H2473" s="50"/>
      <c r="I2473" s="50"/>
      <c r="J2473" s="50"/>
      <c r="K2473" s="50"/>
      <c r="L2473" s="50"/>
      <c r="M2473" s="50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0"/>
      <c r="Z2473" s="50"/>
      <c r="AA2473" s="46"/>
      <c r="AB2473" s="46"/>
      <c r="AC2473" s="46"/>
      <c r="AD2473" s="46"/>
      <c r="AE2473" s="46"/>
      <c r="AF2473" s="46"/>
      <c r="AG2473" s="46"/>
      <c r="AH2473" s="46"/>
      <c r="AI2473" s="46"/>
      <c r="AJ2473" s="46"/>
      <c r="AK2473" s="46"/>
    </row>
    <row r="2474" spans="7:37" s="1" customFormat="1" ht="13.9" customHeight="1">
      <c r="G2474" s="50"/>
      <c r="H2474" s="50"/>
      <c r="I2474" s="50"/>
      <c r="J2474" s="50"/>
      <c r="K2474" s="50"/>
      <c r="L2474" s="50"/>
      <c r="M2474" s="50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0"/>
      <c r="Z2474" s="50"/>
      <c r="AA2474" s="46"/>
      <c r="AB2474" s="46"/>
      <c r="AC2474" s="46"/>
      <c r="AD2474" s="46"/>
      <c r="AE2474" s="46"/>
      <c r="AF2474" s="46"/>
      <c r="AG2474" s="46"/>
      <c r="AH2474" s="46"/>
      <c r="AI2474" s="46"/>
      <c r="AJ2474" s="46"/>
      <c r="AK2474" s="46"/>
    </row>
    <row r="2475" spans="7:37" s="1" customFormat="1" ht="13.9" customHeight="1">
      <c r="G2475" s="50"/>
      <c r="H2475" s="50"/>
      <c r="I2475" s="50"/>
      <c r="J2475" s="50"/>
      <c r="K2475" s="50"/>
      <c r="L2475" s="50"/>
      <c r="M2475" s="50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0"/>
      <c r="Z2475" s="50"/>
      <c r="AA2475" s="46"/>
      <c r="AB2475" s="46"/>
      <c r="AC2475" s="46"/>
      <c r="AD2475" s="46"/>
      <c r="AE2475" s="46"/>
      <c r="AF2475" s="46"/>
      <c r="AG2475" s="46"/>
      <c r="AH2475" s="46"/>
      <c r="AI2475" s="46"/>
      <c r="AJ2475" s="46"/>
      <c r="AK2475" s="46"/>
    </row>
    <row r="2476" spans="7:37" s="1" customFormat="1" ht="13.9" customHeight="1">
      <c r="G2476" s="50"/>
      <c r="H2476" s="50"/>
      <c r="I2476" s="50"/>
      <c r="J2476" s="50"/>
      <c r="K2476" s="50"/>
      <c r="L2476" s="50"/>
      <c r="M2476" s="50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0"/>
      <c r="Z2476" s="50"/>
      <c r="AA2476" s="46"/>
      <c r="AB2476" s="46"/>
      <c r="AC2476" s="46"/>
      <c r="AD2476" s="46"/>
      <c r="AE2476" s="46"/>
      <c r="AF2476" s="46"/>
      <c r="AG2476" s="46"/>
      <c r="AH2476" s="46"/>
      <c r="AI2476" s="46"/>
      <c r="AJ2476" s="46"/>
      <c r="AK2476" s="46"/>
    </row>
    <row r="2477" spans="7:37" s="1" customFormat="1" ht="13.9" customHeight="1">
      <c r="G2477" s="50"/>
      <c r="H2477" s="50"/>
      <c r="I2477" s="50"/>
      <c r="J2477" s="50"/>
      <c r="K2477" s="50"/>
      <c r="L2477" s="50"/>
      <c r="M2477" s="50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0"/>
      <c r="Z2477" s="50"/>
      <c r="AA2477" s="46"/>
      <c r="AB2477" s="46"/>
      <c r="AC2477" s="46"/>
      <c r="AD2477" s="46"/>
      <c r="AE2477" s="46"/>
      <c r="AF2477" s="46"/>
      <c r="AG2477" s="46"/>
      <c r="AH2477" s="46"/>
      <c r="AI2477" s="46"/>
      <c r="AJ2477" s="46"/>
      <c r="AK2477" s="46"/>
    </row>
    <row r="2478" spans="7:37" s="1" customFormat="1" ht="13.9" customHeight="1">
      <c r="G2478" s="50"/>
      <c r="H2478" s="50"/>
      <c r="I2478" s="50"/>
      <c r="J2478" s="50"/>
      <c r="K2478" s="50"/>
      <c r="L2478" s="50"/>
      <c r="M2478" s="50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0"/>
      <c r="Z2478" s="50"/>
      <c r="AA2478" s="46"/>
      <c r="AB2478" s="46"/>
      <c r="AC2478" s="46"/>
      <c r="AD2478" s="46"/>
      <c r="AE2478" s="46"/>
      <c r="AF2478" s="46"/>
      <c r="AG2478" s="46"/>
      <c r="AH2478" s="46"/>
      <c r="AI2478" s="46"/>
      <c r="AJ2478" s="46"/>
      <c r="AK2478" s="46"/>
    </row>
    <row r="2479" spans="7:37" s="1" customFormat="1" ht="13.9" customHeight="1">
      <c r="G2479" s="50"/>
      <c r="H2479" s="50"/>
      <c r="I2479" s="50"/>
      <c r="J2479" s="50"/>
      <c r="K2479" s="50"/>
      <c r="L2479" s="50"/>
      <c r="M2479" s="50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0"/>
      <c r="Z2479" s="50"/>
      <c r="AA2479" s="46"/>
      <c r="AB2479" s="46"/>
      <c r="AC2479" s="46"/>
      <c r="AD2479" s="46"/>
      <c r="AE2479" s="46"/>
      <c r="AF2479" s="46"/>
      <c r="AG2479" s="46"/>
      <c r="AH2479" s="46"/>
      <c r="AI2479" s="46"/>
      <c r="AJ2479" s="46"/>
      <c r="AK2479" s="46"/>
    </row>
    <row r="2480" spans="7:37" s="1" customFormat="1" ht="13.9" customHeight="1">
      <c r="G2480" s="50"/>
      <c r="H2480" s="50"/>
      <c r="I2480" s="50"/>
      <c r="J2480" s="50"/>
      <c r="K2480" s="50"/>
      <c r="L2480" s="50"/>
      <c r="M2480" s="50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0"/>
      <c r="Z2480" s="50"/>
      <c r="AA2480" s="46"/>
      <c r="AB2480" s="46"/>
      <c r="AC2480" s="46"/>
      <c r="AD2480" s="46"/>
      <c r="AE2480" s="46"/>
      <c r="AF2480" s="46"/>
      <c r="AG2480" s="46"/>
      <c r="AH2480" s="46"/>
      <c r="AI2480" s="46"/>
      <c r="AJ2480" s="46"/>
      <c r="AK2480" s="46"/>
    </row>
    <row r="2481" spans="7:37" s="1" customFormat="1" ht="13.9" customHeight="1">
      <c r="G2481" s="50"/>
      <c r="H2481" s="50"/>
      <c r="I2481" s="50"/>
      <c r="J2481" s="50"/>
      <c r="K2481" s="50"/>
      <c r="L2481" s="50"/>
      <c r="M2481" s="50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0"/>
      <c r="Z2481" s="50"/>
      <c r="AA2481" s="46"/>
      <c r="AB2481" s="46"/>
      <c r="AC2481" s="46"/>
      <c r="AD2481" s="46"/>
      <c r="AE2481" s="46"/>
      <c r="AF2481" s="46"/>
      <c r="AG2481" s="46"/>
      <c r="AH2481" s="46"/>
      <c r="AI2481" s="46"/>
      <c r="AJ2481" s="46"/>
      <c r="AK2481" s="46"/>
    </row>
    <row r="2482" spans="7:37" s="1" customFormat="1" ht="13.9" customHeight="1">
      <c r="G2482" s="50"/>
      <c r="H2482" s="50"/>
      <c r="I2482" s="50"/>
      <c r="J2482" s="50"/>
      <c r="K2482" s="50"/>
      <c r="L2482" s="50"/>
      <c r="M2482" s="50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0"/>
      <c r="Z2482" s="50"/>
      <c r="AA2482" s="46"/>
      <c r="AB2482" s="46"/>
      <c r="AC2482" s="46"/>
      <c r="AD2482" s="46"/>
      <c r="AE2482" s="46"/>
      <c r="AF2482" s="46"/>
      <c r="AG2482" s="46"/>
      <c r="AH2482" s="46"/>
      <c r="AI2482" s="46"/>
      <c r="AJ2482" s="46"/>
      <c r="AK2482" s="46"/>
    </row>
    <row r="2483" spans="7:37" s="1" customFormat="1" ht="13.9" customHeight="1">
      <c r="G2483" s="50"/>
      <c r="H2483" s="50"/>
      <c r="I2483" s="50"/>
      <c r="J2483" s="50"/>
      <c r="K2483" s="50"/>
      <c r="L2483" s="50"/>
      <c r="M2483" s="50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0"/>
      <c r="Z2483" s="50"/>
      <c r="AA2483" s="46"/>
      <c r="AB2483" s="46"/>
      <c r="AC2483" s="46"/>
      <c r="AD2483" s="46"/>
      <c r="AE2483" s="46"/>
      <c r="AF2483" s="46"/>
      <c r="AG2483" s="46"/>
      <c r="AH2483" s="46"/>
      <c r="AI2483" s="46"/>
      <c r="AJ2483" s="46"/>
      <c r="AK2483" s="46"/>
    </row>
    <row r="2484" spans="7:37" s="1" customFormat="1" ht="13.9" customHeight="1">
      <c r="G2484" s="50"/>
      <c r="H2484" s="50"/>
      <c r="I2484" s="50"/>
      <c r="J2484" s="50"/>
      <c r="K2484" s="50"/>
      <c r="L2484" s="50"/>
      <c r="M2484" s="50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0"/>
      <c r="Z2484" s="50"/>
      <c r="AA2484" s="46"/>
      <c r="AB2484" s="46"/>
      <c r="AC2484" s="46"/>
      <c r="AD2484" s="46"/>
      <c r="AE2484" s="46"/>
      <c r="AF2484" s="46"/>
      <c r="AG2484" s="46"/>
      <c r="AH2484" s="46"/>
      <c r="AI2484" s="46"/>
      <c r="AJ2484" s="46"/>
      <c r="AK2484" s="46"/>
    </row>
    <row r="2485" spans="7:37" s="1" customFormat="1" ht="13.9" customHeight="1">
      <c r="G2485" s="50"/>
      <c r="H2485" s="50"/>
      <c r="I2485" s="50"/>
      <c r="J2485" s="50"/>
      <c r="K2485" s="50"/>
      <c r="L2485" s="50"/>
      <c r="M2485" s="50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0"/>
      <c r="Z2485" s="50"/>
      <c r="AA2485" s="46"/>
      <c r="AB2485" s="46"/>
      <c r="AC2485" s="46"/>
      <c r="AD2485" s="46"/>
      <c r="AE2485" s="46"/>
      <c r="AF2485" s="46"/>
      <c r="AG2485" s="46"/>
      <c r="AH2485" s="46"/>
      <c r="AI2485" s="46"/>
      <c r="AJ2485" s="46"/>
      <c r="AK2485" s="46"/>
    </row>
    <row r="2486" spans="7:37" s="1" customFormat="1" ht="13.9" customHeight="1">
      <c r="G2486" s="50"/>
      <c r="H2486" s="50"/>
      <c r="I2486" s="50"/>
      <c r="J2486" s="50"/>
      <c r="K2486" s="50"/>
      <c r="L2486" s="50"/>
      <c r="M2486" s="50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0"/>
      <c r="Z2486" s="50"/>
      <c r="AA2486" s="46"/>
      <c r="AB2486" s="46"/>
      <c r="AC2486" s="46"/>
      <c r="AD2486" s="46"/>
      <c r="AE2486" s="46"/>
      <c r="AF2486" s="46"/>
      <c r="AG2486" s="46"/>
      <c r="AH2486" s="46"/>
      <c r="AI2486" s="46"/>
      <c r="AJ2486" s="46"/>
      <c r="AK2486" s="46"/>
    </row>
    <row r="2487" spans="7:37" s="1" customFormat="1" ht="13.9" customHeight="1">
      <c r="G2487" s="50"/>
      <c r="H2487" s="50"/>
      <c r="I2487" s="50"/>
      <c r="J2487" s="50"/>
      <c r="K2487" s="50"/>
      <c r="L2487" s="50"/>
      <c r="M2487" s="50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0"/>
      <c r="Z2487" s="50"/>
      <c r="AA2487" s="46"/>
      <c r="AB2487" s="46"/>
      <c r="AC2487" s="46"/>
      <c r="AD2487" s="46"/>
      <c r="AE2487" s="46"/>
      <c r="AF2487" s="46"/>
      <c r="AG2487" s="46"/>
      <c r="AH2487" s="46"/>
      <c r="AI2487" s="46"/>
      <c r="AJ2487" s="46"/>
      <c r="AK2487" s="46"/>
    </row>
    <row r="2488" spans="7:37" s="1" customFormat="1" ht="13.9" customHeight="1">
      <c r="G2488" s="50"/>
      <c r="H2488" s="50"/>
      <c r="I2488" s="50"/>
      <c r="J2488" s="50"/>
      <c r="K2488" s="50"/>
      <c r="L2488" s="50"/>
      <c r="M2488" s="50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0"/>
      <c r="Z2488" s="50"/>
      <c r="AA2488" s="46"/>
      <c r="AB2488" s="46"/>
      <c r="AC2488" s="46"/>
      <c r="AD2488" s="46"/>
      <c r="AE2488" s="46"/>
      <c r="AF2488" s="46"/>
      <c r="AG2488" s="46"/>
      <c r="AH2488" s="46"/>
      <c r="AI2488" s="46"/>
      <c r="AJ2488" s="46"/>
      <c r="AK2488" s="46"/>
    </row>
    <row r="2489" spans="7:37" s="1" customFormat="1" ht="13.9" customHeight="1">
      <c r="G2489" s="50"/>
      <c r="H2489" s="50"/>
      <c r="I2489" s="50"/>
      <c r="J2489" s="50"/>
      <c r="K2489" s="50"/>
      <c r="L2489" s="50"/>
      <c r="M2489" s="50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0"/>
      <c r="Z2489" s="50"/>
      <c r="AA2489" s="46"/>
      <c r="AB2489" s="46"/>
      <c r="AC2489" s="46"/>
      <c r="AD2489" s="46"/>
      <c r="AE2489" s="46"/>
      <c r="AF2489" s="46"/>
      <c r="AG2489" s="46"/>
      <c r="AH2489" s="46"/>
      <c r="AI2489" s="46"/>
      <c r="AJ2489" s="46"/>
      <c r="AK2489" s="46"/>
    </row>
    <row r="2490" spans="7:37" s="1" customFormat="1" ht="13.9" customHeight="1">
      <c r="G2490" s="50"/>
      <c r="H2490" s="50"/>
      <c r="I2490" s="50"/>
      <c r="J2490" s="50"/>
      <c r="K2490" s="50"/>
      <c r="L2490" s="50"/>
      <c r="M2490" s="50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0"/>
      <c r="Z2490" s="50"/>
      <c r="AA2490" s="46"/>
      <c r="AB2490" s="46"/>
      <c r="AC2490" s="46"/>
      <c r="AD2490" s="46"/>
      <c r="AE2490" s="46"/>
      <c r="AF2490" s="46"/>
      <c r="AG2490" s="46"/>
      <c r="AH2490" s="46"/>
      <c r="AI2490" s="46"/>
      <c r="AJ2490" s="46"/>
      <c r="AK2490" s="46"/>
    </row>
    <row r="2491" spans="7:37" s="1" customFormat="1" ht="13.9" customHeight="1">
      <c r="G2491" s="50"/>
      <c r="H2491" s="50"/>
      <c r="I2491" s="50"/>
      <c r="J2491" s="50"/>
      <c r="K2491" s="50"/>
      <c r="L2491" s="50"/>
      <c r="M2491" s="50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0"/>
      <c r="Z2491" s="50"/>
      <c r="AA2491" s="46"/>
      <c r="AB2491" s="46"/>
      <c r="AC2491" s="46"/>
      <c r="AD2491" s="46"/>
      <c r="AE2491" s="46"/>
      <c r="AF2491" s="46"/>
      <c r="AG2491" s="46"/>
      <c r="AH2491" s="46"/>
      <c r="AI2491" s="46"/>
      <c r="AJ2491" s="46"/>
      <c r="AK2491" s="46"/>
    </row>
    <row r="2492" spans="7:37" s="1" customFormat="1" ht="13.9" customHeight="1">
      <c r="G2492" s="50"/>
      <c r="H2492" s="50"/>
      <c r="I2492" s="50"/>
      <c r="J2492" s="50"/>
      <c r="K2492" s="50"/>
      <c r="L2492" s="50"/>
      <c r="M2492" s="50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0"/>
      <c r="Z2492" s="50"/>
      <c r="AA2492" s="46"/>
      <c r="AB2492" s="46"/>
      <c r="AC2492" s="46"/>
      <c r="AD2492" s="46"/>
      <c r="AE2492" s="46"/>
      <c r="AF2492" s="46"/>
      <c r="AG2492" s="46"/>
      <c r="AH2492" s="46"/>
      <c r="AI2492" s="46"/>
      <c r="AJ2492" s="46"/>
      <c r="AK2492" s="46"/>
    </row>
    <row r="2493" spans="7:37" s="1" customFormat="1" ht="13.9" customHeight="1">
      <c r="G2493" s="50"/>
      <c r="H2493" s="50"/>
      <c r="I2493" s="50"/>
      <c r="J2493" s="50"/>
      <c r="K2493" s="50"/>
      <c r="L2493" s="50"/>
      <c r="M2493" s="50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0"/>
      <c r="Z2493" s="50"/>
      <c r="AA2493" s="46"/>
      <c r="AB2493" s="46"/>
      <c r="AC2493" s="46"/>
      <c r="AD2493" s="46"/>
      <c r="AE2493" s="46"/>
      <c r="AF2493" s="46"/>
      <c r="AG2493" s="46"/>
      <c r="AH2493" s="46"/>
      <c r="AI2493" s="46"/>
      <c r="AJ2493" s="46"/>
      <c r="AK2493" s="46"/>
    </row>
    <row r="2494" spans="7:37" s="1" customFormat="1" ht="13.9" customHeight="1">
      <c r="G2494" s="50"/>
      <c r="H2494" s="50"/>
      <c r="I2494" s="50"/>
      <c r="J2494" s="50"/>
      <c r="K2494" s="50"/>
      <c r="L2494" s="50"/>
      <c r="M2494" s="50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0"/>
      <c r="Z2494" s="50"/>
      <c r="AA2494" s="46"/>
      <c r="AB2494" s="46"/>
      <c r="AC2494" s="46"/>
      <c r="AD2494" s="46"/>
      <c r="AE2494" s="46"/>
      <c r="AF2494" s="46"/>
      <c r="AG2494" s="46"/>
      <c r="AH2494" s="46"/>
      <c r="AI2494" s="46"/>
      <c r="AJ2494" s="46"/>
      <c r="AK2494" s="46"/>
    </row>
    <row r="2495" spans="7:37" s="1" customFormat="1" ht="13.9" customHeight="1">
      <c r="G2495" s="50"/>
      <c r="H2495" s="50"/>
      <c r="I2495" s="50"/>
      <c r="J2495" s="50"/>
      <c r="K2495" s="50"/>
      <c r="L2495" s="50"/>
      <c r="M2495" s="50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0"/>
      <c r="Z2495" s="50"/>
      <c r="AA2495" s="46"/>
      <c r="AB2495" s="46"/>
      <c r="AC2495" s="46"/>
      <c r="AD2495" s="46"/>
      <c r="AE2495" s="46"/>
      <c r="AF2495" s="46"/>
      <c r="AG2495" s="46"/>
      <c r="AH2495" s="46"/>
      <c r="AI2495" s="46"/>
      <c r="AJ2495" s="46"/>
      <c r="AK2495" s="46"/>
    </row>
    <row r="2496" spans="7:37" s="1" customFormat="1" ht="13.9" customHeight="1">
      <c r="G2496" s="50"/>
      <c r="H2496" s="50"/>
      <c r="I2496" s="50"/>
      <c r="J2496" s="50"/>
      <c r="K2496" s="50"/>
      <c r="L2496" s="50"/>
      <c r="M2496" s="50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0"/>
      <c r="Z2496" s="50"/>
      <c r="AA2496" s="46"/>
      <c r="AB2496" s="46"/>
      <c r="AC2496" s="46"/>
      <c r="AD2496" s="46"/>
      <c r="AE2496" s="46"/>
      <c r="AF2496" s="46"/>
      <c r="AG2496" s="46"/>
      <c r="AH2496" s="46"/>
      <c r="AI2496" s="46"/>
      <c r="AJ2496" s="46"/>
      <c r="AK2496" s="46"/>
    </row>
    <row r="2497" spans="7:37" s="1" customFormat="1" ht="13.9" customHeight="1">
      <c r="G2497" s="50"/>
      <c r="H2497" s="50"/>
      <c r="I2497" s="50"/>
      <c r="J2497" s="50"/>
      <c r="K2497" s="50"/>
      <c r="L2497" s="50"/>
      <c r="M2497" s="50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0"/>
      <c r="Z2497" s="50"/>
      <c r="AA2497" s="46"/>
      <c r="AB2497" s="46"/>
      <c r="AC2497" s="46"/>
      <c r="AD2497" s="46"/>
      <c r="AE2497" s="46"/>
      <c r="AF2497" s="46"/>
      <c r="AG2497" s="46"/>
      <c r="AH2497" s="46"/>
      <c r="AI2497" s="46"/>
      <c r="AJ2497" s="46"/>
      <c r="AK2497" s="46"/>
    </row>
    <row r="2498" spans="7:37" s="1" customFormat="1" ht="13.9" customHeight="1">
      <c r="G2498" s="50"/>
      <c r="H2498" s="50"/>
      <c r="I2498" s="50"/>
      <c r="J2498" s="50"/>
      <c r="K2498" s="50"/>
      <c r="L2498" s="50"/>
      <c r="M2498" s="50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0"/>
      <c r="Z2498" s="50"/>
      <c r="AA2498" s="46"/>
      <c r="AB2498" s="46"/>
      <c r="AC2498" s="46"/>
      <c r="AD2498" s="46"/>
      <c r="AE2498" s="46"/>
      <c r="AF2498" s="46"/>
      <c r="AG2498" s="46"/>
      <c r="AH2498" s="46"/>
      <c r="AI2498" s="46"/>
      <c r="AJ2498" s="46"/>
      <c r="AK2498" s="46"/>
    </row>
    <row r="2499" spans="7:37" s="1" customFormat="1" ht="13.9" customHeight="1"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0"/>
      <c r="Z2499" s="50"/>
      <c r="AA2499" s="46"/>
      <c r="AB2499" s="46"/>
      <c r="AC2499" s="46"/>
      <c r="AD2499" s="46"/>
      <c r="AE2499" s="46"/>
      <c r="AF2499" s="46"/>
      <c r="AG2499" s="46"/>
      <c r="AH2499" s="46"/>
      <c r="AI2499" s="46"/>
      <c r="AJ2499" s="46"/>
      <c r="AK2499" s="46"/>
    </row>
    <row r="2500" spans="7:37" s="1" customFormat="1" ht="13.9" customHeight="1">
      <c r="G2500" s="50"/>
      <c r="H2500" s="50"/>
      <c r="I2500" s="50"/>
      <c r="J2500" s="50"/>
      <c r="K2500" s="50"/>
      <c r="L2500" s="50"/>
      <c r="M2500" s="50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0"/>
      <c r="Z2500" s="50"/>
      <c r="AA2500" s="46"/>
      <c r="AB2500" s="46"/>
      <c r="AC2500" s="46"/>
      <c r="AD2500" s="46"/>
      <c r="AE2500" s="46"/>
      <c r="AF2500" s="46"/>
      <c r="AG2500" s="46"/>
      <c r="AH2500" s="46"/>
      <c r="AI2500" s="46"/>
      <c r="AJ2500" s="46"/>
      <c r="AK2500" s="46"/>
    </row>
    <row r="2501" spans="7:37" s="1" customFormat="1" ht="13.9" customHeight="1">
      <c r="G2501" s="50"/>
      <c r="H2501" s="50"/>
      <c r="I2501" s="50"/>
      <c r="J2501" s="50"/>
      <c r="K2501" s="50"/>
      <c r="L2501" s="50"/>
      <c r="M2501" s="50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0"/>
      <c r="Z2501" s="50"/>
      <c r="AA2501" s="46"/>
      <c r="AB2501" s="46"/>
      <c r="AC2501" s="46"/>
      <c r="AD2501" s="46"/>
      <c r="AE2501" s="46"/>
      <c r="AF2501" s="46"/>
      <c r="AG2501" s="46"/>
      <c r="AH2501" s="46"/>
      <c r="AI2501" s="46"/>
      <c r="AJ2501" s="46"/>
      <c r="AK2501" s="46"/>
    </row>
    <row r="2502" spans="7:37" s="1" customFormat="1" ht="13.9" customHeight="1">
      <c r="G2502" s="50"/>
      <c r="H2502" s="50"/>
      <c r="I2502" s="50"/>
      <c r="J2502" s="50"/>
      <c r="K2502" s="50"/>
      <c r="L2502" s="50"/>
      <c r="M2502" s="50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0"/>
      <c r="Z2502" s="50"/>
      <c r="AA2502" s="46"/>
      <c r="AB2502" s="46"/>
      <c r="AC2502" s="46"/>
      <c r="AD2502" s="46"/>
      <c r="AE2502" s="46"/>
      <c r="AF2502" s="46"/>
      <c r="AG2502" s="46"/>
      <c r="AH2502" s="46"/>
      <c r="AI2502" s="46"/>
      <c r="AJ2502" s="46"/>
      <c r="AK2502" s="46"/>
    </row>
    <row r="2503" spans="7:37" s="1" customFormat="1" ht="13.9" customHeight="1">
      <c r="G2503" s="50"/>
      <c r="H2503" s="50"/>
      <c r="I2503" s="50"/>
      <c r="J2503" s="50"/>
      <c r="K2503" s="50"/>
      <c r="L2503" s="50"/>
      <c r="M2503" s="50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0"/>
      <c r="Z2503" s="50"/>
      <c r="AA2503" s="46"/>
      <c r="AB2503" s="46"/>
      <c r="AC2503" s="46"/>
      <c r="AD2503" s="46"/>
      <c r="AE2503" s="46"/>
      <c r="AF2503" s="46"/>
      <c r="AG2503" s="46"/>
      <c r="AH2503" s="46"/>
      <c r="AI2503" s="46"/>
      <c r="AJ2503" s="46"/>
      <c r="AK2503" s="46"/>
    </row>
    <row r="2504" spans="7:37" s="1" customFormat="1" ht="13.9" customHeight="1">
      <c r="G2504" s="50"/>
      <c r="H2504" s="50"/>
      <c r="I2504" s="50"/>
      <c r="J2504" s="50"/>
      <c r="K2504" s="50"/>
      <c r="L2504" s="50"/>
      <c r="M2504" s="50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0"/>
      <c r="Z2504" s="50"/>
      <c r="AA2504" s="46"/>
      <c r="AB2504" s="46"/>
      <c r="AC2504" s="46"/>
      <c r="AD2504" s="46"/>
      <c r="AE2504" s="46"/>
      <c r="AF2504" s="46"/>
      <c r="AG2504" s="46"/>
      <c r="AH2504" s="46"/>
      <c r="AI2504" s="46"/>
      <c r="AJ2504" s="46"/>
      <c r="AK2504" s="46"/>
    </row>
    <row r="2505" spans="7:37" s="1" customFormat="1" ht="13.9" customHeight="1">
      <c r="G2505" s="50"/>
      <c r="H2505" s="50"/>
      <c r="I2505" s="50"/>
      <c r="J2505" s="50"/>
      <c r="K2505" s="50"/>
      <c r="L2505" s="50"/>
      <c r="M2505" s="50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0"/>
      <c r="Z2505" s="50"/>
      <c r="AA2505" s="46"/>
      <c r="AB2505" s="46"/>
      <c r="AC2505" s="46"/>
      <c r="AD2505" s="46"/>
      <c r="AE2505" s="46"/>
      <c r="AF2505" s="46"/>
      <c r="AG2505" s="46"/>
      <c r="AH2505" s="46"/>
      <c r="AI2505" s="46"/>
      <c r="AJ2505" s="46"/>
      <c r="AK2505" s="46"/>
    </row>
    <row r="2506" spans="7:37" s="1" customFormat="1" ht="13.9" customHeight="1">
      <c r="G2506" s="50"/>
      <c r="H2506" s="50"/>
      <c r="I2506" s="50"/>
      <c r="J2506" s="50"/>
      <c r="K2506" s="50"/>
      <c r="L2506" s="50"/>
      <c r="M2506" s="50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0"/>
      <c r="Z2506" s="50"/>
      <c r="AA2506" s="46"/>
      <c r="AB2506" s="46"/>
      <c r="AC2506" s="46"/>
      <c r="AD2506" s="46"/>
      <c r="AE2506" s="46"/>
      <c r="AF2506" s="46"/>
      <c r="AG2506" s="46"/>
      <c r="AH2506" s="46"/>
      <c r="AI2506" s="46"/>
      <c r="AJ2506" s="46"/>
      <c r="AK2506" s="46"/>
    </row>
    <row r="2507" spans="7:37" s="1" customFormat="1" ht="13.9" customHeight="1">
      <c r="G2507" s="50"/>
      <c r="H2507" s="50"/>
      <c r="I2507" s="50"/>
      <c r="J2507" s="50"/>
      <c r="K2507" s="50"/>
      <c r="L2507" s="50"/>
      <c r="M2507" s="50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0"/>
      <c r="Z2507" s="50"/>
      <c r="AA2507" s="46"/>
      <c r="AB2507" s="46"/>
      <c r="AC2507" s="46"/>
      <c r="AD2507" s="46"/>
      <c r="AE2507" s="46"/>
      <c r="AF2507" s="46"/>
      <c r="AG2507" s="46"/>
      <c r="AH2507" s="46"/>
      <c r="AI2507" s="46"/>
      <c r="AJ2507" s="46"/>
      <c r="AK2507" s="46"/>
    </row>
    <row r="2508" spans="7:37" s="1" customFormat="1" ht="13.9" customHeight="1">
      <c r="G2508" s="50"/>
      <c r="H2508" s="50"/>
      <c r="I2508" s="50"/>
      <c r="J2508" s="50"/>
      <c r="K2508" s="50"/>
      <c r="L2508" s="50"/>
      <c r="M2508" s="50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0"/>
      <c r="Z2508" s="50"/>
      <c r="AA2508" s="46"/>
      <c r="AB2508" s="46"/>
      <c r="AC2508" s="46"/>
      <c r="AD2508" s="46"/>
      <c r="AE2508" s="46"/>
      <c r="AF2508" s="46"/>
      <c r="AG2508" s="46"/>
      <c r="AH2508" s="46"/>
      <c r="AI2508" s="46"/>
      <c r="AJ2508" s="46"/>
      <c r="AK2508" s="46"/>
    </row>
    <row r="2509" spans="7:37" s="1" customFormat="1" ht="13.9" customHeight="1">
      <c r="G2509" s="50"/>
      <c r="H2509" s="50"/>
      <c r="I2509" s="50"/>
      <c r="J2509" s="50"/>
      <c r="K2509" s="50"/>
      <c r="L2509" s="50"/>
      <c r="M2509" s="50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0"/>
      <c r="Z2509" s="50"/>
      <c r="AA2509" s="46"/>
      <c r="AB2509" s="46"/>
      <c r="AC2509" s="46"/>
      <c r="AD2509" s="46"/>
      <c r="AE2509" s="46"/>
      <c r="AF2509" s="46"/>
      <c r="AG2509" s="46"/>
      <c r="AH2509" s="46"/>
      <c r="AI2509" s="46"/>
      <c r="AJ2509" s="46"/>
      <c r="AK2509" s="46"/>
    </row>
    <row r="2510" spans="7:37" s="1" customFormat="1" ht="13.9" customHeight="1">
      <c r="G2510" s="50"/>
      <c r="H2510" s="50"/>
      <c r="I2510" s="50"/>
      <c r="J2510" s="50"/>
      <c r="K2510" s="50"/>
      <c r="L2510" s="50"/>
      <c r="M2510" s="50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0"/>
      <c r="Z2510" s="50"/>
      <c r="AA2510" s="46"/>
      <c r="AB2510" s="46"/>
      <c r="AC2510" s="46"/>
      <c r="AD2510" s="46"/>
      <c r="AE2510" s="46"/>
      <c r="AF2510" s="46"/>
      <c r="AG2510" s="46"/>
      <c r="AH2510" s="46"/>
      <c r="AI2510" s="46"/>
      <c r="AJ2510" s="46"/>
      <c r="AK2510" s="46"/>
    </row>
    <row r="2511" spans="7:37" s="1" customFormat="1" ht="13.9" customHeight="1">
      <c r="G2511" s="50"/>
      <c r="H2511" s="50"/>
      <c r="I2511" s="50"/>
      <c r="J2511" s="50"/>
      <c r="K2511" s="50"/>
      <c r="L2511" s="50"/>
      <c r="M2511" s="50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0"/>
      <c r="Z2511" s="50"/>
      <c r="AA2511" s="46"/>
      <c r="AB2511" s="46"/>
      <c r="AC2511" s="46"/>
      <c r="AD2511" s="46"/>
      <c r="AE2511" s="46"/>
      <c r="AF2511" s="46"/>
      <c r="AG2511" s="46"/>
      <c r="AH2511" s="46"/>
      <c r="AI2511" s="46"/>
      <c r="AJ2511" s="46"/>
      <c r="AK2511" s="46"/>
    </row>
    <row r="2512" spans="7:37" s="1" customFormat="1" ht="13.9" customHeight="1">
      <c r="G2512" s="50"/>
      <c r="H2512" s="50"/>
      <c r="I2512" s="50"/>
      <c r="J2512" s="50"/>
      <c r="K2512" s="50"/>
      <c r="L2512" s="50"/>
      <c r="M2512" s="50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0"/>
      <c r="Z2512" s="50"/>
      <c r="AA2512" s="46"/>
      <c r="AB2512" s="46"/>
      <c r="AC2512" s="46"/>
      <c r="AD2512" s="46"/>
      <c r="AE2512" s="46"/>
      <c r="AF2512" s="46"/>
      <c r="AG2512" s="46"/>
      <c r="AH2512" s="46"/>
      <c r="AI2512" s="46"/>
      <c r="AJ2512" s="46"/>
      <c r="AK2512" s="46"/>
    </row>
    <row r="2513" spans="7:37" s="1" customFormat="1" ht="13.9" customHeight="1">
      <c r="G2513" s="50"/>
      <c r="H2513" s="50"/>
      <c r="I2513" s="50"/>
      <c r="J2513" s="50"/>
      <c r="K2513" s="50"/>
      <c r="L2513" s="50"/>
      <c r="M2513" s="50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0"/>
      <c r="Z2513" s="50"/>
      <c r="AA2513" s="46"/>
      <c r="AB2513" s="46"/>
      <c r="AC2513" s="46"/>
      <c r="AD2513" s="46"/>
      <c r="AE2513" s="46"/>
      <c r="AF2513" s="46"/>
      <c r="AG2513" s="46"/>
      <c r="AH2513" s="46"/>
      <c r="AI2513" s="46"/>
      <c r="AJ2513" s="46"/>
      <c r="AK2513" s="46"/>
    </row>
    <row r="2514" spans="7:37" s="1" customFormat="1" ht="13.9" customHeight="1">
      <c r="G2514" s="50"/>
      <c r="H2514" s="50"/>
      <c r="I2514" s="50"/>
      <c r="J2514" s="50"/>
      <c r="K2514" s="50"/>
      <c r="L2514" s="50"/>
      <c r="M2514" s="50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0"/>
      <c r="Z2514" s="50"/>
      <c r="AA2514" s="46"/>
      <c r="AB2514" s="46"/>
      <c r="AC2514" s="46"/>
      <c r="AD2514" s="46"/>
      <c r="AE2514" s="46"/>
      <c r="AF2514" s="46"/>
      <c r="AG2514" s="46"/>
      <c r="AH2514" s="46"/>
      <c r="AI2514" s="46"/>
      <c r="AJ2514" s="46"/>
      <c r="AK2514" s="46"/>
    </row>
    <row r="2515" spans="7:37" s="1" customFormat="1" ht="13.9" customHeight="1">
      <c r="G2515" s="50"/>
      <c r="H2515" s="50"/>
      <c r="I2515" s="50"/>
      <c r="J2515" s="50"/>
      <c r="K2515" s="50"/>
      <c r="L2515" s="50"/>
      <c r="M2515" s="50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0"/>
      <c r="Z2515" s="50"/>
      <c r="AA2515" s="46"/>
      <c r="AB2515" s="46"/>
      <c r="AC2515" s="46"/>
      <c r="AD2515" s="46"/>
      <c r="AE2515" s="46"/>
      <c r="AF2515" s="46"/>
      <c r="AG2515" s="46"/>
      <c r="AH2515" s="46"/>
      <c r="AI2515" s="46"/>
      <c r="AJ2515" s="46"/>
      <c r="AK2515" s="46"/>
    </row>
    <row r="2516" spans="7:37" s="1" customFormat="1" ht="13.9" customHeight="1">
      <c r="G2516" s="50"/>
      <c r="H2516" s="50"/>
      <c r="I2516" s="50"/>
      <c r="J2516" s="50"/>
      <c r="K2516" s="50"/>
      <c r="L2516" s="50"/>
      <c r="M2516" s="50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0"/>
      <c r="Z2516" s="50"/>
      <c r="AA2516" s="46"/>
      <c r="AB2516" s="46"/>
      <c r="AC2516" s="46"/>
      <c r="AD2516" s="46"/>
      <c r="AE2516" s="46"/>
      <c r="AF2516" s="46"/>
      <c r="AG2516" s="46"/>
      <c r="AH2516" s="46"/>
      <c r="AI2516" s="46"/>
      <c r="AJ2516" s="46"/>
      <c r="AK2516" s="46"/>
    </row>
    <row r="2517" spans="7:37" s="1" customFormat="1" ht="13.9" customHeight="1">
      <c r="G2517" s="50"/>
      <c r="H2517" s="50"/>
      <c r="I2517" s="50"/>
      <c r="J2517" s="50"/>
      <c r="K2517" s="50"/>
      <c r="L2517" s="50"/>
      <c r="M2517" s="50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0"/>
      <c r="Z2517" s="50"/>
      <c r="AA2517" s="46"/>
      <c r="AB2517" s="46"/>
      <c r="AC2517" s="46"/>
      <c r="AD2517" s="46"/>
      <c r="AE2517" s="46"/>
      <c r="AF2517" s="46"/>
      <c r="AG2517" s="46"/>
      <c r="AH2517" s="46"/>
      <c r="AI2517" s="46"/>
      <c r="AJ2517" s="46"/>
      <c r="AK2517" s="46"/>
    </row>
    <row r="2518" spans="7:37" s="1" customFormat="1" ht="13.9" customHeight="1">
      <c r="G2518" s="50"/>
      <c r="H2518" s="50"/>
      <c r="I2518" s="50"/>
      <c r="J2518" s="50"/>
      <c r="K2518" s="50"/>
      <c r="L2518" s="50"/>
      <c r="M2518" s="50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0"/>
      <c r="Z2518" s="50"/>
      <c r="AA2518" s="46"/>
      <c r="AB2518" s="46"/>
      <c r="AC2518" s="46"/>
      <c r="AD2518" s="46"/>
      <c r="AE2518" s="46"/>
      <c r="AF2518" s="46"/>
      <c r="AG2518" s="46"/>
      <c r="AH2518" s="46"/>
      <c r="AI2518" s="46"/>
      <c r="AJ2518" s="46"/>
      <c r="AK2518" s="46"/>
    </row>
    <row r="2519" spans="7:37" s="1" customFormat="1" ht="13.9" customHeight="1">
      <c r="G2519" s="50"/>
      <c r="H2519" s="50"/>
      <c r="I2519" s="50"/>
      <c r="J2519" s="50"/>
      <c r="K2519" s="50"/>
      <c r="L2519" s="50"/>
      <c r="M2519" s="50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0"/>
      <c r="Z2519" s="50"/>
      <c r="AA2519" s="46"/>
      <c r="AB2519" s="46"/>
      <c r="AC2519" s="46"/>
      <c r="AD2519" s="46"/>
      <c r="AE2519" s="46"/>
      <c r="AF2519" s="46"/>
      <c r="AG2519" s="46"/>
      <c r="AH2519" s="46"/>
      <c r="AI2519" s="46"/>
      <c r="AJ2519" s="46"/>
      <c r="AK2519" s="46"/>
    </row>
    <row r="2520" spans="7:37" s="1" customFormat="1" ht="13.9" customHeight="1">
      <c r="G2520" s="50"/>
      <c r="H2520" s="50"/>
      <c r="I2520" s="50"/>
      <c r="J2520" s="50"/>
      <c r="K2520" s="50"/>
      <c r="L2520" s="50"/>
      <c r="M2520" s="50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0"/>
      <c r="Z2520" s="50"/>
      <c r="AA2520" s="46"/>
      <c r="AB2520" s="46"/>
      <c r="AC2520" s="46"/>
      <c r="AD2520" s="46"/>
      <c r="AE2520" s="46"/>
      <c r="AF2520" s="46"/>
      <c r="AG2520" s="46"/>
      <c r="AH2520" s="46"/>
      <c r="AI2520" s="46"/>
      <c r="AJ2520" s="46"/>
      <c r="AK2520" s="46"/>
    </row>
    <row r="2521" spans="7:37" s="1" customFormat="1" ht="13.9" customHeight="1">
      <c r="G2521" s="50"/>
      <c r="H2521" s="50"/>
      <c r="I2521" s="50"/>
      <c r="J2521" s="50"/>
      <c r="K2521" s="50"/>
      <c r="L2521" s="50"/>
      <c r="M2521" s="50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0"/>
      <c r="Z2521" s="50"/>
      <c r="AA2521" s="46"/>
      <c r="AB2521" s="46"/>
      <c r="AC2521" s="46"/>
      <c r="AD2521" s="46"/>
      <c r="AE2521" s="46"/>
      <c r="AF2521" s="46"/>
      <c r="AG2521" s="46"/>
      <c r="AH2521" s="46"/>
      <c r="AI2521" s="46"/>
      <c r="AJ2521" s="46"/>
      <c r="AK2521" s="46"/>
    </row>
    <row r="2522" spans="7:37" s="1" customFormat="1" ht="13.9" customHeight="1">
      <c r="G2522" s="50"/>
      <c r="H2522" s="50"/>
      <c r="I2522" s="50"/>
      <c r="J2522" s="50"/>
      <c r="K2522" s="50"/>
      <c r="L2522" s="50"/>
      <c r="M2522" s="50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0"/>
      <c r="Z2522" s="50"/>
      <c r="AA2522" s="46"/>
      <c r="AB2522" s="46"/>
      <c r="AC2522" s="46"/>
      <c r="AD2522" s="46"/>
      <c r="AE2522" s="46"/>
      <c r="AF2522" s="46"/>
      <c r="AG2522" s="46"/>
      <c r="AH2522" s="46"/>
      <c r="AI2522" s="46"/>
      <c r="AJ2522" s="46"/>
      <c r="AK2522" s="46"/>
    </row>
    <row r="2523" spans="7:37" s="1" customFormat="1" ht="13.9" customHeight="1">
      <c r="G2523" s="50"/>
      <c r="H2523" s="50"/>
      <c r="I2523" s="50"/>
      <c r="J2523" s="50"/>
      <c r="K2523" s="50"/>
      <c r="L2523" s="50"/>
      <c r="M2523" s="50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0"/>
      <c r="Z2523" s="50"/>
      <c r="AA2523" s="46"/>
      <c r="AB2523" s="46"/>
      <c r="AC2523" s="46"/>
      <c r="AD2523" s="46"/>
      <c r="AE2523" s="46"/>
      <c r="AF2523" s="46"/>
      <c r="AG2523" s="46"/>
      <c r="AH2523" s="46"/>
      <c r="AI2523" s="46"/>
      <c r="AJ2523" s="46"/>
      <c r="AK2523" s="46"/>
    </row>
    <row r="2524" spans="7:37" s="1" customFormat="1" ht="13.9" customHeight="1">
      <c r="G2524" s="50"/>
      <c r="H2524" s="50"/>
      <c r="I2524" s="50"/>
      <c r="J2524" s="50"/>
      <c r="K2524" s="50"/>
      <c r="L2524" s="50"/>
      <c r="M2524" s="50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0"/>
      <c r="Z2524" s="50"/>
      <c r="AA2524" s="46"/>
      <c r="AB2524" s="46"/>
      <c r="AC2524" s="46"/>
      <c r="AD2524" s="46"/>
      <c r="AE2524" s="46"/>
      <c r="AF2524" s="46"/>
      <c r="AG2524" s="46"/>
      <c r="AH2524" s="46"/>
      <c r="AI2524" s="46"/>
      <c r="AJ2524" s="46"/>
      <c r="AK2524" s="46"/>
    </row>
    <row r="2525" spans="7:37" s="1" customFormat="1" ht="13.9" customHeight="1">
      <c r="G2525" s="50"/>
      <c r="H2525" s="50"/>
      <c r="I2525" s="50"/>
      <c r="J2525" s="50"/>
      <c r="K2525" s="50"/>
      <c r="L2525" s="50"/>
      <c r="M2525" s="50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0"/>
      <c r="Z2525" s="50"/>
      <c r="AA2525" s="46"/>
      <c r="AB2525" s="46"/>
      <c r="AC2525" s="46"/>
      <c r="AD2525" s="46"/>
      <c r="AE2525" s="46"/>
      <c r="AF2525" s="46"/>
      <c r="AG2525" s="46"/>
      <c r="AH2525" s="46"/>
      <c r="AI2525" s="46"/>
      <c r="AJ2525" s="46"/>
      <c r="AK2525" s="46"/>
    </row>
    <row r="2526" spans="7:37" s="1" customFormat="1" ht="13.9" customHeight="1">
      <c r="G2526" s="50"/>
      <c r="H2526" s="50"/>
      <c r="I2526" s="50"/>
      <c r="J2526" s="50"/>
      <c r="K2526" s="50"/>
      <c r="L2526" s="50"/>
      <c r="M2526" s="50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0"/>
      <c r="Z2526" s="50"/>
      <c r="AA2526" s="46"/>
      <c r="AB2526" s="46"/>
      <c r="AC2526" s="46"/>
      <c r="AD2526" s="46"/>
      <c r="AE2526" s="46"/>
      <c r="AF2526" s="46"/>
      <c r="AG2526" s="46"/>
      <c r="AH2526" s="46"/>
      <c r="AI2526" s="46"/>
      <c r="AJ2526" s="46"/>
      <c r="AK2526" s="46"/>
    </row>
    <row r="2527" spans="7:37" s="1" customFormat="1" ht="13.9" customHeight="1">
      <c r="G2527" s="50"/>
      <c r="H2527" s="50"/>
      <c r="I2527" s="50"/>
      <c r="J2527" s="50"/>
      <c r="K2527" s="50"/>
      <c r="L2527" s="50"/>
      <c r="M2527" s="50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0"/>
      <c r="Z2527" s="50"/>
      <c r="AA2527" s="46"/>
      <c r="AB2527" s="46"/>
      <c r="AC2527" s="46"/>
      <c r="AD2527" s="46"/>
      <c r="AE2527" s="46"/>
      <c r="AF2527" s="46"/>
      <c r="AG2527" s="46"/>
      <c r="AH2527" s="46"/>
      <c r="AI2527" s="46"/>
      <c r="AJ2527" s="46"/>
      <c r="AK2527" s="46"/>
    </row>
    <row r="2528" spans="7:37" s="1" customFormat="1" ht="13.9" customHeight="1">
      <c r="G2528" s="50"/>
      <c r="H2528" s="50"/>
      <c r="I2528" s="50"/>
      <c r="J2528" s="50"/>
      <c r="K2528" s="50"/>
      <c r="L2528" s="50"/>
      <c r="M2528" s="50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0"/>
      <c r="Z2528" s="50"/>
      <c r="AA2528" s="46"/>
      <c r="AB2528" s="46"/>
      <c r="AC2528" s="46"/>
      <c r="AD2528" s="46"/>
      <c r="AE2528" s="46"/>
      <c r="AF2528" s="46"/>
      <c r="AG2528" s="46"/>
      <c r="AH2528" s="46"/>
      <c r="AI2528" s="46"/>
      <c r="AJ2528" s="46"/>
      <c r="AK2528" s="46"/>
    </row>
    <row r="2529" spans="7:37" s="1" customFormat="1" ht="13.9" customHeight="1">
      <c r="G2529" s="50"/>
      <c r="H2529" s="50"/>
      <c r="I2529" s="50"/>
      <c r="J2529" s="50"/>
      <c r="K2529" s="50"/>
      <c r="L2529" s="50"/>
      <c r="M2529" s="50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0"/>
      <c r="Z2529" s="50"/>
      <c r="AA2529" s="46"/>
      <c r="AB2529" s="46"/>
      <c r="AC2529" s="46"/>
      <c r="AD2529" s="46"/>
      <c r="AE2529" s="46"/>
      <c r="AF2529" s="46"/>
      <c r="AG2529" s="46"/>
      <c r="AH2529" s="46"/>
      <c r="AI2529" s="46"/>
      <c r="AJ2529" s="46"/>
      <c r="AK2529" s="46"/>
    </row>
    <row r="2530" spans="7:37" s="1" customFormat="1" ht="13.9" customHeight="1">
      <c r="G2530" s="50"/>
      <c r="H2530" s="50"/>
      <c r="I2530" s="50"/>
      <c r="J2530" s="50"/>
      <c r="K2530" s="50"/>
      <c r="L2530" s="50"/>
      <c r="M2530" s="50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0"/>
      <c r="Z2530" s="50"/>
      <c r="AA2530" s="46"/>
      <c r="AB2530" s="46"/>
      <c r="AC2530" s="46"/>
      <c r="AD2530" s="46"/>
      <c r="AE2530" s="46"/>
      <c r="AF2530" s="46"/>
      <c r="AG2530" s="46"/>
      <c r="AH2530" s="46"/>
      <c r="AI2530" s="46"/>
      <c r="AJ2530" s="46"/>
      <c r="AK2530" s="46"/>
    </row>
    <row r="2531" spans="7:37" s="1" customFormat="1" ht="13.9" customHeight="1">
      <c r="G2531" s="50"/>
      <c r="H2531" s="50"/>
      <c r="I2531" s="50"/>
      <c r="J2531" s="50"/>
      <c r="K2531" s="50"/>
      <c r="L2531" s="50"/>
      <c r="M2531" s="50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0"/>
      <c r="Z2531" s="50"/>
      <c r="AA2531" s="46"/>
      <c r="AB2531" s="46"/>
      <c r="AC2531" s="46"/>
      <c r="AD2531" s="46"/>
      <c r="AE2531" s="46"/>
      <c r="AF2531" s="46"/>
      <c r="AG2531" s="46"/>
      <c r="AH2531" s="46"/>
      <c r="AI2531" s="46"/>
      <c r="AJ2531" s="46"/>
      <c r="AK2531" s="46"/>
    </row>
    <row r="2532" spans="7:37" s="1" customFormat="1" ht="13.9" customHeight="1">
      <c r="G2532" s="50"/>
      <c r="H2532" s="50"/>
      <c r="I2532" s="50"/>
      <c r="J2532" s="50"/>
      <c r="K2532" s="50"/>
      <c r="L2532" s="50"/>
      <c r="M2532" s="50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0"/>
      <c r="Z2532" s="50"/>
      <c r="AA2532" s="46"/>
      <c r="AB2532" s="46"/>
      <c r="AC2532" s="46"/>
      <c r="AD2532" s="46"/>
      <c r="AE2532" s="46"/>
      <c r="AF2532" s="46"/>
      <c r="AG2532" s="46"/>
      <c r="AH2532" s="46"/>
      <c r="AI2532" s="46"/>
      <c r="AJ2532" s="46"/>
      <c r="AK2532" s="46"/>
    </row>
    <row r="2533" spans="7:37" s="1" customFormat="1" ht="13.9" customHeight="1">
      <c r="G2533" s="50"/>
      <c r="H2533" s="50"/>
      <c r="I2533" s="50"/>
      <c r="J2533" s="50"/>
      <c r="K2533" s="50"/>
      <c r="L2533" s="50"/>
      <c r="M2533" s="50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0"/>
      <c r="Z2533" s="50"/>
      <c r="AA2533" s="46"/>
      <c r="AB2533" s="46"/>
      <c r="AC2533" s="46"/>
      <c r="AD2533" s="46"/>
      <c r="AE2533" s="46"/>
      <c r="AF2533" s="46"/>
      <c r="AG2533" s="46"/>
      <c r="AH2533" s="46"/>
      <c r="AI2533" s="46"/>
      <c r="AJ2533" s="46"/>
      <c r="AK2533" s="46"/>
    </row>
    <row r="2534" spans="7:37" s="1" customFormat="1" ht="13.9" customHeight="1">
      <c r="G2534" s="50"/>
      <c r="H2534" s="50"/>
      <c r="I2534" s="50"/>
      <c r="J2534" s="50"/>
      <c r="K2534" s="50"/>
      <c r="L2534" s="50"/>
      <c r="M2534" s="50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0"/>
      <c r="Z2534" s="50"/>
      <c r="AA2534" s="46"/>
      <c r="AB2534" s="46"/>
      <c r="AC2534" s="46"/>
      <c r="AD2534" s="46"/>
      <c r="AE2534" s="46"/>
      <c r="AF2534" s="46"/>
      <c r="AG2534" s="46"/>
      <c r="AH2534" s="46"/>
      <c r="AI2534" s="46"/>
      <c r="AJ2534" s="46"/>
      <c r="AK2534" s="46"/>
    </row>
    <row r="2535" spans="7:37" s="1" customFormat="1" ht="13.9" customHeight="1">
      <c r="G2535" s="50"/>
      <c r="H2535" s="50"/>
      <c r="I2535" s="50"/>
      <c r="J2535" s="50"/>
      <c r="K2535" s="50"/>
      <c r="L2535" s="50"/>
      <c r="M2535" s="50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0"/>
      <c r="Z2535" s="50"/>
      <c r="AA2535" s="46"/>
      <c r="AB2535" s="46"/>
      <c r="AC2535" s="46"/>
      <c r="AD2535" s="46"/>
      <c r="AE2535" s="46"/>
      <c r="AF2535" s="46"/>
      <c r="AG2535" s="46"/>
      <c r="AH2535" s="46"/>
      <c r="AI2535" s="46"/>
      <c r="AJ2535" s="46"/>
      <c r="AK2535" s="46"/>
    </row>
    <row r="2536" spans="7:37" s="1" customFormat="1" ht="13.9" customHeight="1">
      <c r="G2536" s="50"/>
      <c r="H2536" s="50"/>
      <c r="I2536" s="50"/>
      <c r="J2536" s="50"/>
      <c r="K2536" s="50"/>
      <c r="L2536" s="50"/>
      <c r="M2536" s="50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0"/>
      <c r="Z2536" s="50"/>
      <c r="AA2536" s="46"/>
      <c r="AB2536" s="46"/>
      <c r="AC2536" s="46"/>
      <c r="AD2536" s="46"/>
      <c r="AE2536" s="46"/>
      <c r="AF2536" s="46"/>
      <c r="AG2536" s="46"/>
      <c r="AH2536" s="46"/>
      <c r="AI2536" s="46"/>
      <c r="AJ2536" s="46"/>
      <c r="AK2536" s="46"/>
    </row>
    <row r="2537" spans="7:37" s="1" customFormat="1" ht="13.9" customHeight="1">
      <c r="G2537" s="50"/>
      <c r="H2537" s="50"/>
      <c r="I2537" s="50"/>
      <c r="J2537" s="50"/>
      <c r="K2537" s="50"/>
      <c r="L2537" s="50"/>
      <c r="M2537" s="50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0"/>
      <c r="Z2537" s="50"/>
      <c r="AA2537" s="46"/>
      <c r="AB2537" s="46"/>
      <c r="AC2537" s="46"/>
      <c r="AD2537" s="46"/>
      <c r="AE2537" s="46"/>
      <c r="AF2537" s="46"/>
      <c r="AG2537" s="46"/>
      <c r="AH2537" s="46"/>
      <c r="AI2537" s="46"/>
      <c r="AJ2537" s="46"/>
      <c r="AK2537" s="46"/>
    </row>
    <row r="2538" spans="7:37" s="1" customFormat="1" ht="13.9" customHeight="1">
      <c r="G2538" s="50"/>
      <c r="H2538" s="50"/>
      <c r="I2538" s="50"/>
      <c r="J2538" s="50"/>
      <c r="K2538" s="50"/>
      <c r="L2538" s="50"/>
      <c r="M2538" s="50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0"/>
      <c r="Z2538" s="50"/>
      <c r="AA2538" s="46"/>
      <c r="AB2538" s="46"/>
      <c r="AC2538" s="46"/>
      <c r="AD2538" s="46"/>
      <c r="AE2538" s="46"/>
      <c r="AF2538" s="46"/>
      <c r="AG2538" s="46"/>
      <c r="AH2538" s="46"/>
      <c r="AI2538" s="46"/>
      <c r="AJ2538" s="46"/>
      <c r="AK2538" s="46"/>
    </row>
    <row r="2539" spans="7:37" s="1" customFormat="1" ht="13.9" customHeight="1">
      <c r="G2539" s="50"/>
      <c r="H2539" s="50"/>
      <c r="I2539" s="50"/>
      <c r="J2539" s="50"/>
      <c r="K2539" s="50"/>
      <c r="L2539" s="50"/>
      <c r="M2539" s="50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0"/>
      <c r="Z2539" s="50"/>
      <c r="AA2539" s="46"/>
      <c r="AB2539" s="46"/>
      <c r="AC2539" s="46"/>
      <c r="AD2539" s="46"/>
      <c r="AE2539" s="46"/>
      <c r="AF2539" s="46"/>
      <c r="AG2539" s="46"/>
      <c r="AH2539" s="46"/>
      <c r="AI2539" s="46"/>
      <c r="AJ2539" s="46"/>
      <c r="AK2539" s="46"/>
    </row>
    <row r="2540" spans="7:37" s="1" customFormat="1" ht="13.9" customHeight="1">
      <c r="G2540" s="50"/>
      <c r="H2540" s="50"/>
      <c r="I2540" s="50"/>
      <c r="J2540" s="50"/>
      <c r="K2540" s="50"/>
      <c r="L2540" s="50"/>
      <c r="M2540" s="50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0"/>
      <c r="Z2540" s="50"/>
      <c r="AA2540" s="46"/>
      <c r="AB2540" s="46"/>
      <c r="AC2540" s="46"/>
      <c r="AD2540" s="46"/>
      <c r="AE2540" s="46"/>
      <c r="AF2540" s="46"/>
      <c r="AG2540" s="46"/>
      <c r="AH2540" s="46"/>
      <c r="AI2540" s="46"/>
      <c r="AJ2540" s="46"/>
      <c r="AK2540" s="46"/>
    </row>
    <row r="2541" spans="7:37" s="1" customFormat="1" ht="13.9" customHeight="1">
      <c r="G2541" s="50"/>
      <c r="H2541" s="50"/>
      <c r="I2541" s="50"/>
      <c r="J2541" s="50"/>
      <c r="K2541" s="50"/>
      <c r="L2541" s="50"/>
      <c r="M2541" s="50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0"/>
      <c r="Z2541" s="50"/>
      <c r="AA2541" s="46"/>
      <c r="AB2541" s="46"/>
      <c r="AC2541" s="46"/>
      <c r="AD2541" s="46"/>
      <c r="AE2541" s="46"/>
      <c r="AF2541" s="46"/>
      <c r="AG2541" s="46"/>
      <c r="AH2541" s="46"/>
      <c r="AI2541" s="46"/>
      <c r="AJ2541" s="46"/>
      <c r="AK2541" s="46"/>
    </row>
    <row r="2542" spans="7:37" s="1" customFormat="1" ht="13.9" customHeight="1">
      <c r="G2542" s="50"/>
      <c r="H2542" s="50"/>
      <c r="I2542" s="50"/>
      <c r="J2542" s="50"/>
      <c r="K2542" s="50"/>
      <c r="L2542" s="50"/>
      <c r="M2542" s="50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0"/>
      <c r="Z2542" s="50"/>
      <c r="AA2542" s="46"/>
      <c r="AB2542" s="46"/>
      <c r="AC2542" s="46"/>
      <c r="AD2542" s="46"/>
      <c r="AE2542" s="46"/>
      <c r="AF2542" s="46"/>
      <c r="AG2542" s="46"/>
      <c r="AH2542" s="46"/>
      <c r="AI2542" s="46"/>
      <c r="AJ2542" s="46"/>
      <c r="AK2542" s="46"/>
    </row>
    <row r="2543" spans="7:37" s="1" customFormat="1" ht="13.9" customHeight="1"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0"/>
      <c r="Z2543" s="50"/>
      <c r="AA2543" s="46"/>
      <c r="AB2543" s="46"/>
      <c r="AC2543" s="46"/>
      <c r="AD2543" s="46"/>
      <c r="AE2543" s="46"/>
      <c r="AF2543" s="46"/>
      <c r="AG2543" s="46"/>
      <c r="AH2543" s="46"/>
      <c r="AI2543" s="46"/>
      <c r="AJ2543" s="46"/>
      <c r="AK2543" s="46"/>
    </row>
    <row r="2544" spans="7:37" s="1" customFormat="1" ht="13.9" customHeight="1">
      <c r="G2544" s="50"/>
      <c r="H2544" s="50"/>
      <c r="I2544" s="50"/>
      <c r="J2544" s="50"/>
      <c r="K2544" s="50"/>
      <c r="L2544" s="50"/>
      <c r="M2544" s="50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0"/>
      <c r="Z2544" s="50"/>
      <c r="AA2544" s="46"/>
      <c r="AB2544" s="46"/>
      <c r="AC2544" s="46"/>
      <c r="AD2544" s="46"/>
      <c r="AE2544" s="46"/>
      <c r="AF2544" s="46"/>
      <c r="AG2544" s="46"/>
      <c r="AH2544" s="46"/>
      <c r="AI2544" s="46"/>
      <c r="AJ2544" s="46"/>
      <c r="AK2544" s="46"/>
    </row>
    <row r="2545" spans="7:37" s="1" customFormat="1" ht="13.9" customHeight="1">
      <c r="G2545" s="50"/>
      <c r="H2545" s="50"/>
      <c r="I2545" s="50"/>
      <c r="J2545" s="50"/>
      <c r="K2545" s="50"/>
      <c r="L2545" s="50"/>
      <c r="M2545" s="50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0"/>
      <c r="Z2545" s="50"/>
      <c r="AA2545" s="46"/>
      <c r="AB2545" s="46"/>
      <c r="AC2545" s="46"/>
      <c r="AD2545" s="46"/>
      <c r="AE2545" s="46"/>
      <c r="AF2545" s="46"/>
      <c r="AG2545" s="46"/>
      <c r="AH2545" s="46"/>
      <c r="AI2545" s="46"/>
      <c r="AJ2545" s="46"/>
      <c r="AK2545" s="46"/>
    </row>
    <row r="2546" spans="7:37" s="1" customFormat="1" ht="13.9" customHeight="1">
      <c r="G2546" s="50"/>
      <c r="H2546" s="50"/>
      <c r="I2546" s="50"/>
      <c r="J2546" s="50"/>
      <c r="K2546" s="50"/>
      <c r="L2546" s="50"/>
      <c r="M2546" s="50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0"/>
      <c r="Z2546" s="50"/>
      <c r="AA2546" s="46"/>
      <c r="AB2546" s="46"/>
      <c r="AC2546" s="46"/>
      <c r="AD2546" s="46"/>
      <c r="AE2546" s="46"/>
      <c r="AF2546" s="46"/>
      <c r="AG2546" s="46"/>
      <c r="AH2546" s="46"/>
      <c r="AI2546" s="46"/>
      <c r="AJ2546" s="46"/>
      <c r="AK2546" s="46"/>
    </row>
    <row r="2547" spans="7:37" s="1" customFormat="1" ht="13.9" customHeight="1">
      <c r="G2547" s="50"/>
      <c r="H2547" s="50"/>
      <c r="I2547" s="50"/>
      <c r="J2547" s="50"/>
      <c r="K2547" s="50"/>
      <c r="L2547" s="50"/>
      <c r="M2547" s="50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0"/>
      <c r="Z2547" s="50"/>
      <c r="AA2547" s="46"/>
      <c r="AB2547" s="46"/>
      <c r="AC2547" s="46"/>
      <c r="AD2547" s="46"/>
      <c r="AE2547" s="46"/>
      <c r="AF2547" s="46"/>
      <c r="AG2547" s="46"/>
      <c r="AH2547" s="46"/>
      <c r="AI2547" s="46"/>
      <c r="AJ2547" s="46"/>
      <c r="AK2547" s="46"/>
    </row>
    <row r="2548" spans="7:37" s="1" customFormat="1" ht="13.9" customHeight="1">
      <c r="G2548" s="50"/>
      <c r="H2548" s="50"/>
      <c r="I2548" s="50"/>
      <c r="J2548" s="50"/>
      <c r="K2548" s="50"/>
      <c r="L2548" s="50"/>
      <c r="M2548" s="50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0"/>
      <c r="Z2548" s="50"/>
      <c r="AA2548" s="46"/>
      <c r="AB2548" s="46"/>
      <c r="AC2548" s="46"/>
      <c r="AD2548" s="46"/>
      <c r="AE2548" s="46"/>
      <c r="AF2548" s="46"/>
      <c r="AG2548" s="46"/>
      <c r="AH2548" s="46"/>
      <c r="AI2548" s="46"/>
      <c r="AJ2548" s="46"/>
      <c r="AK2548" s="46"/>
    </row>
    <row r="2549" spans="7:37" s="1" customFormat="1" ht="13.9" customHeight="1">
      <c r="G2549" s="50"/>
      <c r="H2549" s="50"/>
      <c r="I2549" s="50"/>
      <c r="J2549" s="50"/>
      <c r="K2549" s="50"/>
      <c r="L2549" s="50"/>
      <c r="M2549" s="50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0"/>
      <c r="Z2549" s="50"/>
      <c r="AA2549" s="46"/>
      <c r="AB2549" s="46"/>
      <c r="AC2549" s="46"/>
      <c r="AD2549" s="46"/>
      <c r="AE2549" s="46"/>
      <c r="AF2549" s="46"/>
      <c r="AG2549" s="46"/>
      <c r="AH2549" s="46"/>
      <c r="AI2549" s="46"/>
      <c r="AJ2549" s="46"/>
      <c r="AK2549" s="46"/>
    </row>
    <row r="2550" spans="7:37" s="1" customFormat="1" ht="13.9" customHeight="1">
      <c r="G2550" s="50"/>
      <c r="H2550" s="50"/>
      <c r="I2550" s="50"/>
      <c r="J2550" s="50"/>
      <c r="K2550" s="50"/>
      <c r="L2550" s="50"/>
      <c r="M2550" s="50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0"/>
      <c r="Z2550" s="50"/>
      <c r="AA2550" s="46"/>
      <c r="AB2550" s="46"/>
      <c r="AC2550" s="46"/>
      <c r="AD2550" s="46"/>
      <c r="AE2550" s="46"/>
      <c r="AF2550" s="46"/>
      <c r="AG2550" s="46"/>
      <c r="AH2550" s="46"/>
      <c r="AI2550" s="46"/>
      <c r="AJ2550" s="46"/>
      <c r="AK2550" s="46"/>
    </row>
    <row r="2551" spans="7:37" s="1" customFormat="1" ht="13.9" customHeight="1">
      <c r="G2551" s="50"/>
      <c r="H2551" s="50"/>
      <c r="I2551" s="50"/>
      <c r="J2551" s="50"/>
      <c r="K2551" s="50"/>
      <c r="L2551" s="50"/>
      <c r="M2551" s="50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0"/>
      <c r="Z2551" s="50"/>
      <c r="AA2551" s="46"/>
      <c r="AB2551" s="46"/>
      <c r="AC2551" s="46"/>
      <c r="AD2551" s="46"/>
      <c r="AE2551" s="46"/>
      <c r="AF2551" s="46"/>
      <c r="AG2551" s="46"/>
      <c r="AH2551" s="46"/>
      <c r="AI2551" s="46"/>
      <c r="AJ2551" s="46"/>
      <c r="AK2551" s="46"/>
    </row>
    <row r="2552" spans="7:37" s="1" customFormat="1" ht="13.9" customHeight="1">
      <c r="G2552" s="50"/>
      <c r="H2552" s="50"/>
      <c r="I2552" s="50"/>
      <c r="J2552" s="50"/>
      <c r="K2552" s="50"/>
      <c r="L2552" s="50"/>
      <c r="M2552" s="50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0"/>
      <c r="Z2552" s="50"/>
      <c r="AA2552" s="46"/>
      <c r="AB2552" s="46"/>
      <c r="AC2552" s="46"/>
      <c r="AD2552" s="46"/>
      <c r="AE2552" s="46"/>
      <c r="AF2552" s="46"/>
      <c r="AG2552" s="46"/>
      <c r="AH2552" s="46"/>
      <c r="AI2552" s="46"/>
      <c r="AJ2552" s="46"/>
      <c r="AK2552" s="46"/>
    </row>
    <row r="2553" spans="7:37" s="1" customFormat="1" ht="13.9" customHeight="1">
      <c r="G2553" s="50"/>
      <c r="H2553" s="50"/>
      <c r="I2553" s="50"/>
      <c r="J2553" s="50"/>
      <c r="K2553" s="50"/>
      <c r="L2553" s="50"/>
      <c r="M2553" s="50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0"/>
      <c r="Z2553" s="50"/>
      <c r="AA2553" s="46"/>
      <c r="AB2553" s="46"/>
      <c r="AC2553" s="46"/>
      <c r="AD2553" s="46"/>
      <c r="AE2553" s="46"/>
      <c r="AF2553" s="46"/>
      <c r="AG2553" s="46"/>
      <c r="AH2553" s="46"/>
      <c r="AI2553" s="46"/>
      <c r="AJ2553" s="46"/>
      <c r="AK2553" s="46"/>
    </row>
    <row r="2554" spans="7:37" s="1" customFormat="1" ht="13.9" customHeight="1">
      <c r="G2554" s="50"/>
      <c r="H2554" s="50"/>
      <c r="I2554" s="50"/>
      <c r="J2554" s="50"/>
      <c r="K2554" s="50"/>
      <c r="L2554" s="50"/>
      <c r="M2554" s="50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0"/>
      <c r="Z2554" s="50"/>
      <c r="AA2554" s="46"/>
      <c r="AB2554" s="46"/>
      <c r="AC2554" s="46"/>
      <c r="AD2554" s="46"/>
      <c r="AE2554" s="46"/>
      <c r="AF2554" s="46"/>
      <c r="AG2554" s="46"/>
      <c r="AH2554" s="46"/>
      <c r="AI2554" s="46"/>
      <c r="AJ2554" s="46"/>
      <c r="AK2554" s="46"/>
    </row>
    <row r="2555" spans="7:37" s="1" customFormat="1" ht="13.9" customHeight="1">
      <c r="G2555" s="50"/>
      <c r="H2555" s="50"/>
      <c r="I2555" s="50"/>
      <c r="J2555" s="50"/>
      <c r="K2555" s="50"/>
      <c r="L2555" s="50"/>
      <c r="M2555" s="50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0"/>
      <c r="Z2555" s="50"/>
      <c r="AA2555" s="46"/>
      <c r="AB2555" s="46"/>
      <c r="AC2555" s="46"/>
      <c r="AD2555" s="46"/>
      <c r="AE2555" s="46"/>
      <c r="AF2555" s="46"/>
      <c r="AG2555" s="46"/>
      <c r="AH2555" s="46"/>
      <c r="AI2555" s="46"/>
      <c r="AJ2555" s="46"/>
      <c r="AK2555" s="46"/>
    </row>
    <row r="2556" spans="7:37" s="1" customFormat="1" ht="13.9" customHeight="1">
      <c r="G2556" s="50"/>
      <c r="H2556" s="50"/>
      <c r="I2556" s="50"/>
      <c r="J2556" s="50"/>
      <c r="K2556" s="50"/>
      <c r="L2556" s="50"/>
      <c r="M2556" s="50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0"/>
      <c r="Z2556" s="50"/>
      <c r="AA2556" s="46"/>
      <c r="AB2556" s="46"/>
      <c r="AC2556" s="46"/>
      <c r="AD2556" s="46"/>
      <c r="AE2556" s="46"/>
      <c r="AF2556" s="46"/>
      <c r="AG2556" s="46"/>
      <c r="AH2556" s="46"/>
      <c r="AI2556" s="46"/>
      <c r="AJ2556" s="46"/>
      <c r="AK2556" s="46"/>
    </row>
    <row r="2557" spans="7:37" s="1" customFormat="1" ht="13.9" customHeight="1">
      <c r="G2557" s="50"/>
      <c r="H2557" s="50"/>
      <c r="I2557" s="50"/>
      <c r="J2557" s="50"/>
      <c r="K2557" s="50"/>
      <c r="L2557" s="50"/>
      <c r="M2557" s="50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0"/>
      <c r="Z2557" s="50"/>
      <c r="AA2557" s="46"/>
      <c r="AB2557" s="46"/>
      <c r="AC2557" s="46"/>
      <c r="AD2557" s="46"/>
      <c r="AE2557" s="46"/>
      <c r="AF2557" s="46"/>
      <c r="AG2557" s="46"/>
      <c r="AH2557" s="46"/>
      <c r="AI2557" s="46"/>
      <c r="AJ2557" s="46"/>
      <c r="AK2557" s="46"/>
    </row>
    <row r="2558" spans="7:37" s="1" customFormat="1" ht="13.9" customHeight="1">
      <c r="G2558" s="50"/>
      <c r="H2558" s="50"/>
      <c r="I2558" s="50"/>
      <c r="J2558" s="50"/>
      <c r="K2558" s="50"/>
      <c r="L2558" s="50"/>
      <c r="M2558" s="50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0"/>
      <c r="Z2558" s="50"/>
      <c r="AA2558" s="46"/>
      <c r="AB2558" s="46"/>
      <c r="AC2558" s="46"/>
      <c r="AD2558" s="46"/>
      <c r="AE2558" s="46"/>
      <c r="AF2558" s="46"/>
      <c r="AG2558" s="46"/>
      <c r="AH2558" s="46"/>
      <c r="AI2558" s="46"/>
      <c r="AJ2558" s="46"/>
      <c r="AK2558" s="46"/>
    </row>
    <row r="2559" spans="7:37" s="1" customFormat="1" ht="13.9" customHeight="1">
      <c r="G2559" s="50"/>
      <c r="H2559" s="50"/>
      <c r="I2559" s="50"/>
      <c r="J2559" s="50"/>
      <c r="K2559" s="50"/>
      <c r="L2559" s="50"/>
      <c r="M2559" s="50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0"/>
      <c r="Z2559" s="50"/>
      <c r="AA2559" s="46"/>
      <c r="AB2559" s="46"/>
      <c r="AC2559" s="46"/>
      <c r="AD2559" s="46"/>
      <c r="AE2559" s="46"/>
      <c r="AF2559" s="46"/>
      <c r="AG2559" s="46"/>
      <c r="AH2559" s="46"/>
      <c r="AI2559" s="46"/>
      <c r="AJ2559" s="46"/>
      <c r="AK2559" s="46"/>
    </row>
    <row r="2560" spans="7:37" s="1" customFormat="1" ht="13.9" customHeight="1">
      <c r="G2560" s="50"/>
      <c r="H2560" s="50"/>
      <c r="I2560" s="50"/>
      <c r="J2560" s="50"/>
      <c r="K2560" s="50"/>
      <c r="L2560" s="50"/>
      <c r="M2560" s="50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0"/>
      <c r="Z2560" s="50"/>
      <c r="AA2560" s="46"/>
      <c r="AB2560" s="46"/>
      <c r="AC2560" s="46"/>
      <c r="AD2560" s="46"/>
      <c r="AE2560" s="46"/>
      <c r="AF2560" s="46"/>
      <c r="AG2560" s="46"/>
      <c r="AH2560" s="46"/>
      <c r="AI2560" s="46"/>
      <c r="AJ2560" s="46"/>
      <c r="AK2560" s="46"/>
    </row>
    <row r="2561" spans="7:37" s="1" customFormat="1" ht="13.9" customHeight="1">
      <c r="G2561" s="50"/>
      <c r="H2561" s="50"/>
      <c r="I2561" s="50"/>
      <c r="J2561" s="50"/>
      <c r="K2561" s="50"/>
      <c r="L2561" s="50"/>
      <c r="M2561" s="50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0"/>
      <c r="Z2561" s="50"/>
      <c r="AA2561" s="46"/>
      <c r="AB2561" s="46"/>
      <c r="AC2561" s="46"/>
      <c r="AD2561" s="46"/>
      <c r="AE2561" s="46"/>
      <c r="AF2561" s="46"/>
      <c r="AG2561" s="46"/>
      <c r="AH2561" s="46"/>
      <c r="AI2561" s="46"/>
      <c r="AJ2561" s="46"/>
      <c r="AK2561" s="46"/>
    </row>
    <row r="2562" spans="7:37" s="1" customFormat="1" ht="13.9" customHeight="1">
      <c r="G2562" s="50"/>
      <c r="H2562" s="50"/>
      <c r="I2562" s="50"/>
      <c r="J2562" s="50"/>
      <c r="K2562" s="50"/>
      <c r="L2562" s="50"/>
      <c r="M2562" s="50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0"/>
      <c r="Z2562" s="50"/>
      <c r="AA2562" s="46"/>
      <c r="AB2562" s="46"/>
      <c r="AC2562" s="46"/>
      <c r="AD2562" s="46"/>
      <c r="AE2562" s="46"/>
      <c r="AF2562" s="46"/>
      <c r="AG2562" s="46"/>
      <c r="AH2562" s="46"/>
      <c r="AI2562" s="46"/>
      <c r="AJ2562" s="46"/>
      <c r="AK2562" s="46"/>
    </row>
    <row r="2563" spans="7:37" s="1" customFormat="1" ht="13.9" customHeight="1">
      <c r="G2563" s="50"/>
      <c r="H2563" s="50"/>
      <c r="I2563" s="50"/>
      <c r="J2563" s="50"/>
      <c r="K2563" s="50"/>
      <c r="L2563" s="50"/>
      <c r="M2563" s="50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0"/>
      <c r="Z2563" s="50"/>
      <c r="AA2563" s="46"/>
      <c r="AB2563" s="46"/>
      <c r="AC2563" s="46"/>
      <c r="AD2563" s="46"/>
      <c r="AE2563" s="46"/>
      <c r="AF2563" s="46"/>
      <c r="AG2563" s="46"/>
      <c r="AH2563" s="46"/>
      <c r="AI2563" s="46"/>
      <c r="AJ2563" s="46"/>
      <c r="AK2563" s="46"/>
    </row>
    <row r="2564" spans="7:37" s="1" customFormat="1" ht="13.9" customHeight="1">
      <c r="G2564" s="50"/>
      <c r="H2564" s="50"/>
      <c r="I2564" s="50"/>
      <c r="J2564" s="50"/>
      <c r="K2564" s="50"/>
      <c r="L2564" s="50"/>
      <c r="M2564" s="50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0"/>
      <c r="Z2564" s="50"/>
      <c r="AA2564" s="46"/>
      <c r="AB2564" s="46"/>
      <c r="AC2564" s="46"/>
      <c r="AD2564" s="46"/>
      <c r="AE2564" s="46"/>
      <c r="AF2564" s="46"/>
      <c r="AG2564" s="46"/>
      <c r="AH2564" s="46"/>
      <c r="AI2564" s="46"/>
      <c r="AJ2564" s="46"/>
      <c r="AK2564" s="46"/>
    </row>
    <row r="2565" spans="7:37" s="1" customFormat="1" ht="13.9" customHeight="1">
      <c r="G2565" s="50"/>
      <c r="H2565" s="50"/>
      <c r="I2565" s="50"/>
      <c r="J2565" s="50"/>
      <c r="K2565" s="50"/>
      <c r="L2565" s="50"/>
      <c r="M2565" s="50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0"/>
      <c r="Z2565" s="50"/>
      <c r="AA2565" s="46"/>
      <c r="AB2565" s="46"/>
      <c r="AC2565" s="46"/>
      <c r="AD2565" s="46"/>
      <c r="AE2565" s="46"/>
      <c r="AF2565" s="46"/>
      <c r="AG2565" s="46"/>
      <c r="AH2565" s="46"/>
      <c r="AI2565" s="46"/>
      <c r="AJ2565" s="46"/>
      <c r="AK2565" s="46"/>
    </row>
    <row r="2566" spans="7:37" s="1" customFormat="1" ht="13.9" customHeight="1">
      <c r="G2566" s="50"/>
      <c r="H2566" s="50"/>
      <c r="I2566" s="50"/>
      <c r="J2566" s="50"/>
      <c r="K2566" s="50"/>
      <c r="L2566" s="50"/>
      <c r="M2566" s="50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0"/>
      <c r="Z2566" s="50"/>
      <c r="AA2566" s="46"/>
      <c r="AB2566" s="46"/>
      <c r="AC2566" s="46"/>
      <c r="AD2566" s="46"/>
      <c r="AE2566" s="46"/>
      <c r="AF2566" s="46"/>
      <c r="AG2566" s="46"/>
      <c r="AH2566" s="46"/>
      <c r="AI2566" s="46"/>
      <c r="AJ2566" s="46"/>
      <c r="AK2566" s="46"/>
    </row>
    <row r="2567" spans="7:37" s="1" customFormat="1" ht="13.9" customHeight="1">
      <c r="G2567" s="50"/>
      <c r="H2567" s="50"/>
      <c r="I2567" s="50"/>
      <c r="J2567" s="50"/>
      <c r="K2567" s="50"/>
      <c r="L2567" s="50"/>
      <c r="M2567" s="50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0"/>
      <c r="Z2567" s="50"/>
      <c r="AA2567" s="46"/>
      <c r="AB2567" s="46"/>
      <c r="AC2567" s="46"/>
      <c r="AD2567" s="46"/>
      <c r="AE2567" s="46"/>
      <c r="AF2567" s="46"/>
      <c r="AG2567" s="46"/>
      <c r="AH2567" s="46"/>
      <c r="AI2567" s="46"/>
      <c r="AJ2567" s="46"/>
      <c r="AK2567" s="46"/>
    </row>
    <row r="2568" spans="7:37" s="1" customFormat="1" ht="13.9" customHeight="1">
      <c r="G2568" s="50"/>
      <c r="H2568" s="50"/>
      <c r="I2568" s="50"/>
      <c r="J2568" s="50"/>
      <c r="K2568" s="50"/>
      <c r="L2568" s="50"/>
      <c r="M2568" s="50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0"/>
      <c r="Z2568" s="50"/>
      <c r="AA2568" s="46"/>
      <c r="AB2568" s="46"/>
      <c r="AC2568" s="46"/>
      <c r="AD2568" s="46"/>
      <c r="AE2568" s="46"/>
      <c r="AF2568" s="46"/>
      <c r="AG2568" s="46"/>
      <c r="AH2568" s="46"/>
      <c r="AI2568" s="46"/>
      <c r="AJ2568" s="46"/>
      <c r="AK2568" s="46"/>
    </row>
    <row r="2569" spans="7:37" s="1" customFormat="1" ht="13.9" customHeight="1">
      <c r="G2569" s="50"/>
      <c r="H2569" s="50"/>
      <c r="I2569" s="50"/>
      <c r="J2569" s="50"/>
      <c r="K2569" s="50"/>
      <c r="L2569" s="50"/>
      <c r="M2569" s="50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0"/>
      <c r="Z2569" s="50"/>
      <c r="AA2569" s="46"/>
      <c r="AB2569" s="46"/>
      <c r="AC2569" s="46"/>
      <c r="AD2569" s="46"/>
      <c r="AE2569" s="46"/>
      <c r="AF2569" s="46"/>
      <c r="AG2569" s="46"/>
      <c r="AH2569" s="46"/>
      <c r="AI2569" s="46"/>
      <c r="AJ2569" s="46"/>
      <c r="AK2569" s="46"/>
    </row>
    <row r="2570" spans="7:37" s="1" customFormat="1" ht="13.9" customHeight="1">
      <c r="G2570" s="50"/>
      <c r="H2570" s="50"/>
      <c r="I2570" s="50"/>
      <c r="J2570" s="50"/>
      <c r="K2570" s="50"/>
      <c r="L2570" s="50"/>
      <c r="M2570" s="50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0"/>
      <c r="Z2570" s="50"/>
      <c r="AA2570" s="46"/>
      <c r="AB2570" s="46"/>
      <c r="AC2570" s="46"/>
      <c r="AD2570" s="46"/>
      <c r="AE2570" s="46"/>
      <c r="AF2570" s="46"/>
      <c r="AG2570" s="46"/>
      <c r="AH2570" s="46"/>
      <c r="AI2570" s="46"/>
      <c r="AJ2570" s="46"/>
      <c r="AK2570" s="46"/>
    </row>
    <row r="2571" spans="7:37" s="1" customFormat="1" ht="13.9" customHeight="1">
      <c r="G2571" s="50"/>
      <c r="H2571" s="50"/>
      <c r="I2571" s="50"/>
      <c r="J2571" s="50"/>
      <c r="K2571" s="50"/>
      <c r="L2571" s="50"/>
      <c r="M2571" s="50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0"/>
      <c r="Z2571" s="50"/>
      <c r="AA2571" s="46"/>
      <c r="AB2571" s="46"/>
      <c r="AC2571" s="46"/>
      <c r="AD2571" s="46"/>
      <c r="AE2571" s="46"/>
      <c r="AF2571" s="46"/>
      <c r="AG2571" s="46"/>
      <c r="AH2571" s="46"/>
      <c r="AI2571" s="46"/>
      <c r="AJ2571" s="46"/>
      <c r="AK2571" s="46"/>
    </row>
    <row r="2572" spans="7:37" s="1" customFormat="1" ht="13.9" customHeight="1">
      <c r="G2572" s="50"/>
      <c r="H2572" s="50"/>
      <c r="I2572" s="50"/>
      <c r="J2572" s="50"/>
      <c r="K2572" s="50"/>
      <c r="L2572" s="50"/>
      <c r="M2572" s="50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0"/>
      <c r="Z2572" s="50"/>
      <c r="AA2572" s="46"/>
      <c r="AB2572" s="46"/>
      <c r="AC2572" s="46"/>
      <c r="AD2572" s="46"/>
      <c r="AE2572" s="46"/>
      <c r="AF2572" s="46"/>
      <c r="AG2572" s="46"/>
      <c r="AH2572" s="46"/>
      <c r="AI2572" s="46"/>
      <c r="AJ2572" s="46"/>
      <c r="AK2572" s="46"/>
    </row>
    <row r="2573" spans="7:37" s="1" customFormat="1" ht="13.9" customHeight="1">
      <c r="G2573" s="50"/>
      <c r="H2573" s="50"/>
      <c r="I2573" s="50"/>
      <c r="J2573" s="50"/>
      <c r="K2573" s="50"/>
      <c r="L2573" s="50"/>
      <c r="M2573" s="50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0"/>
      <c r="Z2573" s="50"/>
      <c r="AA2573" s="46"/>
      <c r="AB2573" s="46"/>
      <c r="AC2573" s="46"/>
      <c r="AD2573" s="46"/>
      <c r="AE2573" s="46"/>
      <c r="AF2573" s="46"/>
      <c r="AG2573" s="46"/>
      <c r="AH2573" s="46"/>
      <c r="AI2573" s="46"/>
      <c r="AJ2573" s="46"/>
      <c r="AK2573" s="46"/>
    </row>
    <row r="2574" spans="7:37" s="1" customFormat="1" ht="13.9" customHeight="1">
      <c r="G2574" s="50"/>
      <c r="H2574" s="50"/>
      <c r="I2574" s="50"/>
      <c r="J2574" s="50"/>
      <c r="K2574" s="50"/>
      <c r="L2574" s="50"/>
      <c r="M2574" s="50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0"/>
      <c r="Z2574" s="50"/>
      <c r="AA2574" s="46"/>
      <c r="AB2574" s="46"/>
      <c r="AC2574" s="46"/>
      <c r="AD2574" s="46"/>
      <c r="AE2574" s="46"/>
      <c r="AF2574" s="46"/>
      <c r="AG2574" s="46"/>
      <c r="AH2574" s="46"/>
      <c r="AI2574" s="46"/>
      <c r="AJ2574" s="46"/>
      <c r="AK2574" s="46"/>
    </row>
    <row r="2575" spans="7:37" s="1" customFormat="1" ht="13.9" customHeight="1">
      <c r="G2575" s="50"/>
      <c r="H2575" s="50"/>
      <c r="I2575" s="50"/>
      <c r="J2575" s="50"/>
      <c r="K2575" s="50"/>
      <c r="L2575" s="50"/>
      <c r="M2575" s="50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0"/>
      <c r="Z2575" s="50"/>
      <c r="AA2575" s="46"/>
      <c r="AB2575" s="46"/>
      <c r="AC2575" s="46"/>
      <c r="AD2575" s="46"/>
      <c r="AE2575" s="46"/>
      <c r="AF2575" s="46"/>
      <c r="AG2575" s="46"/>
      <c r="AH2575" s="46"/>
      <c r="AI2575" s="46"/>
      <c r="AJ2575" s="46"/>
      <c r="AK2575" s="46"/>
    </row>
    <row r="2576" spans="7:37" s="1" customFormat="1" ht="13.9" customHeight="1">
      <c r="G2576" s="50"/>
      <c r="H2576" s="50"/>
      <c r="I2576" s="50"/>
      <c r="J2576" s="50"/>
      <c r="K2576" s="50"/>
      <c r="L2576" s="50"/>
      <c r="M2576" s="50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0"/>
      <c r="Z2576" s="50"/>
      <c r="AA2576" s="46"/>
      <c r="AB2576" s="46"/>
      <c r="AC2576" s="46"/>
      <c r="AD2576" s="46"/>
      <c r="AE2576" s="46"/>
      <c r="AF2576" s="46"/>
      <c r="AG2576" s="46"/>
      <c r="AH2576" s="46"/>
      <c r="AI2576" s="46"/>
      <c r="AJ2576" s="46"/>
      <c r="AK2576" s="46"/>
    </row>
    <row r="2577" spans="7:37" s="1" customFormat="1" ht="13.9" customHeight="1">
      <c r="G2577" s="50"/>
      <c r="H2577" s="50"/>
      <c r="I2577" s="50"/>
      <c r="J2577" s="50"/>
      <c r="K2577" s="50"/>
      <c r="L2577" s="50"/>
      <c r="M2577" s="50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0"/>
      <c r="Z2577" s="50"/>
      <c r="AA2577" s="46"/>
      <c r="AB2577" s="46"/>
      <c r="AC2577" s="46"/>
      <c r="AD2577" s="46"/>
      <c r="AE2577" s="46"/>
      <c r="AF2577" s="46"/>
      <c r="AG2577" s="46"/>
      <c r="AH2577" s="46"/>
      <c r="AI2577" s="46"/>
      <c r="AJ2577" s="46"/>
      <c r="AK2577" s="46"/>
    </row>
    <row r="2578" spans="7:37" s="1" customFormat="1" ht="13.9" customHeight="1">
      <c r="G2578" s="50"/>
      <c r="H2578" s="50"/>
      <c r="I2578" s="50"/>
      <c r="J2578" s="50"/>
      <c r="K2578" s="50"/>
      <c r="L2578" s="50"/>
      <c r="M2578" s="50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0"/>
      <c r="Z2578" s="50"/>
      <c r="AA2578" s="46"/>
      <c r="AB2578" s="46"/>
      <c r="AC2578" s="46"/>
      <c r="AD2578" s="46"/>
      <c r="AE2578" s="46"/>
      <c r="AF2578" s="46"/>
      <c r="AG2578" s="46"/>
      <c r="AH2578" s="46"/>
      <c r="AI2578" s="46"/>
      <c r="AJ2578" s="46"/>
      <c r="AK2578" s="46"/>
    </row>
    <row r="2579" spans="7:37" s="1" customFormat="1" ht="13.9" customHeight="1">
      <c r="G2579" s="50"/>
      <c r="H2579" s="50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46"/>
      <c r="AB2579" s="46"/>
      <c r="AC2579" s="46"/>
      <c r="AD2579" s="46"/>
      <c r="AE2579" s="46"/>
      <c r="AF2579" s="46"/>
      <c r="AG2579" s="46"/>
      <c r="AH2579" s="46"/>
      <c r="AI2579" s="46"/>
      <c r="AJ2579" s="46"/>
      <c r="AK2579" s="46"/>
    </row>
    <row r="2580" spans="7:37" s="1" customFormat="1" ht="13.9" customHeight="1">
      <c r="G2580" s="50"/>
      <c r="H2580" s="50"/>
      <c r="I2580" s="50"/>
      <c r="J2580" s="50"/>
      <c r="K2580" s="50"/>
      <c r="L2580" s="50"/>
      <c r="M2580" s="50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0"/>
      <c r="Z2580" s="50"/>
      <c r="AA2580" s="46"/>
      <c r="AB2580" s="46"/>
      <c r="AC2580" s="46"/>
      <c r="AD2580" s="46"/>
      <c r="AE2580" s="46"/>
      <c r="AF2580" s="46"/>
      <c r="AG2580" s="46"/>
      <c r="AH2580" s="46"/>
      <c r="AI2580" s="46"/>
      <c r="AJ2580" s="46"/>
      <c r="AK2580" s="46"/>
    </row>
    <row r="2581" spans="7:37" s="1" customFormat="1" ht="13.9" customHeight="1">
      <c r="G2581" s="50"/>
      <c r="H2581" s="50"/>
      <c r="I2581" s="50"/>
      <c r="J2581" s="50"/>
      <c r="K2581" s="50"/>
      <c r="L2581" s="50"/>
      <c r="M2581" s="50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0"/>
      <c r="Z2581" s="50"/>
      <c r="AA2581" s="46"/>
      <c r="AB2581" s="46"/>
      <c r="AC2581" s="46"/>
      <c r="AD2581" s="46"/>
      <c r="AE2581" s="46"/>
      <c r="AF2581" s="46"/>
      <c r="AG2581" s="46"/>
      <c r="AH2581" s="46"/>
      <c r="AI2581" s="46"/>
      <c r="AJ2581" s="46"/>
      <c r="AK2581" s="46"/>
    </row>
    <row r="2582" spans="7:37" s="1" customFormat="1" ht="13.9" customHeight="1">
      <c r="G2582" s="50"/>
      <c r="H2582" s="50"/>
      <c r="I2582" s="50"/>
      <c r="J2582" s="50"/>
      <c r="K2582" s="50"/>
      <c r="L2582" s="50"/>
      <c r="M2582" s="50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0"/>
      <c r="Z2582" s="50"/>
      <c r="AA2582" s="46"/>
      <c r="AB2582" s="46"/>
      <c r="AC2582" s="46"/>
      <c r="AD2582" s="46"/>
      <c r="AE2582" s="46"/>
      <c r="AF2582" s="46"/>
      <c r="AG2582" s="46"/>
      <c r="AH2582" s="46"/>
      <c r="AI2582" s="46"/>
      <c r="AJ2582" s="46"/>
      <c r="AK2582" s="46"/>
    </row>
    <row r="2583" spans="7:37" s="1" customFormat="1" ht="13.9" customHeight="1">
      <c r="G2583" s="50"/>
      <c r="H2583" s="50"/>
      <c r="I2583" s="50"/>
      <c r="J2583" s="50"/>
      <c r="K2583" s="50"/>
      <c r="L2583" s="50"/>
      <c r="M2583" s="50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0"/>
      <c r="Z2583" s="50"/>
      <c r="AA2583" s="46"/>
      <c r="AB2583" s="46"/>
      <c r="AC2583" s="46"/>
      <c r="AD2583" s="46"/>
      <c r="AE2583" s="46"/>
      <c r="AF2583" s="46"/>
      <c r="AG2583" s="46"/>
      <c r="AH2583" s="46"/>
      <c r="AI2583" s="46"/>
      <c r="AJ2583" s="46"/>
      <c r="AK2583" s="46"/>
    </row>
    <row r="2584" spans="7:37" s="1" customFormat="1" ht="13.9" customHeight="1">
      <c r="G2584" s="50"/>
      <c r="H2584" s="50"/>
      <c r="I2584" s="50"/>
      <c r="J2584" s="50"/>
      <c r="K2584" s="50"/>
      <c r="L2584" s="50"/>
      <c r="M2584" s="50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0"/>
      <c r="Z2584" s="50"/>
      <c r="AA2584" s="46"/>
      <c r="AB2584" s="46"/>
      <c r="AC2584" s="46"/>
      <c r="AD2584" s="46"/>
      <c r="AE2584" s="46"/>
      <c r="AF2584" s="46"/>
      <c r="AG2584" s="46"/>
      <c r="AH2584" s="46"/>
      <c r="AI2584" s="46"/>
      <c r="AJ2584" s="46"/>
      <c r="AK2584" s="46"/>
    </row>
    <row r="2585" spans="7:37" s="1" customFormat="1" ht="13.9" customHeight="1">
      <c r="G2585" s="50"/>
      <c r="H2585" s="50"/>
      <c r="I2585" s="50"/>
      <c r="J2585" s="50"/>
      <c r="K2585" s="50"/>
      <c r="L2585" s="50"/>
      <c r="M2585" s="50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0"/>
      <c r="Z2585" s="50"/>
      <c r="AA2585" s="46"/>
      <c r="AB2585" s="46"/>
      <c r="AC2585" s="46"/>
      <c r="AD2585" s="46"/>
      <c r="AE2585" s="46"/>
      <c r="AF2585" s="46"/>
      <c r="AG2585" s="46"/>
      <c r="AH2585" s="46"/>
      <c r="AI2585" s="46"/>
      <c r="AJ2585" s="46"/>
      <c r="AK2585" s="46"/>
    </row>
    <row r="2586" spans="7:37" s="1" customFormat="1" ht="13.9" customHeight="1">
      <c r="G2586" s="50"/>
      <c r="H2586" s="50"/>
      <c r="I2586" s="50"/>
      <c r="J2586" s="50"/>
      <c r="K2586" s="50"/>
      <c r="L2586" s="50"/>
      <c r="M2586" s="50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0"/>
      <c r="Z2586" s="50"/>
      <c r="AA2586" s="46"/>
      <c r="AB2586" s="46"/>
      <c r="AC2586" s="46"/>
      <c r="AD2586" s="46"/>
      <c r="AE2586" s="46"/>
      <c r="AF2586" s="46"/>
      <c r="AG2586" s="46"/>
      <c r="AH2586" s="46"/>
      <c r="AI2586" s="46"/>
      <c r="AJ2586" s="46"/>
      <c r="AK2586" s="46"/>
    </row>
    <row r="2587" spans="7:37" s="1" customFormat="1" ht="13.9" customHeight="1">
      <c r="G2587" s="50"/>
      <c r="H2587" s="50"/>
      <c r="I2587" s="50"/>
      <c r="J2587" s="50"/>
      <c r="K2587" s="50"/>
      <c r="L2587" s="50"/>
      <c r="M2587" s="50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0"/>
      <c r="Z2587" s="50"/>
      <c r="AA2587" s="46"/>
      <c r="AB2587" s="46"/>
      <c r="AC2587" s="46"/>
      <c r="AD2587" s="46"/>
      <c r="AE2587" s="46"/>
      <c r="AF2587" s="46"/>
      <c r="AG2587" s="46"/>
      <c r="AH2587" s="46"/>
      <c r="AI2587" s="46"/>
      <c r="AJ2587" s="46"/>
      <c r="AK2587" s="46"/>
    </row>
    <row r="2588" spans="7:37" s="1" customFormat="1" ht="13.9" customHeight="1">
      <c r="G2588" s="50"/>
      <c r="H2588" s="50"/>
      <c r="I2588" s="50"/>
      <c r="J2588" s="50"/>
      <c r="K2588" s="50"/>
      <c r="L2588" s="50"/>
      <c r="M2588" s="50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0"/>
      <c r="Z2588" s="50"/>
      <c r="AA2588" s="46"/>
      <c r="AB2588" s="46"/>
      <c r="AC2588" s="46"/>
      <c r="AD2588" s="46"/>
      <c r="AE2588" s="46"/>
      <c r="AF2588" s="46"/>
      <c r="AG2588" s="46"/>
      <c r="AH2588" s="46"/>
      <c r="AI2588" s="46"/>
      <c r="AJ2588" s="46"/>
      <c r="AK2588" s="46"/>
    </row>
    <row r="2589" spans="7:37" s="1" customFormat="1" ht="13.9" customHeight="1">
      <c r="G2589" s="50"/>
      <c r="H2589" s="50"/>
      <c r="I2589" s="50"/>
      <c r="J2589" s="50"/>
      <c r="K2589" s="50"/>
      <c r="L2589" s="50"/>
      <c r="M2589" s="50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0"/>
      <c r="Z2589" s="50"/>
      <c r="AA2589" s="46"/>
      <c r="AB2589" s="46"/>
      <c r="AC2589" s="46"/>
      <c r="AD2589" s="46"/>
      <c r="AE2589" s="46"/>
      <c r="AF2589" s="46"/>
      <c r="AG2589" s="46"/>
      <c r="AH2589" s="46"/>
      <c r="AI2589" s="46"/>
      <c r="AJ2589" s="46"/>
      <c r="AK2589" s="46"/>
    </row>
    <row r="2590" spans="7:37" s="1" customFormat="1" ht="13.9" customHeight="1">
      <c r="G2590" s="50"/>
      <c r="H2590" s="50"/>
      <c r="I2590" s="50"/>
      <c r="J2590" s="50"/>
      <c r="K2590" s="50"/>
      <c r="L2590" s="50"/>
      <c r="M2590" s="50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0"/>
      <c r="Z2590" s="50"/>
      <c r="AA2590" s="46"/>
      <c r="AB2590" s="46"/>
      <c r="AC2590" s="46"/>
      <c r="AD2590" s="46"/>
      <c r="AE2590" s="46"/>
      <c r="AF2590" s="46"/>
      <c r="AG2590" s="46"/>
      <c r="AH2590" s="46"/>
      <c r="AI2590" s="46"/>
      <c r="AJ2590" s="46"/>
      <c r="AK2590" s="46"/>
    </row>
    <row r="2591" spans="7:37" s="1" customFormat="1" ht="13.9" customHeight="1">
      <c r="G2591" s="50"/>
      <c r="H2591" s="50"/>
      <c r="I2591" s="50"/>
      <c r="J2591" s="50"/>
      <c r="K2591" s="50"/>
      <c r="L2591" s="50"/>
      <c r="M2591" s="50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0"/>
      <c r="Z2591" s="50"/>
      <c r="AA2591" s="46"/>
      <c r="AB2591" s="46"/>
      <c r="AC2591" s="46"/>
      <c r="AD2591" s="46"/>
      <c r="AE2591" s="46"/>
      <c r="AF2591" s="46"/>
      <c r="AG2591" s="46"/>
      <c r="AH2591" s="46"/>
      <c r="AI2591" s="46"/>
      <c r="AJ2591" s="46"/>
      <c r="AK2591" s="46"/>
    </row>
    <row r="2592" spans="7:37" s="1" customFormat="1" ht="13.9" customHeight="1">
      <c r="G2592" s="50"/>
      <c r="H2592" s="50"/>
      <c r="I2592" s="50"/>
      <c r="J2592" s="50"/>
      <c r="K2592" s="50"/>
      <c r="L2592" s="50"/>
      <c r="M2592" s="50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0"/>
      <c r="Z2592" s="50"/>
      <c r="AA2592" s="46"/>
      <c r="AB2592" s="46"/>
      <c r="AC2592" s="46"/>
      <c r="AD2592" s="46"/>
      <c r="AE2592" s="46"/>
      <c r="AF2592" s="46"/>
      <c r="AG2592" s="46"/>
      <c r="AH2592" s="46"/>
      <c r="AI2592" s="46"/>
      <c r="AJ2592" s="46"/>
      <c r="AK2592" s="46"/>
    </row>
    <row r="2593" spans="7:37" s="1" customFormat="1" ht="13.9" customHeight="1">
      <c r="G2593" s="50"/>
      <c r="H2593" s="50"/>
      <c r="I2593" s="50"/>
      <c r="J2593" s="50"/>
      <c r="K2593" s="50"/>
      <c r="L2593" s="50"/>
      <c r="M2593" s="50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0"/>
      <c r="Z2593" s="50"/>
      <c r="AA2593" s="46"/>
      <c r="AB2593" s="46"/>
      <c r="AC2593" s="46"/>
      <c r="AD2593" s="46"/>
      <c r="AE2593" s="46"/>
      <c r="AF2593" s="46"/>
      <c r="AG2593" s="46"/>
      <c r="AH2593" s="46"/>
      <c r="AI2593" s="46"/>
      <c r="AJ2593" s="46"/>
      <c r="AK2593" s="46"/>
    </row>
    <row r="2594" spans="7:37" s="1" customFormat="1" ht="13.9" customHeight="1">
      <c r="G2594" s="50"/>
      <c r="H2594" s="50"/>
      <c r="I2594" s="50"/>
      <c r="J2594" s="50"/>
      <c r="K2594" s="50"/>
      <c r="L2594" s="50"/>
      <c r="M2594" s="50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0"/>
      <c r="Z2594" s="50"/>
      <c r="AA2594" s="46"/>
      <c r="AB2594" s="46"/>
      <c r="AC2594" s="46"/>
      <c r="AD2594" s="46"/>
      <c r="AE2594" s="46"/>
      <c r="AF2594" s="46"/>
      <c r="AG2594" s="46"/>
      <c r="AH2594" s="46"/>
      <c r="AI2594" s="46"/>
      <c r="AJ2594" s="46"/>
      <c r="AK2594" s="46"/>
    </row>
    <row r="2595" spans="7:37" s="1" customFormat="1" ht="13.9" customHeight="1">
      <c r="G2595" s="50"/>
      <c r="H2595" s="50"/>
      <c r="I2595" s="50"/>
      <c r="J2595" s="50"/>
      <c r="K2595" s="50"/>
      <c r="L2595" s="50"/>
      <c r="M2595" s="50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0"/>
      <c r="Z2595" s="50"/>
      <c r="AA2595" s="46"/>
      <c r="AB2595" s="46"/>
      <c r="AC2595" s="46"/>
      <c r="AD2595" s="46"/>
      <c r="AE2595" s="46"/>
      <c r="AF2595" s="46"/>
      <c r="AG2595" s="46"/>
      <c r="AH2595" s="46"/>
      <c r="AI2595" s="46"/>
      <c r="AJ2595" s="46"/>
      <c r="AK2595" s="46"/>
    </row>
    <row r="2596" spans="7:37" s="1" customFormat="1" ht="13.9" customHeight="1">
      <c r="G2596" s="50"/>
      <c r="H2596" s="50"/>
      <c r="I2596" s="50"/>
      <c r="J2596" s="50"/>
      <c r="K2596" s="50"/>
      <c r="L2596" s="50"/>
      <c r="M2596" s="50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0"/>
      <c r="Z2596" s="50"/>
      <c r="AA2596" s="46"/>
      <c r="AB2596" s="46"/>
      <c r="AC2596" s="46"/>
      <c r="AD2596" s="46"/>
      <c r="AE2596" s="46"/>
      <c r="AF2596" s="46"/>
      <c r="AG2596" s="46"/>
      <c r="AH2596" s="46"/>
      <c r="AI2596" s="46"/>
      <c r="AJ2596" s="46"/>
      <c r="AK2596" s="46"/>
    </row>
    <row r="2597" spans="7:37" s="1" customFormat="1" ht="13.9" customHeight="1">
      <c r="G2597" s="50"/>
      <c r="H2597" s="50"/>
      <c r="I2597" s="50"/>
      <c r="J2597" s="50"/>
      <c r="K2597" s="50"/>
      <c r="L2597" s="50"/>
      <c r="M2597" s="50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0"/>
      <c r="Z2597" s="50"/>
      <c r="AA2597" s="46"/>
      <c r="AB2597" s="46"/>
      <c r="AC2597" s="46"/>
      <c r="AD2597" s="46"/>
      <c r="AE2597" s="46"/>
      <c r="AF2597" s="46"/>
      <c r="AG2597" s="46"/>
      <c r="AH2597" s="46"/>
      <c r="AI2597" s="46"/>
      <c r="AJ2597" s="46"/>
      <c r="AK2597" s="46"/>
    </row>
    <row r="2598" spans="7:37" s="1" customFormat="1" ht="13.9" customHeight="1">
      <c r="G2598" s="50"/>
      <c r="H2598" s="50"/>
      <c r="I2598" s="50"/>
      <c r="J2598" s="50"/>
      <c r="K2598" s="50"/>
      <c r="L2598" s="50"/>
      <c r="M2598" s="50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0"/>
      <c r="Z2598" s="50"/>
      <c r="AA2598" s="46"/>
      <c r="AB2598" s="46"/>
      <c r="AC2598" s="46"/>
      <c r="AD2598" s="46"/>
      <c r="AE2598" s="46"/>
      <c r="AF2598" s="46"/>
      <c r="AG2598" s="46"/>
      <c r="AH2598" s="46"/>
      <c r="AI2598" s="46"/>
      <c r="AJ2598" s="46"/>
      <c r="AK2598" s="46"/>
    </row>
    <row r="2599" spans="7:37" s="1" customFormat="1" ht="13.9" customHeight="1">
      <c r="G2599" s="50"/>
      <c r="H2599" s="50"/>
      <c r="I2599" s="50"/>
      <c r="J2599" s="50"/>
      <c r="K2599" s="50"/>
      <c r="L2599" s="50"/>
      <c r="M2599" s="50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0"/>
      <c r="Z2599" s="50"/>
      <c r="AA2599" s="46"/>
      <c r="AB2599" s="46"/>
      <c r="AC2599" s="46"/>
      <c r="AD2599" s="46"/>
      <c r="AE2599" s="46"/>
      <c r="AF2599" s="46"/>
      <c r="AG2599" s="46"/>
      <c r="AH2599" s="46"/>
      <c r="AI2599" s="46"/>
      <c r="AJ2599" s="46"/>
      <c r="AK2599" s="46"/>
    </row>
    <row r="2600" spans="7:37" s="1" customFormat="1" ht="13.9" customHeight="1">
      <c r="G2600" s="50"/>
      <c r="H2600" s="50"/>
      <c r="I2600" s="50"/>
      <c r="J2600" s="50"/>
      <c r="K2600" s="50"/>
      <c r="L2600" s="50"/>
      <c r="M2600" s="50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0"/>
      <c r="Z2600" s="50"/>
      <c r="AA2600" s="46"/>
      <c r="AB2600" s="46"/>
      <c r="AC2600" s="46"/>
      <c r="AD2600" s="46"/>
      <c r="AE2600" s="46"/>
      <c r="AF2600" s="46"/>
      <c r="AG2600" s="46"/>
      <c r="AH2600" s="46"/>
      <c r="AI2600" s="46"/>
      <c r="AJ2600" s="46"/>
      <c r="AK2600" s="46"/>
    </row>
    <row r="2601" spans="7:37" s="1" customFormat="1" ht="13.9" customHeight="1">
      <c r="G2601" s="50"/>
      <c r="H2601" s="50"/>
      <c r="I2601" s="50"/>
      <c r="J2601" s="50"/>
      <c r="K2601" s="50"/>
      <c r="L2601" s="50"/>
      <c r="M2601" s="50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0"/>
      <c r="Z2601" s="50"/>
      <c r="AA2601" s="46"/>
      <c r="AB2601" s="46"/>
      <c r="AC2601" s="46"/>
      <c r="AD2601" s="46"/>
      <c r="AE2601" s="46"/>
      <c r="AF2601" s="46"/>
      <c r="AG2601" s="46"/>
      <c r="AH2601" s="46"/>
      <c r="AI2601" s="46"/>
      <c r="AJ2601" s="46"/>
      <c r="AK2601" s="46"/>
    </row>
    <row r="2602" spans="7:37" s="1" customFormat="1" ht="13.9" customHeight="1">
      <c r="G2602" s="50"/>
      <c r="H2602" s="50"/>
      <c r="I2602" s="50"/>
      <c r="J2602" s="50"/>
      <c r="K2602" s="50"/>
      <c r="L2602" s="50"/>
      <c r="M2602" s="50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0"/>
      <c r="Z2602" s="50"/>
      <c r="AA2602" s="46"/>
      <c r="AB2602" s="46"/>
      <c r="AC2602" s="46"/>
      <c r="AD2602" s="46"/>
      <c r="AE2602" s="46"/>
      <c r="AF2602" s="46"/>
      <c r="AG2602" s="46"/>
      <c r="AH2602" s="46"/>
      <c r="AI2602" s="46"/>
      <c r="AJ2602" s="46"/>
      <c r="AK2602" s="46"/>
    </row>
    <row r="2603" spans="7:37" s="1" customFormat="1" ht="13.9" customHeight="1">
      <c r="G2603" s="50"/>
      <c r="H2603" s="50"/>
      <c r="I2603" s="50"/>
      <c r="J2603" s="50"/>
      <c r="K2603" s="50"/>
      <c r="L2603" s="50"/>
      <c r="M2603" s="50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0"/>
      <c r="Z2603" s="50"/>
      <c r="AA2603" s="46"/>
      <c r="AB2603" s="46"/>
      <c r="AC2603" s="46"/>
      <c r="AD2603" s="46"/>
      <c r="AE2603" s="46"/>
      <c r="AF2603" s="46"/>
      <c r="AG2603" s="46"/>
      <c r="AH2603" s="46"/>
      <c r="AI2603" s="46"/>
      <c r="AJ2603" s="46"/>
      <c r="AK2603" s="46"/>
    </row>
    <row r="2604" spans="7:37" s="1" customFormat="1" ht="13.9" customHeight="1">
      <c r="G2604" s="50"/>
      <c r="H2604" s="50"/>
      <c r="I2604" s="50"/>
      <c r="J2604" s="50"/>
      <c r="K2604" s="50"/>
      <c r="L2604" s="50"/>
      <c r="M2604" s="50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0"/>
      <c r="Z2604" s="50"/>
      <c r="AA2604" s="46"/>
      <c r="AB2604" s="46"/>
      <c r="AC2604" s="46"/>
      <c r="AD2604" s="46"/>
      <c r="AE2604" s="46"/>
      <c r="AF2604" s="46"/>
      <c r="AG2604" s="46"/>
      <c r="AH2604" s="46"/>
      <c r="AI2604" s="46"/>
      <c r="AJ2604" s="46"/>
      <c r="AK2604" s="46"/>
    </row>
    <row r="2605" spans="7:37" s="1" customFormat="1" ht="13.9" customHeight="1">
      <c r="G2605" s="50"/>
      <c r="H2605" s="50"/>
      <c r="I2605" s="50"/>
      <c r="J2605" s="50"/>
      <c r="K2605" s="50"/>
      <c r="L2605" s="50"/>
      <c r="M2605" s="50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0"/>
      <c r="Z2605" s="50"/>
      <c r="AA2605" s="46"/>
      <c r="AB2605" s="46"/>
      <c r="AC2605" s="46"/>
      <c r="AD2605" s="46"/>
      <c r="AE2605" s="46"/>
      <c r="AF2605" s="46"/>
      <c r="AG2605" s="46"/>
      <c r="AH2605" s="46"/>
      <c r="AI2605" s="46"/>
      <c r="AJ2605" s="46"/>
      <c r="AK2605" s="46"/>
    </row>
    <row r="2606" spans="7:37" s="1" customFormat="1" ht="13.9" customHeight="1">
      <c r="G2606" s="50"/>
      <c r="H2606" s="50"/>
      <c r="I2606" s="50"/>
      <c r="J2606" s="50"/>
      <c r="K2606" s="50"/>
      <c r="L2606" s="50"/>
      <c r="M2606" s="50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0"/>
      <c r="Z2606" s="50"/>
      <c r="AA2606" s="46"/>
      <c r="AB2606" s="46"/>
      <c r="AC2606" s="46"/>
      <c r="AD2606" s="46"/>
      <c r="AE2606" s="46"/>
      <c r="AF2606" s="46"/>
      <c r="AG2606" s="46"/>
      <c r="AH2606" s="46"/>
      <c r="AI2606" s="46"/>
      <c r="AJ2606" s="46"/>
      <c r="AK2606" s="46"/>
    </row>
    <row r="2607" spans="7:37" s="1" customFormat="1" ht="13.9" customHeight="1">
      <c r="G2607" s="50"/>
      <c r="H2607" s="50"/>
      <c r="I2607" s="50"/>
      <c r="J2607" s="50"/>
      <c r="K2607" s="50"/>
      <c r="L2607" s="50"/>
      <c r="M2607" s="50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0"/>
      <c r="Z2607" s="50"/>
      <c r="AA2607" s="46"/>
      <c r="AB2607" s="46"/>
      <c r="AC2607" s="46"/>
      <c r="AD2607" s="46"/>
      <c r="AE2607" s="46"/>
      <c r="AF2607" s="46"/>
      <c r="AG2607" s="46"/>
      <c r="AH2607" s="46"/>
      <c r="AI2607" s="46"/>
      <c r="AJ2607" s="46"/>
      <c r="AK2607" s="46"/>
    </row>
    <row r="2608" spans="7:37" s="1" customFormat="1" ht="13.9" customHeight="1">
      <c r="G2608" s="50"/>
      <c r="H2608" s="50"/>
      <c r="I2608" s="50"/>
      <c r="J2608" s="50"/>
      <c r="K2608" s="50"/>
      <c r="L2608" s="50"/>
      <c r="M2608" s="50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0"/>
      <c r="Z2608" s="50"/>
      <c r="AA2608" s="46"/>
      <c r="AB2608" s="46"/>
      <c r="AC2608" s="46"/>
      <c r="AD2608" s="46"/>
      <c r="AE2608" s="46"/>
      <c r="AF2608" s="46"/>
      <c r="AG2608" s="46"/>
      <c r="AH2608" s="46"/>
      <c r="AI2608" s="46"/>
      <c r="AJ2608" s="46"/>
      <c r="AK2608" s="46"/>
    </row>
    <row r="2609" spans="7:37" s="1" customFormat="1" ht="13.9" customHeight="1">
      <c r="G2609" s="50"/>
      <c r="H2609" s="50"/>
      <c r="I2609" s="50"/>
      <c r="J2609" s="50"/>
      <c r="K2609" s="50"/>
      <c r="L2609" s="50"/>
      <c r="M2609" s="50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0"/>
      <c r="Z2609" s="50"/>
      <c r="AA2609" s="46"/>
      <c r="AB2609" s="46"/>
      <c r="AC2609" s="46"/>
      <c r="AD2609" s="46"/>
      <c r="AE2609" s="46"/>
      <c r="AF2609" s="46"/>
      <c r="AG2609" s="46"/>
      <c r="AH2609" s="46"/>
      <c r="AI2609" s="46"/>
      <c r="AJ2609" s="46"/>
      <c r="AK2609" s="46"/>
    </row>
    <row r="2610" spans="7:37" s="1" customFormat="1" ht="13.9" customHeight="1">
      <c r="G2610" s="50"/>
      <c r="H2610" s="50"/>
      <c r="I2610" s="50"/>
      <c r="J2610" s="50"/>
      <c r="K2610" s="50"/>
      <c r="L2610" s="50"/>
      <c r="M2610" s="50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0"/>
      <c r="Z2610" s="50"/>
      <c r="AA2610" s="46"/>
      <c r="AB2610" s="46"/>
      <c r="AC2610" s="46"/>
      <c r="AD2610" s="46"/>
      <c r="AE2610" s="46"/>
      <c r="AF2610" s="46"/>
      <c r="AG2610" s="46"/>
      <c r="AH2610" s="46"/>
      <c r="AI2610" s="46"/>
      <c r="AJ2610" s="46"/>
      <c r="AK2610" s="46"/>
    </row>
    <row r="2611" spans="7:37" s="1" customFormat="1" ht="13.9" customHeight="1">
      <c r="G2611" s="50"/>
      <c r="H2611" s="50"/>
      <c r="I2611" s="50"/>
      <c r="J2611" s="50"/>
      <c r="K2611" s="50"/>
      <c r="L2611" s="50"/>
      <c r="M2611" s="50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0"/>
      <c r="Z2611" s="50"/>
      <c r="AA2611" s="46"/>
      <c r="AB2611" s="46"/>
      <c r="AC2611" s="46"/>
      <c r="AD2611" s="46"/>
      <c r="AE2611" s="46"/>
      <c r="AF2611" s="46"/>
      <c r="AG2611" s="46"/>
      <c r="AH2611" s="46"/>
      <c r="AI2611" s="46"/>
      <c r="AJ2611" s="46"/>
      <c r="AK2611" s="46"/>
    </row>
    <row r="2612" spans="7:37" s="1" customFormat="1" ht="13.9" customHeight="1">
      <c r="G2612" s="50"/>
      <c r="H2612" s="50"/>
      <c r="I2612" s="50"/>
      <c r="J2612" s="50"/>
      <c r="K2612" s="50"/>
      <c r="L2612" s="50"/>
      <c r="M2612" s="50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0"/>
      <c r="Z2612" s="50"/>
      <c r="AA2612" s="46"/>
      <c r="AB2612" s="46"/>
      <c r="AC2612" s="46"/>
      <c r="AD2612" s="46"/>
      <c r="AE2612" s="46"/>
      <c r="AF2612" s="46"/>
      <c r="AG2612" s="46"/>
      <c r="AH2612" s="46"/>
      <c r="AI2612" s="46"/>
      <c r="AJ2612" s="46"/>
      <c r="AK2612" s="46"/>
    </row>
    <row r="2613" spans="7:37" s="1" customFormat="1" ht="13.9" customHeight="1">
      <c r="G2613" s="50"/>
      <c r="H2613" s="50"/>
      <c r="I2613" s="50"/>
      <c r="J2613" s="50"/>
      <c r="K2613" s="50"/>
      <c r="L2613" s="50"/>
      <c r="M2613" s="50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0"/>
      <c r="Z2613" s="50"/>
      <c r="AA2613" s="46"/>
      <c r="AB2613" s="46"/>
      <c r="AC2613" s="46"/>
      <c r="AD2613" s="46"/>
      <c r="AE2613" s="46"/>
      <c r="AF2613" s="46"/>
      <c r="AG2613" s="46"/>
      <c r="AH2613" s="46"/>
      <c r="AI2613" s="46"/>
      <c r="AJ2613" s="46"/>
      <c r="AK2613" s="46"/>
    </row>
    <row r="2614" spans="7:37" s="1" customFormat="1" ht="13.9" customHeight="1">
      <c r="G2614" s="50"/>
      <c r="H2614" s="50"/>
      <c r="I2614" s="50"/>
      <c r="J2614" s="50"/>
      <c r="K2614" s="50"/>
      <c r="L2614" s="50"/>
      <c r="M2614" s="50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0"/>
      <c r="Z2614" s="50"/>
      <c r="AA2614" s="46"/>
      <c r="AB2614" s="46"/>
      <c r="AC2614" s="46"/>
      <c r="AD2614" s="46"/>
      <c r="AE2614" s="46"/>
      <c r="AF2614" s="46"/>
      <c r="AG2614" s="46"/>
      <c r="AH2614" s="46"/>
      <c r="AI2614" s="46"/>
      <c r="AJ2614" s="46"/>
      <c r="AK2614" s="46"/>
    </row>
    <row r="2615" spans="7:37" s="1" customFormat="1" ht="13.9" customHeight="1">
      <c r="G2615" s="50"/>
      <c r="H2615" s="50"/>
      <c r="I2615" s="50"/>
      <c r="J2615" s="50"/>
      <c r="K2615" s="50"/>
      <c r="L2615" s="50"/>
      <c r="M2615" s="50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0"/>
      <c r="Z2615" s="50"/>
      <c r="AA2615" s="46"/>
      <c r="AB2615" s="46"/>
      <c r="AC2615" s="46"/>
      <c r="AD2615" s="46"/>
      <c r="AE2615" s="46"/>
      <c r="AF2615" s="46"/>
      <c r="AG2615" s="46"/>
      <c r="AH2615" s="46"/>
      <c r="AI2615" s="46"/>
      <c r="AJ2615" s="46"/>
      <c r="AK2615" s="46"/>
    </row>
    <row r="2616" spans="7:37" s="1" customFormat="1" ht="13.9" customHeight="1">
      <c r="G2616" s="50"/>
      <c r="H2616" s="50"/>
      <c r="I2616" s="50"/>
      <c r="J2616" s="50"/>
      <c r="K2616" s="50"/>
      <c r="L2616" s="50"/>
      <c r="M2616" s="50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0"/>
      <c r="Z2616" s="50"/>
      <c r="AA2616" s="46"/>
      <c r="AB2616" s="46"/>
      <c r="AC2616" s="46"/>
      <c r="AD2616" s="46"/>
      <c r="AE2616" s="46"/>
      <c r="AF2616" s="46"/>
      <c r="AG2616" s="46"/>
      <c r="AH2616" s="46"/>
      <c r="AI2616" s="46"/>
      <c r="AJ2616" s="46"/>
      <c r="AK2616" s="46"/>
    </row>
    <row r="2617" spans="7:37" s="1" customFormat="1" ht="13.9" customHeight="1">
      <c r="G2617" s="50"/>
      <c r="H2617" s="50"/>
      <c r="I2617" s="50"/>
      <c r="J2617" s="50"/>
      <c r="K2617" s="50"/>
      <c r="L2617" s="50"/>
      <c r="M2617" s="50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0"/>
      <c r="Z2617" s="50"/>
      <c r="AA2617" s="46"/>
      <c r="AB2617" s="46"/>
      <c r="AC2617" s="46"/>
      <c r="AD2617" s="46"/>
      <c r="AE2617" s="46"/>
      <c r="AF2617" s="46"/>
      <c r="AG2617" s="46"/>
      <c r="AH2617" s="46"/>
      <c r="AI2617" s="46"/>
      <c r="AJ2617" s="46"/>
      <c r="AK2617" s="46"/>
    </row>
    <row r="2618" spans="7:37" s="1" customFormat="1" ht="13.9" customHeight="1">
      <c r="G2618" s="50"/>
      <c r="H2618" s="50"/>
      <c r="I2618" s="50"/>
      <c r="J2618" s="50"/>
      <c r="K2618" s="50"/>
      <c r="L2618" s="50"/>
      <c r="M2618" s="50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0"/>
      <c r="Z2618" s="50"/>
      <c r="AA2618" s="46"/>
      <c r="AB2618" s="46"/>
      <c r="AC2618" s="46"/>
      <c r="AD2618" s="46"/>
      <c r="AE2618" s="46"/>
      <c r="AF2618" s="46"/>
      <c r="AG2618" s="46"/>
      <c r="AH2618" s="46"/>
      <c r="AI2618" s="46"/>
      <c r="AJ2618" s="46"/>
      <c r="AK2618" s="46"/>
    </row>
    <row r="2619" spans="7:37" s="1" customFormat="1" ht="13.9" customHeight="1"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0"/>
      <c r="Z2619" s="50"/>
      <c r="AA2619" s="46"/>
      <c r="AB2619" s="46"/>
      <c r="AC2619" s="46"/>
      <c r="AD2619" s="46"/>
      <c r="AE2619" s="46"/>
      <c r="AF2619" s="46"/>
      <c r="AG2619" s="46"/>
      <c r="AH2619" s="46"/>
      <c r="AI2619" s="46"/>
      <c r="AJ2619" s="46"/>
      <c r="AK2619" s="46"/>
    </row>
    <row r="2620" spans="7:37" s="1" customFormat="1" ht="13.9" customHeight="1">
      <c r="G2620" s="50"/>
      <c r="H2620" s="50"/>
      <c r="I2620" s="50"/>
      <c r="J2620" s="50"/>
      <c r="K2620" s="50"/>
      <c r="L2620" s="50"/>
      <c r="M2620" s="50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0"/>
      <c r="Z2620" s="50"/>
      <c r="AA2620" s="46"/>
      <c r="AB2620" s="46"/>
      <c r="AC2620" s="46"/>
      <c r="AD2620" s="46"/>
      <c r="AE2620" s="46"/>
      <c r="AF2620" s="46"/>
      <c r="AG2620" s="46"/>
      <c r="AH2620" s="46"/>
      <c r="AI2620" s="46"/>
      <c r="AJ2620" s="46"/>
      <c r="AK2620" s="46"/>
    </row>
    <row r="2621" spans="7:37" s="1" customFormat="1" ht="13.9" customHeight="1">
      <c r="G2621" s="50"/>
      <c r="H2621" s="50"/>
      <c r="I2621" s="50"/>
      <c r="J2621" s="50"/>
      <c r="K2621" s="50"/>
      <c r="L2621" s="50"/>
      <c r="M2621" s="50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0"/>
      <c r="Z2621" s="50"/>
      <c r="AA2621" s="46"/>
      <c r="AB2621" s="46"/>
      <c r="AC2621" s="46"/>
      <c r="AD2621" s="46"/>
      <c r="AE2621" s="46"/>
      <c r="AF2621" s="46"/>
      <c r="AG2621" s="46"/>
      <c r="AH2621" s="46"/>
      <c r="AI2621" s="46"/>
      <c r="AJ2621" s="46"/>
      <c r="AK2621" s="46"/>
    </row>
    <row r="2622" spans="7:37" s="1" customFormat="1" ht="13.9" customHeight="1">
      <c r="G2622" s="50"/>
      <c r="H2622" s="50"/>
      <c r="I2622" s="50"/>
      <c r="J2622" s="50"/>
      <c r="K2622" s="50"/>
      <c r="L2622" s="50"/>
      <c r="M2622" s="50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0"/>
      <c r="Z2622" s="50"/>
      <c r="AA2622" s="46"/>
      <c r="AB2622" s="46"/>
      <c r="AC2622" s="46"/>
      <c r="AD2622" s="46"/>
      <c r="AE2622" s="46"/>
      <c r="AF2622" s="46"/>
      <c r="AG2622" s="46"/>
      <c r="AH2622" s="46"/>
      <c r="AI2622" s="46"/>
      <c r="AJ2622" s="46"/>
      <c r="AK2622" s="46"/>
    </row>
    <row r="2623" spans="7:37" s="1" customFormat="1" ht="13.9" customHeight="1">
      <c r="G2623" s="50"/>
      <c r="H2623" s="50"/>
      <c r="I2623" s="50"/>
      <c r="J2623" s="50"/>
      <c r="K2623" s="50"/>
      <c r="L2623" s="50"/>
      <c r="M2623" s="50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0"/>
      <c r="Z2623" s="50"/>
      <c r="AA2623" s="46"/>
      <c r="AB2623" s="46"/>
      <c r="AC2623" s="46"/>
      <c r="AD2623" s="46"/>
      <c r="AE2623" s="46"/>
      <c r="AF2623" s="46"/>
      <c r="AG2623" s="46"/>
      <c r="AH2623" s="46"/>
      <c r="AI2623" s="46"/>
      <c r="AJ2623" s="46"/>
      <c r="AK2623" s="46"/>
    </row>
    <row r="2624" spans="7:37" s="1" customFormat="1" ht="13.9" customHeight="1">
      <c r="G2624" s="50"/>
      <c r="H2624" s="50"/>
      <c r="I2624" s="50"/>
      <c r="J2624" s="50"/>
      <c r="K2624" s="50"/>
      <c r="L2624" s="50"/>
      <c r="M2624" s="50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0"/>
      <c r="Z2624" s="50"/>
      <c r="AA2624" s="46"/>
      <c r="AB2624" s="46"/>
      <c r="AC2624" s="46"/>
      <c r="AD2624" s="46"/>
      <c r="AE2624" s="46"/>
      <c r="AF2624" s="46"/>
      <c r="AG2624" s="46"/>
      <c r="AH2624" s="46"/>
      <c r="AI2624" s="46"/>
      <c r="AJ2624" s="46"/>
      <c r="AK2624" s="46"/>
    </row>
    <row r="2625" spans="7:37" s="1" customFormat="1" ht="13.9" customHeight="1">
      <c r="G2625" s="50"/>
      <c r="H2625" s="50"/>
      <c r="I2625" s="50"/>
      <c r="J2625" s="50"/>
      <c r="K2625" s="50"/>
      <c r="L2625" s="50"/>
      <c r="M2625" s="50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0"/>
      <c r="Z2625" s="50"/>
      <c r="AA2625" s="46"/>
      <c r="AB2625" s="46"/>
      <c r="AC2625" s="46"/>
      <c r="AD2625" s="46"/>
      <c r="AE2625" s="46"/>
      <c r="AF2625" s="46"/>
      <c r="AG2625" s="46"/>
      <c r="AH2625" s="46"/>
      <c r="AI2625" s="46"/>
      <c r="AJ2625" s="46"/>
      <c r="AK2625" s="46"/>
    </row>
    <row r="2626" spans="7:37" s="1" customFormat="1" ht="13.9" customHeight="1">
      <c r="G2626" s="50"/>
      <c r="H2626" s="50"/>
      <c r="I2626" s="50"/>
      <c r="J2626" s="50"/>
      <c r="K2626" s="50"/>
      <c r="L2626" s="50"/>
      <c r="M2626" s="50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0"/>
      <c r="Z2626" s="50"/>
      <c r="AA2626" s="46"/>
      <c r="AB2626" s="46"/>
      <c r="AC2626" s="46"/>
      <c r="AD2626" s="46"/>
      <c r="AE2626" s="46"/>
      <c r="AF2626" s="46"/>
      <c r="AG2626" s="46"/>
      <c r="AH2626" s="46"/>
      <c r="AI2626" s="46"/>
      <c r="AJ2626" s="46"/>
      <c r="AK2626" s="46"/>
    </row>
    <row r="2627" spans="7:37" s="1" customFormat="1" ht="13.9" customHeight="1">
      <c r="G2627" s="50"/>
      <c r="H2627" s="50"/>
      <c r="I2627" s="50"/>
      <c r="J2627" s="50"/>
      <c r="K2627" s="50"/>
      <c r="L2627" s="50"/>
      <c r="M2627" s="50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0"/>
      <c r="Z2627" s="50"/>
      <c r="AA2627" s="46"/>
      <c r="AB2627" s="46"/>
      <c r="AC2627" s="46"/>
      <c r="AD2627" s="46"/>
      <c r="AE2627" s="46"/>
      <c r="AF2627" s="46"/>
      <c r="AG2627" s="46"/>
      <c r="AH2627" s="46"/>
      <c r="AI2627" s="46"/>
      <c r="AJ2627" s="46"/>
      <c r="AK2627" s="46"/>
    </row>
    <row r="2628" spans="7:37" s="1" customFormat="1" ht="13.9" customHeight="1">
      <c r="G2628" s="50"/>
      <c r="H2628" s="50"/>
      <c r="I2628" s="50"/>
      <c r="J2628" s="50"/>
      <c r="K2628" s="50"/>
      <c r="L2628" s="50"/>
      <c r="M2628" s="50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0"/>
      <c r="Z2628" s="50"/>
      <c r="AA2628" s="46"/>
      <c r="AB2628" s="46"/>
      <c r="AC2628" s="46"/>
      <c r="AD2628" s="46"/>
      <c r="AE2628" s="46"/>
      <c r="AF2628" s="46"/>
      <c r="AG2628" s="46"/>
      <c r="AH2628" s="46"/>
      <c r="AI2628" s="46"/>
      <c r="AJ2628" s="46"/>
      <c r="AK2628" s="46"/>
    </row>
    <row r="2629" spans="7:37" s="1" customFormat="1" ht="13.9" customHeight="1">
      <c r="G2629" s="50"/>
      <c r="H2629" s="50"/>
      <c r="I2629" s="50"/>
      <c r="J2629" s="50"/>
      <c r="K2629" s="50"/>
      <c r="L2629" s="50"/>
      <c r="M2629" s="50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0"/>
      <c r="Z2629" s="50"/>
      <c r="AA2629" s="46"/>
      <c r="AB2629" s="46"/>
      <c r="AC2629" s="46"/>
      <c r="AD2629" s="46"/>
      <c r="AE2629" s="46"/>
      <c r="AF2629" s="46"/>
      <c r="AG2629" s="46"/>
      <c r="AH2629" s="46"/>
      <c r="AI2629" s="46"/>
      <c r="AJ2629" s="46"/>
      <c r="AK2629" s="46"/>
    </row>
    <row r="2630" spans="7:37" s="1" customFormat="1" ht="13.9" customHeight="1">
      <c r="G2630" s="50"/>
      <c r="H2630" s="50"/>
      <c r="I2630" s="50"/>
      <c r="J2630" s="50"/>
      <c r="K2630" s="50"/>
      <c r="L2630" s="50"/>
      <c r="M2630" s="50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0"/>
      <c r="Z2630" s="50"/>
      <c r="AA2630" s="46"/>
      <c r="AB2630" s="46"/>
      <c r="AC2630" s="46"/>
      <c r="AD2630" s="46"/>
      <c r="AE2630" s="46"/>
      <c r="AF2630" s="46"/>
      <c r="AG2630" s="46"/>
      <c r="AH2630" s="46"/>
      <c r="AI2630" s="46"/>
      <c r="AJ2630" s="46"/>
      <c r="AK2630" s="46"/>
    </row>
    <row r="2631" spans="7:37" s="1" customFormat="1" ht="13.9" customHeight="1">
      <c r="G2631" s="50"/>
      <c r="H2631" s="50"/>
      <c r="I2631" s="50"/>
      <c r="J2631" s="50"/>
      <c r="K2631" s="50"/>
      <c r="L2631" s="50"/>
      <c r="M2631" s="50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0"/>
      <c r="Z2631" s="50"/>
      <c r="AA2631" s="46"/>
      <c r="AB2631" s="46"/>
      <c r="AC2631" s="46"/>
      <c r="AD2631" s="46"/>
      <c r="AE2631" s="46"/>
      <c r="AF2631" s="46"/>
      <c r="AG2631" s="46"/>
      <c r="AH2631" s="46"/>
      <c r="AI2631" s="46"/>
      <c r="AJ2631" s="46"/>
      <c r="AK2631" s="46"/>
    </row>
    <row r="2632" spans="7:37" s="1" customFormat="1" ht="13.9" customHeight="1">
      <c r="G2632" s="50"/>
      <c r="H2632" s="50"/>
      <c r="I2632" s="50"/>
      <c r="J2632" s="50"/>
      <c r="K2632" s="50"/>
      <c r="L2632" s="50"/>
      <c r="M2632" s="50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0"/>
      <c r="Z2632" s="50"/>
      <c r="AA2632" s="46"/>
      <c r="AB2632" s="46"/>
      <c r="AC2632" s="46"/>
      <c r="AD2632" s="46"/>
      <c r="AE2632" s="46"/>
      <c r="AF2632" s="46"/>
      <c r="AG2632" s="46"/>
      <c r="AH2632" s="46"/>
      <c r="AI2632" s="46"/>
      <c r="AJ2632" s="46"/>
      <c r="AK2632" s="46"/>
    </row>
    <row r="2633" spans="7:37" s="1" customFormat="1" ht="13.9" customHeight="1">
      <c r="G2633" s="50"/>
      <c r="H2633" s="50"/>
      <c r="I2633" s="50"/>
      <c r="J2633" s="50"/>
      <c r="K2633" s="50"/>
      <c r="L2633" s="50"/>
      <c r="M2633" s="50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0"/>
      <c r="Z2633" s="50"/>
      <c r="AA2633" s="46"/>
      <c r="AB2633" s="46"/>
      <c r="AC2633" s="46"/>
      <c r="AD2633" s="46"/>
      <c r="AE2633" s="46"/>
      <c r="AF2633" s="46"/>
      <c r="AG2633" s="46"/>
      <c r="AH2633" s="46"/>
      <c r="AI2633" s="46"/>
      <c r="AJ2633" s="46"/>
      <c r="AK2633" s="46"/>
    </row>
    <row r="2634" spans="7:37" s="1" customFormat="1" ht="13.9" customHeight="1">
      <c r="G2634" s="50"/>
      <c r="H2634" s="50"/>
      <c r="I2634" s="50"/>
      <c r="J2634" s="50"/>
      <c r="K2634" s="50"/>
      <c r="L2634" s="50"/>
      <c r="M2634" s="50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0"/>
      <c r="Z2634" s="50"/>
      <c r="AA2634" s="46"/>
      <c r="AB2634" s="46"/>
      <c r="AC2634" s="46"/>
      <c r="AD2634" s="46"/>
      <c r="AE2634" s="46"/>
      <c r="AF2634" s="46"/>
      <c r="AG2634" s="46"/>
      <c r="AH2634" s="46"/>
      <c r="AI2634" s="46"/>
      <c r="AJ2634" s="46"/>
      <c r="AK2634" s="46"/>
    </row>
    <row r="2635" spans="7:37" s="1" customFormat="1" ht="13.9" customHeight="1">
      <c r="G2635" s="50"/>
      <c r="H2635" s="50"/>
      <c r="I2635" s="50"/>
      <c r="J2635" s="50"/>
      <c r="K2635" s="50"/>
      <c r="L2635" s="50"/>
      <c r="M2635" s="50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0"/>
      <c r="Z2635" s="50"/>
      <c r="AA2635" s="46"/>
      <c r="AB2635" s="46"/>
      <c r="AC2635" s="46"/>
      <c r="AD2635" s="46"/>
      <c r="AE2635" s="46"/>
      <c r="AF2635" s="46"/>
      <c r="AG2635" s="46"/>
      <c r="AH2635" s="46"/>
      <c r="AI2635" s="46"/>
      <c r="AJ2635" s="46"/>
      <c r="AK2635" s="46"/>
    </row>
    <row r="2636" spans="7:37" s="1" customFormat="1" ht="13.9" customHeight="1">
      <c r="G2636" s="50"/>
      <c r="H2636" s="50"/>
      <c r="I2636" s="50"/>
      <c r="J2636" s="50"/>
      <c r="K2636" s="50"/>
      <c r="L2636" s="50"/>
      <c r="M2636" s="50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0"/>
      <c r="Z2636" s="50"/>
      <c r="AA2636" s="46"/>
      <c r="AB2636" s="46"/>
      <c r="AC2636" s="46"/>
      <c r="AD2636" s="46"/>
      <c r="AE2636" s="46"/>
      <c r="AF2636" s="46"/>
      <c r="AG2636" s="46"/>
      <c r="AH2636" s="46"/>
      <c r="AI2636" s="46"/>
      <c r="AJ2636" s="46"/>
      <c r="AK2636" s="46"/>
    </row>
    <row r="2637" spans="7:37" s="1" customFormat="1" ht="13.9" customHeight="1">
      <c r="G2637" s="50"/>
      <c r="H2637" s="50"/>
      <c r="I2637" s="50"/>
      <c r="J2637" s="50"/>
      <c r="K2637" s="50"/>
      <c r="L2637" s="50"/>
      <c r="M2637" s="50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0"/>
      <c r="Z2637" s="50"/>
      <c r="AA2637" s="46"/>
      <c r="AB2637" s="46"/>
      <c r="AC2637" s="46"/>
      <c r="AD2637" s="46"/>
      <c r="AE2637" s="46"/>
      <c r="AF2637" s="46"/>
      <c r="AG2637" s="46"/>
      <c r="AH2637" s="46"/>
      <c r="AI2637" s="46"/>
      <c r="AJ2637" s="46"/>
      <c r="AK2637" s="46"/>
    </row>
    <row r="2638" spans="7:37" s="1" customFormat="1" ht="13.9" customHeight="1">
      <c r="G2638" s="50"/>
      <c r="H2638" s="50"/>
      <c r="I2638" s="50"/>
      <c r="J2638" s="50"/>
      <c r="K2638" s="50"/>
      <c r="L2638" s="50"/>
      <c r="M2638" s="50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0"/>
      <c r="Z2638" s="50"/>
      <c r="AA2638" s="46"/>
      <c r="AB2638" s="46"/>
      <c r="AC2638" s="46"/>
      <c r="AD2638" s="46"/>
      <c r="AE2638" s="46"/>
      <c r="AF2638" s="46"/>
      <c r="AG2638" s="46"/>
      <c r="AH2638" s="46"/>
      <c r="AI2638" s="46"/>
      <c r="AJ2638" s="46"/>
      <c r="AK2638" s="46"/>
    </row>
    <row r="2639" spans="7:37" s="1" customFormat="1" ht="13.9" customHeight="1">
      <c r="G2639" s="50"/>
      <c r="H2639" s="50"/>
      <c r="I2639" s="50"/>
      <c r="J2639" s="50"/>
      <c r="K2639" s="50"/>
      <c r="L2639" s="50"/>
      <c r="M2639" s="50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0"/>
      <c r="Z2639" s="50"/>
      <c r="AA2639" s="46"/>
      <c r="AB2639" s="46"/>
      <c r="AC2639" s="46"/>
      <c r="AD2639" s="46"/>
      <c r="AE2639" s="46"/>
      <c r="AF2639" s="46"/>
      <c r="AG2639" s="46"/>
      <c r="AH2639" s="46"/>
      <c r="AI2639" s="46"/>
      <c r="AJ2639" s="46"/>
      <c r="AK2639" s="46"/>
    </row>
    <row r="2640" spans="7:37" s="1" customFormat="1" ht="13.9" customHeight="1">
      <c r="G2640" s="50"/>
      <c r="H2640" s="50"/>
      <c r="I2640" s="50"/>
      <c r="J2640" s="50"/>
      <c r="K2640" s="50"/>
      <c r="L2640" s="50"/>
      <c r="M2640" s="50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0"/>
      <c r="Z2640" s="50"/>
      <c r="AA2640" s="46"/>
      <c r="AB2640" s="46"/>
      <c r="AC2640" s="46"/>
      <c r="AD2640" s="46"/>
      <c r="AE2640" s="46"/>
      <c r="AF2640" s="46"/>
      <c r="AG2640" s="46"/>
      <c r="AH2640" s="46"/>
      <c r="AI2640" s="46"/>
      <c r="AJ2640" s="46"/>
      <c r="AK2640" s="46"/>
    </row>
    <row r="2641" spans="7:37" s="1" customFormat="1" ht="13.9" customHeight="1">
      <c r="G2641" s="50"/>
      <c r="H2641" s="50"/>
      <c r="I2641" s="50"/>
      <c r="J2641" s="50"/>
      <c r="K2641" s="50"/>
      <c r="L2641" s="50"/>
      <c r="M2641" s="50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0"/>
      <c r="Z2641" s="50"/>
      <c r="AA2641" s="46"/>
      <c r="AB2641" s="46"/>
      <c r="AC2641" s="46"/>
      <c r="AD2641" s="46"/>
      <c r="AE2641" s="46"/>
      <c r="AF2641" s="46"/>
      <c r="AG2641" s="46"/>
      <c r="AH2641" s="46"/>
      <c r="AI2641" s="46"/>
      <c r="AJ2641" s="46"/>
      <c r="AK2641" s="46"/>
    </row>
    <row r="2642" spans="7:37" s="1" customFormat="1" ht="13.9" customHeight="1">
      <c r="G2642" s="50"/>
      <c r="H2642" s="50"/>
      <c r="I2642" s="50"/>
      <c r="J2642" s="50"/>
      <c r="K2642" s="50"/>
      <c r="L2642" s="50"/>
      <c r="M2642" s="50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0"/>
      <c r="Z2642" s="50"/>
      <c r="AA2642" s="46"/>
      <c r="AB2642" s="46"/>
      <c r="AC2642" s="46"/>
      <c r="AD2642" s="46"/>
      <c r="AE2642" s="46"/>
      <c r="AF2642" s="46"/>
      <c r="AG2642" s="46"/>
      <c r="AH2642" s="46"/>
      <c r="AI2642" s="46"/>
      <c r="AJ2642" s="46"/>
      <c r="AK2642" s="46"/>
    </row>
    <row r="2643" spans="7:37" s="1" customFormat="1" ht="13.9" customHeight="1">
      <c r="G2643" s="50"/>
      <c r="H2643" s="50"/>
      <c r="I2643" s="50"/>
      <c r="J2643" s="50"/>
      <c r="K2643" s="50"/>
      <c r="L2643" s="50"/>
      <c r="M2643" s="50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0"/>
      <c r="Z2643" s="50"/>
      <c r="AA2643" s="46"/>
      <c r="AB2643" s="46"/>
      <c r="AC2643" s="46"/>
      <c r="AD2643" s="46"/>
      <c r="AE2643" s="46"/>
      <c r="AF2643" s="46"/>
      <c r="AG2643" s="46"/>
      <c r="AH2643" s="46"/>
      <c r="AI2643" s="46"/>
      <c r="AJ2643" s="46"/>
      <c r="AK2643" s="46"/>
    </row>
    <row r="2644" spans="7:37" s="1" customFormat="1" ht="13.9" customHeight="1">
      <c r="G2644" s="50"/>
      <c r="H2644" s="50"/>
      <c r="I2644" s="50"/>
      <c r="J2644" s="50"/>
      <c r="K2644" s="50"/>
      <c r="L2644" s="50"/>
      <c r="M2644" s="50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0"/>
      <c r="Z2644" s="50"/>
      <c r="AA2644" s="46"/>
      <c r="AB2644" s="46"/>
      <c r="AC2644" s="46"/>
      <c r="AD2644" s="46"/>
      <c r="AE2644" s="46"/>
      <c r="AF2644" s="46"/>
      <c r="AG2644" s="46"/>
      <c r="AH2644" s="46"/>
      <c r="AI2644" s="46"/>
      <c r="AJ2644" s="46"/>
      <c r="AK2644" s="46"/>
    </row>
    <row r="2645" spans="7:37" s="1" customFormat="1" ht="13.9" customHeight="1">
      <c r="G2645" s="50"/>
      <c r="H2645" s="50"/>
      <c r="I2645" s="50"/>
      <c r="J2645" s="50"/>
      <c r="K2645" s="50"/>
      <c r="L2645" s="50"/>
      <c r="M2645" s="50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0"/>
      <c r="Z2645" s="50"/>
      <c r="AA2645" s="46"/>
      <c r="AB2645" s="46"/>
      <c r="AC2645" s="46"/>
      <c r="AD2645" s="46"/>
      <c r="AE2645" s="46"/>
      <c r="AF2645" s="46"/>
      <c r="AG2645" s="46"/>
      <c r="AH2645" s="46"/>
      <c r="AI2645" s="46"/>
      <c r="AJ2645" s="46"/>
      <c r="AK2645" s="46"/>
    </row>
    <row r="2646" spans="7:37" s="1" customFormat="1" ht="13.9" customHeight="1">
      <c r="G2646" s="50"/>
      <c r="H2646" s="50"/>
      <c r="I2646" s="50"/>
      <c r="J2646" s="50"/>
      <c r="K2646" s="50"/>
      <c r="L2646" s="50"/>
      <c r="M2646" s="50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0"/>
      <c r="Z2646" s="50"/>
      <c r="AA2646" s="46"/>
      <c r="AB2646" s="46"/>
      <c r="AC2646" s="46"/>
      <c r="AD2646" s="46"/>
      <c r="AE2646" s="46"/>
      <c r="AF2646" s="46"/>
      <c r="AG2646" s="46"/>
      <c r="AH2646" s="46"/>
      <c r="AI2646" s="46"/>
      <c r="AJ2646" s="46"/>
      <c r="AK2646" s="46"/>
    </row>
    <row r="2647" spans="7:37" s="1" customFormat="1" ht="13.9" customHeight="1">
      <c r="G2647" s="50"/>
      <c r="H2647" s="50"/>
      <c r="I2647" s="50"/>
      <c r="J2647" s="50"/>
      <c r="K2647" s="50"/>
      <c r="L2647" s="50"/>
      <c r="M2647" s="50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0"/>
      <c r="Z2647" s="50"/>
      <c r="AA2647" s="46"/>
      <c r="AB2647" s="46"/>
      <c r="AC2647" s="46"/>
      <c r="AD2647" s="46"/>
      <c r="AE2647" s="46"/>
      <c r="AF2647" s="46"/>
      <c r="AG2647" s="46"/>
      <c r="AH2647" s="46"/>
      <c r="AI2647" s="46"/>
      <c r="AJ2647" s="46"/>
      <c r="AK2647" s="46"/>
    </row>
    <row r="2648" spans="7:37" s="1" customFormat="1" ht="13.9" customHeight="1">
      <c r="G2648" s="50"/>
      <c r="H2648" s="50"/>
      <c r="I2648" s="50"/>
      <c r="J2648" s="50"/>
      <c r="K2648" s="50"/>
      <c r="L2648" s="50"/>
      <c r="M2648" s="50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0"/>
      <c r="Z2648" s="50"/>
      <c r="AA2648" s="46"/>
      <c r="AB2648" s="46"/>
      <c r="AC2648" s="46"/>
      <c r="AD2648" s="46"/>
      <c r="AE2648" s="46"/>
      <c r="AF2648" s="46"/>
      <c r="AG2648" s="46"/>
      <c r="AH2648" s="46"/>
      <c r="AI2648" s="46"/>
      <c r="AJ2648" s="46"/>
      <c r="AK2648" s="46"/>
    </row>
    <row r="2649" spans="7:37" s="1" customFormat="1" ht="13.9" customHeight="1">
      <c r="G2649" s="50"/>
      <c r="H2649" s="50"/>
      <c r="I2649" s="50"/>
      <c r="J2649" s="50"/>
      <c r="K2649" s="50"/>
      <c r="L2649" s="50"/>
      <c r="M2649" s="50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0"/>
      <c r="Z2649" s="50"/>
      <c r="AA2649" s="46"/>
      <c r="AB2649" s="46"/>
      <c r="AC2649" s="46"/>
      <c r="AD2649" s="46"/>
      <c r="AE2649" s="46"/>
      <c r="AF2649" s="46"/>
      <c r="AG2649" s="46"/>
      <c r="AH2649" s="46"/>
      <c r="AI2649" s="46"/>
      <c r="AJ2649" s="46"/>
      <c r="AK2649" s="46"/>
    </row>
    <row r="2650" spans="7:37" s="1" customFormat="1" ht="13.9" customHeight="1">
      <c r="G2650" s="50"/>
      <c r="H2650" s="50"/>
      <c r="I2650" s="50"/>
      <c r="J2650" s="50"/>
      <c r="K2650" s="50"/>
      <c r="L2650" s="50"/>
      <c r="M2650" s="50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0"/>
      <c r="Z2650" s="50"/>
      <c r="AA2650" s="46"/>
      <c r="AB2650" s="46"/>
      <c r="AC2650" s="46"/>
      <c r="AD2650" s="46"/>
      <c r="AE2650" s="46"/>
      <c r="AF2650" s="46"/>
      <c r="AG2650" s="46"/>
      <c r="AH2650" s="46"/>
      <c r="AI2650" s="46"/>
      <c r="AJ2650" s="46"/>
      <c r="AK2650" s="46"/>
    </row>
    <row r="2651" spans="7:37" s="1" customFormat="1" ht="13.9" customHeight="1">
      <c r="G2651" s="50"/>
      <c r="H2651" s="50"/>
      <c r="I2651" s="50"/>
      <c r="J2651" s="50"/>
      <c r="K2651" s="50"/>
      <c r="L2651" s="50"/>
      <c r="M2651" s="50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0"/>
      <c r="Z2651" s="50"/>
      <c r="AA2651" s="46"/>
      <c r="AB2651" s="46"/>
      <c r="AC2651" s="46"/>
      <c r="AD2651" s="46"/>
      <c r="AE2651" s="46"/>
      <c r="AF2651" s="46"/>
      <c r="AG2651" s="46"/>
      <c r="AH2651" s="46"/>
      <c r="AI2651" s="46"/>
      <c r="AJ2651" s="46"/>
      <c r="AK2651" s="46"/>
    </row>
    <row r="2652" spans="7:37" s="1" customFormat="1" ht="13.9" customHeight="1">
      <c r="G2652" s="50"/>
      <c r="H2652" s="50"/>
      <c r="I2652" s="50"/>
      <c r="J2652" s="50"/>
      <c r="K2652" s="50"/>
      <c r="L2652" s="50"/>
      <c r="M2652" s="50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0"/>
      <c r="Z2652" s="50"/>
      <c r="AA2652" s="46"/>
      <c r="AB2652" s="46"/>
      <c r="AC2652" s="46"/>
      <c r="AD2652" s="46"/>
      <c r="AE2652" s="46"/>
      <c r="AF2652" s="46"/>
      <c r="AG2652" s="46"/>
      <c r="AH2652" s="46"/>
      <c r="AI2652" s="46"/>
      <c r="AJ2652" s="46"/>
      <c r="AK2652" s="46"/>
    </row>
    <row r="2653" spans="7:37" s="1" customFormat="1" ht="13.9" customHeight="1">
      <c r="G2653" s="50"/>
      <c r="H2653" s="50"/>
      <c r="I2653" s="50"/>
      <c r="J2653" s="50"/>
      <c r="K2653" s="50"/>
      <c r="L2653" s="50"/>
      <c r="M2653" s="50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0"/>
      <c r="Z2653" s="50"/>
      <c r="AA2653" s="46"/>
      <c r="AB2653" s="46"/>
      <c r="AC2653" s="46"/>
      <c r="AD2653" s="46"/>
      <c r="AE2653" s="46"/>
      <c r="AF2653" s="46"/>
      <c r="AG2653" s="46"/>
      <c r="AH2653" s="46"/>
      <c r="AI2653" s="46"/>
      <c r="AJ2653" s="46"/>
      <c r="AK2653" s="46"/>
    </row>
    <row r="2654" spans="7:37" s="1" customFormat="1" ht="13.9" customHeight="1">
      <c r="G2654" s="50"/>
      <c r="H2654" s="50"/>
      <c r="I2654" s="50"/>
      <c r="J2654" s="50"/>
      <c r="K2654" s="50"/>
      <c r="L2654" s="50"/>
      <c r="M2654" s="50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0"/>
      <c r="Z2654" s="50"/>
      <c r="AA2654" s="46"/>
      <c r="AB2654" s="46"/>
      <c r="AC2654" s="46"/>
      <c r="AD2654" s="46"/>
      <c r="AE2654" s="46"/>
      <c r="AF2654" s="46"/>
      <c r="AG2654" s="46"/>
      <c r="AH2654" s="46"/>
      <c r="AI2654" s="46"/>
      <c r="AJ2654" s="46"/>
      <c r="AK2654" s="46"/>
    </row>
    <row r="2655" spans="7:37" s="1" customFormat="1" ht="13.9" customHeight="1">
      <c r="G2655" s="50"/>
      <c r="H2655" s="50"/>
      <c r="I2655" s="50"/>
      <c r="J2655" s="50"/>
      <c r="K2655" s="50"/>
      <c r="L2655" s="50"/>
      <c r="M2655" s="50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0"/>
      <c r="Z2655" s="50"/>
      <c r="AA2655" s="46"/>
      <c r="AB2655" s="46"/>
      <c r="AC2655" s="46"/>
      <c r="AD2655" s="46"/>
      <c r="AE2655" s="46"/>
      <c r="AF2655" s="46"/>
      <c r="AG2655" s="46"/>
      <c r="AH2655" s="46"/>
      <c r="AI2655" s="46"/>
      <c r="AJ2655" s="46"/>
      <c r="AK2655" s="46"/>
    </row>
    <row r="2656" spans="7:37" s="1" customFormat="1" ht="13.9" customHeight="1">
      <c r="G2656" s="50"/>
      <c r="H2656" s="50"/>
      <c r="I2656" s="50"/>
      <c r="J2656" s="50"/>
      <c r="K2656" s="50"/>
      <c r="L2656" s="50"/>
      <c r="M2656" s="50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0"/>
      <c r="Z2656" s="50"/>
      <c r="AA2656" s="46"/>
      <c r="AB2656" s="46"/>
      <c r="AC2656" s="46"/>
      <c r="AD2656" s="46"/>
      <c r="AE2656" s="46"/>
      <c r="AF2656" s="46"/>
      <c r="AG2656" s="46"/>
      <c r="AH2656" s="46"/>
      <c r="AI2656" s="46"/>
      <c r="AJ2656" s="46"/>
      <c r="AK2656" s="46"/>
    </row>
    <row r="2657" spans="7:37" s="1" customFormat="1" ht="13.9" customHeight="1">
      <c r="G2657" s="50"/>
      <c r="H2657" s="50"/>
      <c r="I2657" s="50"/>
      <c r="J2657" s="50"/>
      <c r="K2657" s="50"/>
      <c r="L2657" s="50"/>
      <c r="M2657" s="50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0"/>
      <c r="Z2657" s="50"/>
      <c r="AA2657" s="46"/>
      <c r="AB2657" s="46"/>
      <c r="AC2657" s="46"/>
      <c r="AD2657" s="46"/>
      <c r="AE2657" s="46"/>
      <c r="AF2657" s="46"/>
      <c r="AG2657" s="46"/>
      <c r="AH2657" s="46"/>
      <c r="AI2657" s="46"/>
      <c r="AJ2657" s="46"/>
      <c r="AK2657" s="46"/>
    </row>
    <row r="2658" spans="7:37" s="1" customFormat="1" ht="13.9" customHeight="1">
      <c r="G2658" s="50"/>
      <c r="H2658" s="50"/>
      <c r="I2658" s="50"/>
      <c r="J2658" s="50"/>
      <c r="K2658" s="50"/>
      <c r="L2658" s="50"/>
      <c r="M2658" s="50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0"/>
      <c r="Z2658" s="50"/>
      <c r="AA2658" s="46"/>
      <c r="AB2658" s="46"/>
      <c r="AC2658" s="46"/>
      <c r="AD2658" s="46"/>
      <c r="AE2658" s="46"/>
      <c r="AF2658" s="46"/>
      <c r="AG2658" s="46"/>
      <c r="AH2658" s="46"/>
      <c r="AI2658" s="46"/>
      <c r="AJ2658" s="46"/>
      <c r="AK2658" s="46"/>
    </row>
    <row r="2659" spans="7:37" s="1" customFormat="1" ht="13.9" customHeight="1">
      <c r="G2659" s="50"/>
      <c r="H2659" s="50"/>
      <c r="I2659" s="50"/>
      <c r="J2659" s="50"/>
      <c r="K2659" s="50"/>
      <c r="L2659" s="50"/>
      <c r="M2659" s="50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0"/>
      <c r="Z2659" s="50"/>
      <c r="AA2659" s="46"/>
      <c r="AB2659" s="46"/>
      <c r="AC2659" s="46"/>
      <c r="AD2659" s="46"/>
      <c r="AE2659" s="46"/>
      <c r="AF2659" s="46"/>
      <c r="AG2659" s="46"/>
      <c r="AH2659" s="46"/>
      <c r="AI2659" s="46"/>
      <c r="AJ2659" s="46"/>
      <c r="AK2659" s="46"/>
    </row>
    <row r="2660" spans="7:37" s="1" customFormat="1" ht="13.9" customHeight="1">
      <c r="G2660" s="50"/>
      <c r="H2660" s="50"/>
      <c r="I2660" s="50"/>
      <c r="J2660" s="50"/>
      <c r="K2660" s="50"/>
      <c r="L2660" s="50"/>
      <c r="M2660" s="50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0"/>
      <c r="Z2660" s="50"/>
      <c r="AA2660" s="46"/>
      <c r="AB2660" s="46"/>
      <c r="AC2660" s="46"/>
      <c r="AD2660" s="46"/>
      <c r="AE2660" s="46"/>
      <c r="AF2660" s="46"/>
      <c r="AG2660" s="46"/>
      <c r="AH2660" s="46"/>
      <c r="AI2660" s="46"/>
      <c r="AJ2660" s="46"/>
      <c r="AK2660" s="46"/>
    </row>
    <row r="2661" spans="7:37" s="1" customFormat="1" ht="13.9" customHeight="1">
      <c r="G2661" s="50"/>
      <c r="H2661" s="50"/>
      <c r="I2661" s="50"/>
      <c r="J2661" s="50"/>
      <c r="K2661" s="50"/>
      <c r="L2661" s="50"/>
      <c r="M2661" s="50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0"/>
      <c r="Z2661" s="50"/>
      <c r="AA2661" s="46"/>
      <c r="AB2661" s="46"/>
      <c r="AC2661" s="46"/>
      <c r="AD2661" s="46"/>
      <c r="AE2661" s="46"/>
      <c r="AF2661" s="46"/>
      <c r="AG2661" s="46"/>
      <c r="AH2661" s="46"/>
      <c r="AI2661" s="46"/>
      <c r="AJ2661" s="46"/>
      <c r="AK2661" s="46"/>
    </row>
    <row r="2662" spans="7:37" s="1" customFormat="1" ht="13.9" customHeight="1">
      <c r="G2662" s="50"/>
      <c r="H2662" s="50"/>
      <c r="I2662" s="50"/>
      <c r="J2662" s="50"/>
      <c r="K2662" s="50"/>
      <c r="L2662" s="50"/>
      <c r="M2662" s="50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0"/>
      <c r="Z2662" s="50"/>
      <c r="AA2662" s="46"/>
      <c r="AB2662" s="46"/>
      <c r="AC2662" s="46"/>
      <c r="AD2662" s="46"/>
      <c r="AE2662" s="46"/>
      <c r="AF2662" s="46"/>
      <c r="AG2662" s="46"/>
      <c r="AH2662" s="46"/>
      <c r="AI2662" s="46"/>
      <c r="AJ2662" s="46"/>
      <c r="AK2662" s="46"/>
    </row>
    <row r="2663" spans="7:37" s="1" customFormat="1" ht="13.9" customHeight="1">
      <c r="G2663" s="50"/>
      <c r="H2663" s="50"/>
      <c r="I2663" s="50"/>
      <c r="J2663" s="50"/>
      <c r="K2663" s="50"/>
      <c r="L2663" s="50"/>
      <c r="M2663" s="50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0"/>
      <c r="Z2663" s="50"/>
      <c r="AA2663" s="46"/>
      <c r="AB2663" s="46"/>
      <c r="AC2663" s="46"/>
      <c r="AD2663" s="46"/>
      <c r="AE2663" s="46"/>
      <c r="AF2663" s="46"/>
      <c r="AG2663" s="46"/>
      <c r="AH2663" s="46"/>
      <c r="AI2663" s="46"/>
      <c r="AJ2663" s="46"/>
      <c r="AK2663" s="46"/>
    </row>
    <row r="2664" spans="7:37" s="1" customFormat="1" ht="13.9" customHeight="1">
      <c r="G2664" s="50"/>
      <c r="H2664" s="50"/>
      <c r="I2664" s="50"/>
      <c r="J2664" s="50"/>
      <c r="K2664" s="50"/>
      <c r="L2664" s="50"/>
      <c r="M2664" s="50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0"/>
      <c r="Z2664" s="50"/>
      <c r="AA2664" s="46"/>
      <c r="AB2664" s="46"/>
      <c r="AC2664" s="46"/>
      <c r="AD2664" s="46"/>
      <c r="AE2664" s="46"/>
      <c r="AF2664" s="46"/>
      <c r="AG2664" s="46"/>
      <c r="AH2664" s="46"/>
      <c r="AI2664" s="46"/>
      <c r="AJ2664" s="46"/>
      <c r="AK2664" s="46"/>
    </row>
    <row r="2665" spans="7:37" s="1" customFormat="1" ht="13.9" customHeight="1">
      <c r="G2665" s="50"/>
      <c r="H2665" s="50"/>
      <c r="I2665" s="50"/>
      <c r="J2665" s="50"/>
      <c r="K2665" s="50"/>
      <c r="L2665" s="50"/>
      <c r="M2665" s="50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0"/>
      <c r="Z2665" s="50"/>
      <c r="AA2665" s="46"/>
      <c r="AB2665" s="46"/>
      <c r="AC2665" s="46"/>
      <c r="AD2665" s="46"/>
      <c r="AE2665" s="46"/>
      <c r="AF2665" s="46"/>
      <c r="AG2665" s="46"/>
      <c r="AH2665" s="46"/>
      <c r="AI2665" s="46"/>
      <c r="AJ2665" s="46"/>
      <c r="AK2665" s="46"/>
    </row>
    <row r="2666" spans="7:37" s="1" customFormat="1" ht="13.9" customHeight="1">
      <c r="G2666" s="50"/>
      <c r="H2666" s="50"/>
      <c r="I2666" s="50"/>
      <c r="J2666" s="50"/>
      <c r="K2666" s="50"/>
      <c r="L2666" s="50"/>
      <c r="M2666" s="50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0"/>
      <c r="Z2666" s="50"/>
      <c r="AA2666" s="46"/>
      <c r="AB2666" s="46"/>
      <c r="AC2666" s="46"/>
      <c r="AD2666" s="46"/>
      <c r="AE2666" s="46"/>
      <c r="AF2666" s="46"/>
      <c r="AG2666" s="46"/>
      <c r="AH2666" s="46"/>
      <c r="AI2666" s="46"/>
      <c r="AJ2666" s="46"/>
      <c r="AK2666" s="46"/>
    </row>
    <row r="2667" spans="7:37" s="1" customFormat="1" ht="13.9" customHeight="1">
      <c r="G2667" s="50"/>
      <c r="H2667" s="50"/>
      <c r="I2667" s="50"/>
      <c r="J2667" s="50"/>
      <c r="K2667" s="50"/>
      <c r="L2667" s="50"/>
      <c r="M2667" s="50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0"/>
      <c r="Z2667" s="50"/>
      <c r="AA2667" s="46"/>
      <c r="AB2667" s="46"/>
      <c r="AC2667" s="46"/>
      <c r="AD2667" s="46"/>
      <c r="AE2667" s="46"/>
      <c r="AF2667" s="46"/>
      <c r="AG2667" s="46"/>
      <c r="AH2667" s="46"/>
      <c r="AI2667" s="46"/>
      <c r="AJ2667" s="46"/>
      <c r="AK2667" s="46"/>
    </row>
    <row r="2668" spans="7:37" s="1" customFormat="1" ht="13.9" customHeight="1">
      <c r="G2668" s="50"/>
      <c r="H2668" s="50"/>
      <c r="I2668" s="50"/>
      <c r="J2668" s="50"/>
      <c r="K2668" s="50"/>
      <c r="L2668" s="50"/>
      <c r="M2668" s="50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0"/>
      <c r="Z2668" s="50"/>
      <c r="AA2668" s="46"/>
      <c r="AB2668" s="46"/>
      <c r="AC2668" s="46"/>
      <c r="AD2668" s="46"/>
      <c r="AE2668" s="46"/>
      <c r="AF2668" s="46"/>
      <c r="AG2668" s="46"/>
      <c r="AH2668" s="46"/>
      <c r="AI2668" s="46"/>
      <c r="AJ2668" s="46"/>
      <c r="AK2668" s="46"/>
    </row>
    <row r="2669" spans="7:37" s="1" customFormat="1" ht="13.9" customHeight="1">
      <c r="G2669" s="50"/>
      <c r="H2669" s="50"/>
      <c r="I2669" s="50"/>
      <c r="J2669" s="50"/>
      <c r="K2669" s="50"/>
      <c r="L2669" s="50"/>
      <c r="M2669" s="50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0"/>
      <c r="Z2669" s="50"/>
      <c r="AA2669" s="46"/>
      <c r="AB2669" s="46"/>
      <c r="AC2669" s="46"/>
      <c r="AD2669" s="46"/>
      <c r="AE2669" s="46"/>
      <c r="AF2669" s="46"/>
      <c r="AG2669" s="46"/>
      <c r="AH2669" s="46"/>
      <c r="AI2669" s="46"/>
      <c r="AJ2669" s="46"/>
      <c r="AK2669" s="46"/>
    </row>
    <row r="2670" spans="7:37" s="1" customFormat="1" ht="13.9" customHeight="1">
      <c r="G2670" s="50"/>
      <c r="H2670" s="50"/>
      <c r="I2670" s="50"/>
      <c r="J2670" s="50"/>
      <c r="K2670" s="50"/>
      <c r="L2670" s="50"/>
      <c r="M2670" s="50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0"/>
      <c r="Z2670" s="50"/>
      <c r="AA2670" s="46"/>
      <c r="AB2670" s="46"/>
      <c r="AC2670" s="46"/>
      <c r="AD2670" s="46"/>
      <c r="AE2670" s="46"/>
      <c r="AF2670" s="46"/>
      <c r="AG2670" s="46"/>
      <c r="AH2670" s="46"/>
      <c r="AI2670" s="46"/>
      <c r="AJ2670" s="46"/>
      <c r="AK2670" s="46"/>
    </row>
    <row r="2671" spans="7:37" s="1" customFormat="1" ht="13.9" customHeight="1">
      <c r="G2671" s="50"/>
      <c r="H2671" s="50"/>
      <c r="I2671" s="50"/>
      <c r="J2671" s="50"/>
      <c r="K2671" s="50"/>
      <c r="L2671" s="50"/>
      <c r="M2671" s="50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0"/>
      <c r="Z2671" s="50"/>
      <c r="AA2671" s="46"/>
      <c r="AB2671" s="46"/>
      <c r="AC2671" s="46"/>
      <c r="AD2671" s="46"/>
      <c r="AE2671" s="46"/>
      <c r="AF2671" s="46"/>
      <c r="AG2671" s="46"/>
      <c r="AH2671" s="46"/>
      <c r="AI2671" s="46"/>
      <c r="AJ2671" s="46"/>
      <c r="AK2671" s="46"/>
    </row>
    <row r="2672" spans="7:37" s="1" customFormat="1" ht="13.9" customHeight="1">
      <c r="G2672" s="50"/>
      <c r="H2672" s="50"/>
      <c r="I2672" s="50"/>
      <c r="J2672" s="50"/>
      <c r="K2672" s="50"/>
      <c r="L2672" s="50"/>
      <c r="M2672" s="50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0"/>
      <c r="Z2672" s="50"/>
      <c r="AA2672" s="46"/>
      <c r="AB2672" s="46"/>
      <c r="AC2672" s="46"/>
      <c r="AD2672" s="46"/>
      <c r="AE2672" s="46"/>
      <c r="AF2672" s="46"/>
      <c r="AG2672" s="46"/>
      <c r="AH2672" s="46"/>
      <c r="AI2672" s="46"/>
      <c r="AJ2672" s="46"/>
      <c r="AK2672" s="46"/>
    </row>
    <row r="2673" spans="7:37" s="1" customFormat="1" ht="13.9" customHeight="1">
      <c r="G2673" s="50"/>
      <c r="H2673" s="50"/>
      <c r="I2673" s="50"/>
      <c r="J2673" s="50"/>
      <c r="K2673" s="50"/>
      <c r="L2673" s="50"/>
      <c r="M2673" s="50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0"/>
      <c r="Z2673" s="50"/>
      <c r="AA2673" s="46"/>
      <c r="AB2673" s="46"/>
      <c r="AC2673" s="46"/>
      <c r="AD2673" s="46"/>
      <c r="AE2673" s="46"/>
      <c r="AF2673" s="46"/>
      <c r="AG2673" s="46"/>
      <c r="AH2673" s="46"/>
      <c r="AI2673" s="46"/>
      <c r="AJ2673" s="46"/>
      <c r="AK2673" s="46"/>
    </row>
    <row r="2674" spans="7:37" s="1" customFormat="1" ht="13.9" customHeight="1">
      <c r="G2674" s="50"/>
      <c r="H2674" s="50"/>
      <c r="I2674" s="50"/>
      <c r="J2674" s="50"/>
      <c r="K2674" s="50"/>
      <c r="L2674" s="50"/>
      <c r="M2674" s="50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0"/>
      <c r="Z2674" s="50"/>
      <c r="AA2674" s="46"/>
      <c r="AB2674" s="46"/>
      <c r="AC2674" s="46"/>
      <c r="AD2674" s="46"/>
      <c r="AE2674" s="46"/>
      <c r="AF2674" s="46"/>
      <c r="AG2674" s="46"/>
      <c r="AH2674" s="46"/>
      <c r="AI2674" s="46"/>
      <c r="AJ2674" s="46"/>
      <c r="AK2674" s="46"/>
    </row>
    <row r="2675" spans="7:37" s="1" customFormat="1" ht="13.9" customHeight="1">
      <c r="G2675" s="50"/>
      <c r="H2675" s="50"/>
      <c r="I2675" s="50"/>
      <c r="J2675" s="50"/>
      <c r="K2675" s="50"/>
      <c r="L2675" s="50"/>
      <c r="M2675" s="50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0"/>
      <c r="Z2675" s="50"/>
      <c r="AA2675" s="46"/>
      <c r="AB2675" s="46"/>
      <c r="AC2675" s="46"/>
      <c r="AD2675" s="46"/>
      <c r="AE2675" s="46"/>
      <c r="AF2675" s="46"/>
      <c r="AG2675" s="46"/>
      <c r="AH2675" s="46"/>
      <c r="AI2675" s="46"/>
      <c r="AJ2675" s="46"/>
      <c r="AK2675" s="46"/>
    </row>
    <row r="2676" spans="7:37" s="1" customFormat="1" ht="13.9" customHeight="1">
      <c r="G2676" s="50"/>
      <c r="H2676" s="50"/>
      <c r="I2676" s="50"/>
      <c r="J2676" s="50"/>
      <c r="K2676" s="50"/>
      <c r="L2676" s="50"/>
      <c r="M2676" s="50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0"/>
      <c r="Z2676" s="50"/>
      <c r="AA2676" s="46"/>
      <c r="AB2676" s="46"/>
      <c r="AC2676" s="46"/>
      <c r="AD2676" s="46"/>
      <c r="AE2676" s="46"/>
      <c r="AF2676" s="46"/>
      <c r="AG2676" s="46"/>
      <c r="AH2676" s="46"/>
      <c r="AI2676" s="46"/>
      <c r="AJ2676" s="46"/>
      <c r="AK2676" s="46"/>
    </row>
    <row r="2677" spans="7:37" s="1" customFormat="1" ht="13.9" customHeight="1">
      <c r="G2677" s="50"/>
      <c r="H2677" s="50"/>
      <c r="I2677" s="50"/>
      <c r="J2677" s="50"/>
      <c r="K2677" s="50"/>
      <c r="L2677" s="50"/>
      <c r="M2677" s="50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0"/>
      <c r="Z2677" s="50"/>
      <c r="AA2677" s="46"/>
      <c r="AB2677" s="46"/>
      <c r="AC2677" s="46"/>
      <c r="AD2677" s="46"/>
      <c r="AE2677" s="46"/>
      <c r="AF2677" s="46"/>
      <c r="AG2677" s="46"/>
      <c r="AH2677" s="46"/>
      <c r="AI2677" s="46"/>
      <c r="AJ2677" s="46"/>
      <c r="AK2677" s="46"/>
    </row>
    <row r="2678" spans="7:37" s="1" customFormat="1" ht="13.9" customHeight="1">
      <c r="G2678" s="50"/>
      <c r="H2678" s="50"/>
      <c r="I2678" s="50"/>
      <c r="J2678" s="50"/>
      <c r="K2678" s="50"/>
      <c r="L2678" s="50"/>
      <c r="M2678" s="50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0"/>
      <c r="Z2678" s="50"/>
      <c r="AA2678" s="46"/>
      <c r="AB2678" s="46"/>
      <c r="AC2678" s="46"/>
      <c r="AD2678" s="46"/>
      <c r="AE2678" s="46"/>
      <c r="AF2678" s="46"/>
      <c r="AG2678" s="46"/>
      <c r="AH2678" s="46"/>
      <c r="AI2678" s="46"/>
      <c r="AJ2678" s="46"/>
      <c r="AK2678" s="46"/>
    </row>
    <row r="2679" spans="7:37" s="1" customFormat="1" ht="13.9" customHeight="1">
      <c r="G2679" s="50"/>
      <c r="H2679" s="50"/>
      <c r="I2679" s="50"/>
      <c r="J2679" s="50"/>
      <c r="K2679" s="50"/>
      <c r="L2679" s="50"/>
      <c r="M2679" s="50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0"/>
      <c r="Z2679" s="50"/>
      <c r="AA2679" s="46"/>
      <c r="AB2679" s="46"/>
      <c r="AC2679" s="46"/>
      <c r="AD2679" s="46"/>
      <c r="AE2679" s="46"/>
      <c r="AF2679" s="46"/>
      <c r="AG2679" s="46"/>
      <c r="AH2679" s="46"/>
      <c r="AI2679" s="46"/>
      <c r="AJ2679" s="46"/>
      <c r="AK2679" s="46"/>
    </row>
    <row r="2680" spans="7:37" s="1" customFormat="1" ht="13.9" customHeight="1">
      <c r="G2680" s="50"/>
      <c r="H2680" s="50"/>
      <c r="I2680" s="50"/>
      <c r="J2680" s="50"/>
      <c r="K2680" s="50"/>
      <c r="L2680" s="50"/>
      <c r="M2680" s="50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0"/>
      <c r="Z2680" s="50"/>
      <c r="AA2680" s="46"/>
      <c r="AB2680" s="46"/>
      <c r="AC2680" s="46"/>
      <c r="AD2680" s="46"/>
      <c r="AE2680" s="46"/>
      <c r="AF2680" s="46"/>
      <c r="AG2680" s="46"/>
      <c r="AH2680" s="46"/>
      <c r="AI2680" s="46"/>
      <c r="AJ2680" s="46"/>
      <c r="AK2680" s="46"/>
    </row>
    <row r="2681" spans="7:37" s="1" customFormat="1" ht="13.9" customHeight="1">
      <c r="G2681" s="50"/>
      <c r="H2681" s="50"/>
      <c r="I2681" s="50"/>
      <c r="J2681" s="50"/>
      <c r="K2681" s="50"/>
      <c r="L2681" s="50"/>
      <c r="M2681" s="50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0"/>
      <c r="Z2681" s="50"/>
      <c r="AA2681" s="46"/>
      <c r="AB2681" s="46"/>
      <c r="AC2681" s="46"/>
      <c r="AD2681" s="46"/>
      <c r="AE2681" s="46"/>
      <c r="AF2681" s="46"/>
      <c r="AG2681" s="46"/>
      <c r="AH2681" s="46"/>
      <c r="AI2681" s="46"/>
      <c r="AJ2681" s="46"/>
      <c r="AK2681" s="46"/>
    </row>
    <row r="2682" spans="7:37" s="1" customFormat="1" ht="13.9" customHeight="1">
      <c r="G2682" s="50"/>
      <c r="H2682" s="50"/>
      <c r="I2682" s="50"/>
      <c r="J2682" s="50"/>
      <c r="K2682" s="50"/>
      <c r="L2682" s="50"/>
      <c r="M2682" s="50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0"/>
      <c r="Z2682" s="50"/>
      <c r="AA2682" s="46"/>
      <c r="AB2682" s="46"/>
      <c r="AC2682" s="46"/>
      <c r="AD2682" s="46"/>
      <c r="AE2682" s="46"/>
      <c r="AF2682" s="46"/>
      <c r="AG2682" s="46"/>
      <c r="AH2682" s="46"/>
      <c r="AI2682" s="46"/>
      <c r="AJ2682" s="46"/>
      <c r="AK2682" s="46"/>
    </row>
    <row r="2683" spans="7:37" s="1" customFormat="1" ht="13.9" customHeight="1">
      <c r="G2683" s="50"/>
      <c r="H2683" s="50"/>
      <c r="I2683" s="50"/>
      <c r="J2683" s="50"/>
      <c r="K2683" s="50"/>
      <c r="L2683" s="50"/>
      <c r="M2683" s="50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0"/>
      <c r="Z2683" s="50"/>
      <c r="AA2683" s="46"/>
      <c r="AB2683" s="46"/>
      <c r="AC2683" s="46"/>
      <c r="AD2683" s="46"/>
      <c r="AE2683" s="46"/>
      <c r="AF2683" s="46"/>
      <c r="AG2683" s="46"/>
      <c r="AH2683" s="46"/>
      <c r="AI2683" s="46"/>
      <c r="AJ2683" s="46"/>
      <c r="AK2683" s="46"/>
    </row>
    <row r="2684" spans="7:37" s="1" customFormat="1" ht="13.9" customHeight="1">
      <c r="G2684" s="50"/>
      <c r="H2684" s="50"/>
      <c r="I2684" s="50"/>
      <c r="J2684" s="50"/>
      <c r="K2684" s="50"/>
      <c r="L2684" s="50"/>
      <c r="M2684" s="50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0"/>
      <c r="Z2684" s="50"/>
      <c r="AA2684" s="46"/>
      <c r="AB2684" s="46"/>
      <c r="AC2684" s="46"/>
      <c r="AD2684" s="46"/>
      <c r="AE2684" s="46"/>
      <c r="AF2684" s="46"/>
      <c r="AG2684" s="46"/>
      <c r="AH2684" s="46"/>
      <c r="AI2684" s="46"/>
      <c r="AJ2684" s="46"/>
      <c r="AK2684" s="46"/>
    </row>
    <row r="2685" spans="7:37" s="1" customFormat="1" ht="13.9" customHeight="1">
      <c r="G2685" s="50"/>
      <c r="H2685" s="50"/>
      <c r="I2685" s="50"/>
      <c r="J2685" s="50"/>
      <c r="K2685" s="50"/>
      <c r="L2685" s="50"/>
      <c r="M2685" s="50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0"/>
      <c r="Z2685" s="50"/>
      <c r="AA2685" s="46"/>
      <c r="AB2685" s="46"/>
      <c r="AC2685" s="46"/>
      <c r="AD2685" s="46"/>
      <c r="AE2685" s="46"/>
      <c r="AF2685" s="46"/>
      <c r="AG2685" s="46"/>
      <c r="AH2685" s="46"/>
      <c r="AI2685" s="46"/>
      <c r="AJ2685" s="46"/>
      <c r="AK2685" s="46"/>
    </row>
    <row r="2686" spans="7:37" s="1" customFormat="1" ht="13.9" customHeight="1">
      <c r="G2686" s="50"/>
      <c r="H2686" s="50"/>
      <c r="I2686" s="50"/>
      <c r="J2686" s="50"/>
      <c r="K2686" s="50"/>
      <c r="L2686" s="50"/>
      <c r="M2686" s="50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0"/>
      <c r="Z2686" s="50"/>
      <c r="AA2686" s="46"/>
      <c r="AB2686" s="46"/>
      <c r="AC2686" s="46"/>
      <c r="AD2686" s="46"/>
      <c r="AE2686" s="46"/>
      <c r="AF2686" s="46"/>
      <c r="AG2686" s="46"/>
      <c r="AH2686" s="46"/>
      <c r="AI2686" s="46"/>
      <c r="AJ2686" s="46"/>
      <c r="AK2686" s="46"/>
    </row>
    <row r="2687" spans="7:37" s="1" customFormat="1" ht="13.9" customHeight="1">
      <c r="G2687" s="50"/>
      <c r="H2687" s="50"/>
      <c r="I2687" s="50"/>
      <c r="J2687" s="50"/>
      <c r="K2687" s="50"/>
      <c r="L2687" s="50"/>
      <c r="M2687" s="50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0"/>
      <c r="Z2687" s="50"/>
      <c r="AA2687" s="46"/>
      <c r="AB2687" s="46"/>
      <c r="AC2687" s="46"/>
      <c r="AD2687" s="46"/>
      <c r="AE2687" s="46"/>
      <c r="AF2687" s="46"/>
      <c r="AG2687" s="46"/>
      <c r="AH2687" s="46"/>
      <c r="AI2687" s="46"/>
      <c r="AJ2687" s="46"/>
      <c r="AK2687" s="46"/>
    </row>
    <row r="2688" spans="7:37" s="1" customFormat="1" ht="13.9" customHeight="1">
      <c r="G2688" s="50"/>
      <c r="H2688" s="50"/>
      <c r="I2688" s="50"/>
      <c r="J2688" s="50"/>
      <c r="K2688" s="50"/>
      <c r="L2688" s="50"/>
      <c r="M2688" s="50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0"/>
      <c r="Z2688" s="50"/>
      <c r="AA2688" s="46"/>
      <c r="AB2688" s="46"/>
      <c r="AC2688" s="46"/>
      <c r="AD2688" s="46"/>
      <c r="AE2688" s="46"/>
      <c r="AF2688" s="46"/>
      <c r="AG2688" s="46"/>
      <c r="AH2688" s="46"/>
      <c r="AI2688" s="46"/>
      <c r="AJ2688" s="46"/>
      <c r="AK2688" s="46"/>
    </row>
    <row r="2689" spans="7:37" s="1" customFormat="1" ht="13.9" customHeight="1">
      <c r="G2689" s="50"/>
      <c r="H2689" s="50"/>
      <c r="I2689" s="50"/>
      <c r="J2689" s="50"/>
      <c r="K2689" s="50"/>
      <c r="L2689" s="50"/>
      <c r="M2689" s="50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0"/>
      <c r="Z2689" s="50"/>
      <c r="AA2689" s="46"/>
      <c r="AB2689" s="46"/>
      <c r="AC2689" s="46"/>
      <c r="AD2689" s="46"/>
      <c r="AE2689" s="46"/>
      <c r="AF2689" s="46"/>
      <c r="AG2689" s="46"/>
      <c r="AH2689" s="46"/>
      <c r="AI2689" s="46"/>
      <c r="AJ2689" s="46"/>
      <c r="AK2689" s="46"/>
    </row>
    <row r="2690" spans="7:37" s="1" customFormat="1" ht="13.9" customHeight="1">
      <c r="G2690" s="50"/>
      <c r="H2690" s="50"/>
      <c r="I2690" s="50"/>
      <c r="J2690" s="50"/>
      <c r="K2690" s="50"/>
      <c r="L2690" s="50"/>
      <c r="M2690" s="50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0"/>
      <c r="Z2690" s="50"/>
      <c r="AA2690" s="46"/>
      <c r="AB2690" s="46"/>
      <c r="AC2690" s="46"/>
      <c r="AD2690" s="46"/>
      <c r="AE2690" s="46"/>
      <c r="AF2690" s="46"/>
      <c r="AG2690" s="46"/>
      <c r="AH2690" s="46"/>
      <c r="AI2690" s="46"/>
      <c r="AJ2690" s="46"/>
      <c r="AK2690" s="46"/>
    </row>
    <row r="2691" spans="7:37" s="1" customFormat="1" ht="13.9" customHeight="1">
      <c r="G2691" s="50"/>
      <c r="H2691" s="50"/>
      <c r="I2691" s="50"/>
      <c r="J2691" s="50"/>
      <c r="K2691" s="50"/>
      <c r="L2691" s="50"/>
      <c r="M2691" s="50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0"/>
      <c r="Z2691" s="50"/>
      <c r="AA2691" s="46"/>
      <c r="AB2691" s="46"/>
      <c r="AC2691" s="46"/>
      <c r="AD2691" s="46"/>
      <c r="AE2691" s="46"/>
      <c r="AF2691" s="46"/>
      <c r="AG2691" s="46"/>
      <c r="AH2691" s="46"/>
      <c r="AI2691" s="46"/>
      <c r="AJ2691" s="46"/>
      <c r="AK2691" s="46"/>
    </row>
    <row r="2692" spans="7:37" s="1" customFormat="1" ht="13.9" customHeight="1">
      <c r="G2692" s="50"/>
      <c r="H2692" s="50"/>
      <c r="I2692" s="50"/>
      <c r="J2692" s="50"/>
      <c r="K2692" s="50"/>
      <c r="L2692" s="50"/>
      <c r="M2692" s="50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0"/>
      <c r="Z2692" s="50"/>
      <c r="AA2692" s="46"/>
      <c r="AB2692" s="46"/>
      <c r="AC2692" s="46"/>
      <c r="AD2692" s="46"/>
      <c r="AE2692" s="46"/>
      <c r="AF2692" s="46"/>
      <c r="AG2692" s="46"/>
      <c r="AH2692" s="46"/>
      <c r="AI2692" s="46"/>
      <c r="AJ2692" s="46"/>
      <c r="AK2692" s="46"/>
    </row>
    <row r="2693" spans="7:37" s="1" customFormat="1" ht="13.9" customHeight="1">
      <c r="G2693" s="50"/>
      <c r="H2693" s="50"/>
      <c r="I2693" s="50"/>
      <c r="J2693" s="50"/>
      <c r="K2693" s="50"/>
      <c r="L2693" s="50"/>
      <c r="M2693" s="50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0"/>
      <c r="Z2693" s="50"/>
      <c r="AA2693" s="46"/>
      <c r="AB2693" s="46"/>
      <c r="AC2693" s="46"/>
      <c r="AD2693" s="46"/>
      <c r="AE2693" s="46"/>
      <c r="AF2693" s="46"/>
      <c r="AG2693" s="46"/>
      <c r="AH2693" s="46"/>
      <c r="AI2693" s="46"/>
      <c r="AJ2693" s="46"/>
      <c r="AK2693" s="46"/>
    </row>
    <row r="2694" spans="7:37" s="1" customFormat="1" ht="13.9" customHeight="1">
      <c r="G2694" s="50"/>
      <c r="H2694" s="50"/>
      <c r="I2694" s="50"/>
      <c r="J2694" s="50"/>
      <c r="K2694" s="50"/>
      <c r="L2694" s="50"/>
      <c r="M2694" s="50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0"/>
      <c r="Z2694" s="50"/>
      <c r="AA2694" s="46"/>
      <c r="AB2694" s="46"/>
      <c r="AC2694" s="46"/>
      <c r="AD2694" s="46"/>
      <c r="AE2694" s="46"/>
      <c r="AF2694" s="46"/>
      <c r="AG2694" s="46"/>
      <c r="AH2694" s="46"/>
      <c r="AI2694" s="46"/>
      <c r="AJ2694" s="46"/>
      <c r="AK2694" s="46"/>
    </row>
    <row r="2695" spans="7:37" s="1" customFormat="1" ht="13.9" customHeight="1">
      <c r="G2695" s="50"/>
      <c r="H2695" s="50"/>
      <c r="I2695" s="50"/>
      <c r="J2695" s="50"/>
      <c r="K2695" s="50"/>
      <c r="L2695" s="50"/>
      <c r="M2695" s="50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0"/>
      <c r="Z2695" s="50"/>
      <c r="AA2695" s="46"/>
      <c r="AB2695" s="46"/>
      <c r="AC2695" s="46"/>
      <c r="AD2695" s="46"/>
      <c r="AE2695" s="46"/>
      <c r="AF2695" s="46"/>
      <c r="AG2695" s="46"/>
      <c r="AH2695" s="46"/>
      <c r="AI2695" s="46"/>
      <c r="AJ2695" s="46"/>
      <c r="AK2695" s="46"/>
    </row>
    <row r="2696" spans="7:37" s="1" customFormat="1" ht="13.9" customHeight="1">
      <c r="G2696" s="50"/>
      <c r="H2696" s="50"/>
      <c r="I2696" s="50"/>
      <c r="J2696" s="50"/>
      <c r="K2696" s="50"/>
      <c r="L2696" s="50"/>
      <c r="M2696" s="50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0"/>
      <c r="Z2696" s="50"/>
      <c r="AA2696" s="46"/>
      <c r="AB2696" s="46"/>
      <c r="AC2696" s="46"/>
      <c r="AD2696" s="46"/>
      <c r="AE2696" s="46"/>
      <c r="AF2696" s="46"/>
      <c r="AG2696" s="46"/>
      <c r="AH2696" s="46"/>
      <c r="AI2696" s="46"/>
      <c r="AJ2696" s="46"/>
      <c r="AK2696" s="46"/>
    </row>
    <row r="2697" spans="7:37" s="1" customFormat="1" ht="13.9" customHeight="1">
      <c r="G2697" s="50"/>
      <c r="H2697" s="50"/>
      <c r="I2697" s="50"/>
      <c r="J2697" s="50"/>
      <c r="K2697" s="50"/>
      <c r="L2697" s="50"/>
      <c r="M2697" s="50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0"/>
      <c r="Z2697" s="50"/>
      <c r="AA2697" s="46"/>
      <c r="AB2697" s="46"/>
      <c r="AC2697" s="46"/>
      <c r="AD2697" s="46"/>
      <c r="AE2697" s="46"/>
      <c r="AF2697" s="46"/>
      <c r="AG2697" s="46"/>
      <c r="AH2697" s="46"/>
      <c r="AI2697" s="46"/>
      <c r="AJ2697" s="46"/>
      <c r="AK2697" s="46"/>
    </row>
    <row r="2698" spans="7:37" s="1" customFormat="1" ht="13.9" customHeight="1">
      <c r="G2698" s="50"/>
      <c r="H2698" s="50"/>
      <c r="I2698" s="50"/>
      <c r="J2698" s="50"/>
      <c r="K2698" s="50"/>
      <c r="L2698" s="50"/>
      <c r="M2698" s="50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0"/>
      <c r="Z2698" s="50"/>
      <c r="AA2698" s="46"/>
      <c r="AB2698" s="46"/>
      <c r="AC2698" s="46"/>
      <c r="AD2698" s="46"/>
      <c r="AE2698" s="46"/>
      <c r="AF2698" s="46"/>
      <c r="AG2698" s="46"/>
      <c r="AH2698" s="46"/>
      <c r="AI2698" s="46"/>
      <c r="AJ2698" s="46"/>
      <c r="AK2698" s="46"/>
    </row>
    <row r="2699" spans="7:37" s="1" customFormat="1" ht="13.9" customHeight="1">
      <c r="G2699" s="50"/>
      <c r="H2699" s="50"/>
      <c r="I2699" s="50"/>
      <c r="J2699" s="50"/>
      <c r="K2699" s="50"/>
      <c r="L2699" s="50"/>
      <c r="M2699" s="50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0"/>
      <c r="Z2699" s="50"/>
      <c r="AA2699" s="46"/>
      <c r="AB2699" s="46"/>
      <c r="AC2699" s="46"/>
      <c r="AD2699" s="46"/>
      <c r="AE2699" s="46"/>
      <c r="AF2699" s="46"/>
      <c r="AG2699" s="46"/>
      <c r="AH2699" s="46"/>
      <c r="AI2699" s="46"/>
      <c r="AJ2699" s="46"/>
      <c r="AK2699" s="46"/>
    </row>
    <row r="2700" spans="7:37" s="1" customFormat="1" ht="13.9" customHeight="1">
      <c r="G2700" s="50"/>
      <c r="H2700" s="50"/>
      <c r="I2700" s="50"/>
      <c r="J2700" s="50"/>
      <c r="K2700" s="50"/>
      <c r="L2700" s="50"/>
      <c r="M2700" s="50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0"/>
      <c r="Z2700" s="50"/>
      <c r="AA2700" s="46"/>
      <c r="AB2700" s="46"/>
      <c r="AC2700" s="46"/>
      <c r="AD2700" s="46"/>
      <c r="AE2700" s="46"/>
      <c r="AF2700" s="46"/>
      <c r="AG2700" s="46"/>
      <c r="AH2700" s="46"/>
      <c r="AI2700" s="46"/>
      <c r="AJ2700" s="46"/>
      <c r="AK2700" s="46"/>
    </row>
    <row r="2701" spans="7:37" s="1" customFormat="1" ht="13.9" customHeight="1">
      <c r="G2701" s="50"/>
      <c r="H2701" s="50"/>
      <c r="I2701" s="50"/>
      <c r="J2701" s="50"/>
      <c r="K2701" s="50"/>
      <c r="L2701" s="50"/>
      <c r="M2701" s="50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0"/>
      <c r="Z2701" s="50"/>
      <c r="AA2701" s="46"/>
      <c r="AB2701" s="46"/>
      <c r="AC2701" s="46"/>
      <c r="AD2701" s="46"/>
      <c r="AE2701" s="46"/>
      <c r="AF2701" s="46"/>
      <c r="AG2701" s="46"/>
      <c r="AH2701" s="46"/>
      <c r="AI2701" s="46"/>
      <c r="AJ2701" s="46"/>
      <c r="AK2701" s="46"/>
    </row>
    <row r="2702" spans="7:37" s="1" customFormat="1" ht="13.9" customHeight="1">
      <c r="G2702" s="50"/>
      <c r="H2702" s="50"/>
      <c r="I2702" s="50"/>
      <c r="J2702" s="50"/>
      <c r="K2702" s="50"/>
      <c r="L2702" s="50"/>
      <c r="M2702" s="50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0"/>
      <c r="Z2702" s="50"/>
      <c r="AA2702" s="46"/>
      <c r="AB2702" s="46"/>
      <c r="AC2702" s="46"/>
      <c r="AD2702" s="46"/>
      <c r="AE2702" s="46"/>
      <c r="AF2702" s="46"/>
      <c r="AG2702" s="46"/>
      <c r="AH2702" s="46"/>
      <c r="AI2702" s="46"/>
      <c r="AJ2702" s="46"/>
      <c r="AK2702" s="46"/>
    </row>
    <row r="2703" spans="7:37" s="1" customFormat="1" ht="13.9" customHeight="1">
      <c r="G2703" s="50"/>
      <c r="H2703" s="50"/>
      <c r="I2703" s="50"/>
      <c r="J2703" s="50"/>
      <c r="K2703" s="50"/>
      <c r="L2703" s="50"/>
      <c r="M2703" s="50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0"/>
      <c r="Z2703" s="50"/>
      <c r="AA2703" s="46"/>
      <c r="AB2703" s="46"/>
      <c r="AC2703" s="46"/>
      <c r="AD2703" s="46"/>
      <c r="AE2703" s="46"/>
      <c r="AF2703" s="46"/>
      <c r="AG2703" s="46"/>
      <c r="AH2703" s="46"/>
      <c r="AI2703" s="46"/>
      <c r="AJ2703" s="46"/>
      <c r="AK2703" s="46"/>
    </row>
    <row r="2704" spans="7:37" s="1" customFormat="1" ht="13.9" customHeight="1">
      <c r="G2704" s="50"/>
      <c r="H2704" s="50"/>
      <c r="I2704" s="50"/>
      <c r="J2704" s="50"/>
      <c r="K2704" s="50"/>
      <c r="L2704" s="50"/>
      <c r="M2704" s="50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0"/>
      <c r="Z2704" s="50"/>
      <c r="AA2704" s="46"/>
      <c r="AB2704" s="46"/>
      <c r="AC2704" s="46"/>
      <c r="AD2704" s="46"/>
      <c r="AE2704" s="46"/>
      <c r="AF2704" s="46"/>
      <c r="AG2704" s="46"/>
      <c r="AH2704" s="46"/>
      <c r="AI2704" s="46"/>
      <c r="AJ2704" s="46"/>
      <c r="AK2704" s="46"/>
    </row>
    <row r="2705" spans="7:37" s="1" customFormat="1" ht="13.9" customHeight="1">
      <c r="G2705" s="50"/>
      <c r="H2705" s="50"/>
      <c r="I2705" s="50"/>
      <c r="J2705" s="50"/>
      <c r="K2705" s="50"/>
      <c r="L2705" s="50"/>
      <c r="M2705" s="50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0"/>
      <c r="Z2705" s="50"/>
      <c r="AA2705" s="46"/>
      <c r="AB2705" s="46"/>
      <c r="AC2705" s="46"/>
      <c r="AD2705" s="46"/>
      <c r="AE2705" s="46"/>
      <c r="AF2705" s="46"/>
      <c r="AG2705" s="46"/>
      <c r="AH2705" s="46"/>
      <c r="AI2705" s="46"/>
      <c r="AJ2705" s="46"/>
      <c r="AK2705" s="46"/>
    </row>
    <row r="2706" spans="7:37" s="1" customFormat="1" ht="13.9" customHeight="1">
      <c r="G2706" s="50"/>
      <c r="H2706" s="50"/>
      <c r="I2706" s="50"/>
      <c r="J2706" s="50"/>
      <c r="K2706" s="50"/>
      <c r="L2706" s="50"/>
      <c r="M2706" s="50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0"/>
      <c r="Z2706" s="50"/>
      <c r="AA2706" s="46"/>
      <c r="AB2706" s="46"/>
      <c r="AC2706" s="46"/>
      <c r="AD2706" s="46"/>
      <c r="AE2706" s="46"/>
      <c r="AF2706" s="46"/>
      <c r="AG2706" s="46"/>
      <c r="AH2706" s="46"/>
      <c r="AI2706" s="46"/>
      <c r="AJ2706" s="46"/>
      <c r="AK2706" s="46"/>
    </row>
    <row r="2707" spans="7:37" s="1" customFormat="1" ht="13.9" customHeight="1">
      <c r="G2707" s="50"/>
      <c r="H2707" s="50"/>
      <c r="I2707" s="50"/>
      <c r="J2707" s="50"/>
      <c r="K2707" s="50"/>
      <c r="L2707" s="50"/>
      <c r="M2707" s="50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0"/>
      <c r="Z2707" s="50"/>
      <c r="AA2707" s="46"/>
      <c r="AB2707" s="46"/>
      <c r="AC2707" s="46"/>
      <c r="AD2707" s="46"/>
      <c r="AE2707" s="46"/>
      <c r="AF2707" s="46"/>
      <c r="AG2707" s="46"/>
      <c r="AH2707" s="46"/>
      <c r="AI2707" s="46"/>
      <c r="AJ2707" s="46"/>
      <c r="AK2707" s="46"/>
    </row>
    <row r="2708" spans="7:37" s="1" customFormat="1" ht="13.9" customHeight="1">
      <c r="G2708" s="50"/>
      <c r="H2708" s="50"/>
      <c r="I2708" s="50"/>
      <c r="J2708" s="50"/>
      <c r="K2708" s="50"/>
      <c r="L2708" s="50"/>
      <c r="M2708" s="50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0"/>
      <c r="Z2708" s="50"/>
      <c r="AA2708" s="46"/>
      <c r="AB2708" s="46"/>
      <c r="AC2708" s="46"/>
      <c r="AD2708" s="46"/>
      <c r="AE2708" s="46"/>
      <c r="AF2708" s="46"/>
      <c r="AG2708" s="46"/>
      <c r="AH2708" s="46"/>
      <c r="AI2708" s="46"/>
      <c r="AJ2708" s="46"/>
      <c r="AK2708" s="46"/>
    </row>
    <row r="2709" spans="7:37" s="1" customFormat="1" ht="13.9" customHeight="1">
      <c r="G2709" s="50"/>
      <c r="H2709" s="50"/>
      <c r="I2709" s="50"/>
      <c r="J2709" s="50"/>
      <c r="K2709" s="50"/>
      <c r="L2709" s="50"/>
      <c r="M2709" s="50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0"/>
      <c r="Z2709" s="50"/>
      <c r="AA2709" s="46"/>
      <c r="AB2709" s="46"/>
      <c r="AC2709" s="46"/>
      <c r="AD2709" s="46"/>
      <c r="AE2709" s="46"/>
      <c r="AF2709" s="46"/>
      <c r="AG2709" s="46"/>
      <c r="AH2709" s="46"/>
      <c r="AI2709" s="46"/>
      <c r="AJ2709" s="46"/>
      <c r="AK2709" s="46"/>
    </row>
    <row r="2710" spans="7:37" s="1" customFormat="1" ht="13.9" customHeight="1">
      <c r="G2710" s="50"/>
      <c r="H2710" s="50"/>
      <c r="I2710" s="50"/>
      <c r="J2710" s="50"/>
      <c r="K2710" s="50"/>
      <c r="L2710" s="50"/>
      <c r="M2710" s="50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0"/>
      <c r="Z2710" s="50"/>
      <c r="AA2710" s="46"/>
      <c r="AB2710" s="46"/>
      <c r="AC2710" s="46"/>
      <c r="AD2710" s="46"/>
      <c r="AE2710" s="46"/>
      <c r="AF2710" s="46"/>
      <c r="AG2710" s="46"/>
      <c r="AH2710" s="46"/>
      <c r="AI2710" s="46"/>
      <c r="AJ2710" s="46"/>
      <c r="AK2710" s="46"/>
    </row>
    <row r="2711" spans="7:37" s="1" customFormat="1" ht="13.9" customHeight="1">
      <c r="G2711" s="50"/>
      <c r="H2711" s="50"/>
      <c r="I2711" s="50"/>
      <c r="J2711" s="50"/>
      <c r="K2711" s="50"/>
      <c r="L2711" s="50"/>
      <c r="M2711" s="50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0"/>
      <c r="Z2711" s="50"/>
      <c r="AA2711" s="46"/>
      <c r="AB2711" s="46"/>
      <c r="AC2711" s="46"/>
      <c r="AD2711" s="46"/>
      <c r="AE2711" s="46"/>
      <c r="AF2711" s="46"/>
      <c r="AG2711" s="46"/>
      <c r="AH2711" s="46"/>
      <c r="AI2711" s="46"/>
      <c r="AJ2711" s="46"/>
      <c r="AK2711" s="46"/>
    </row>
    <row r="2712" spans="7:37" s="1" customFormat="1" ht="13.9" customHeight="1">
      <c r="G2712" s="50"/>
      <c r="H2712" s="50"/>
      <c r="I2712" s="50"/>
      <c r="J2712" s="50"/>
      <c r="K2712" s="50"/>
      <c r="L2712" s="50"/>
      <c r="M2712" s="50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0"/>
      <c r="Z2712" s="50"/>
      <c r="AA2712" s="46"/>
      <c r="AB2712" s="46"/>
      <c r="AC2712" s="46"/>
      <c r="AD2712" s="46"/>
      <c r="AE2712" s="46"/>
      <c r="AF2712" s="46"/>
      <c r="AG2712" s="46"/>
      <c r="AH2712" s="46"/>
      <c r="AI2712" s="46"/>
      <c r="AJ2712" s="46"/>
      <c r="AK2712" s="46"/>
    </row>
    <row r="2713" spans="7:37" s="1" customFormat="1" ht="13.9" customHeight="1">
      <c r="G2713" s="50"/>
      <c r="H2713" s="50"/>
      <c r="I2713" s="50"/>
      <c r="J2713" s="50"/>
      <c r="K2713" s="50"/>
      <c r="L2713" s="50"/>
      <c r="M2713" s="50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0"/>
      <c r="Z2713" s="50"/>
      <c r="AA2713" s="46"/>
      <c r="AB2713" s="46"/>
      <c r="AC2713" s="46"/>
      <c r="AD2713" s="46"/>
      <c r="AE2713" s="46"/>
      <c r="AF2713" s="46"/>
      <c r="AG2713" s="46"/>
      <c r="AH2713" s="46"/>
      <c r="AI2713" s="46"/>
      <c r="AJ2713" s="46"/>
      <c r="AK2713" s="46"/>
    </row>
    <row r="2714" spans="7:37" s="1" customFormat="1" ht="13.9" customHeight="1">
      <c r="G2714" s="50"/>
      <c r="H2714" s="50"/>
      <c r="I2714" s="50"/>
      <c r="J2714" s="50"/>
      <c r="K2714" s="50"/>
      <c r="L2714" s="50"/>
      <c r="M2714" s="50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0"/>
      <c r="Z2714" s="50"/>
      <c r="AA2714" s="46"/>
      <c r="AB2714" s="46"/>
      <c r="AC2714" s="46"/>
      <c r="AD2714" s="46"/>
      <c r="AE2714" s="46"/>
      <c r="AF2714" s="46"/>
      <c r="AG2714" s="46"/>
      <c r="AH2714" s="46"/>
      <c r="AI2714" s="46"/>
      <c r="AJ2714" s="46"/>
      <c r="AK2714" s="46"/>
    </row>
    <row r="2715" spans="7:37" s="1" customFormat="1" ht="13.9" customHeight="1">
      <c r="G2715" s="50"/>
      <c r="H2715" s="50"/>
      <c r="I2715" s="50"/>
      <c r="J2715" s="50"/>
      <c r="K2715" s="50"/>
      <c r="L2715" s="50"/>
      <c r="M2715" s="50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0"/>
      <c r="Z2715" s="50"/>
      <c r="AA2715" s="46"/>
      <c r="AB2715" s="46"/>
      <c r="AC2715" s="46"/>
      <c r="AD2715" s="46"/>
      <c r="AE2715" s="46"/>
      <c r="AF2715" s="46"/>
      <c r="AG2715" s="46"/>
      <c r="AH2715" s="46"/>
      <c r="AI2715" s="46"/>
      <c r="AJ2715" s="46"/>
      <c r="AK2715" s="46"/>
    </row>
    <row r="2716" spans="7:37" s="1" customFormat="1" ht="13.9" customHeight="1">
      <c r="G2716" s="50"/>
      <c r="H2716" s="50"/>
      <c r="I2716" s="50"/>
      <c r="J2716" s="50"/>
      <c r="K2716" s="50"/>
      <c r="L2716" s="50"/>
      <c r="M2716" s="50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0"/>
      <c r="Z2716" s="50"/>
      <c r="AA2716" s="46"/>
      <c r="AB2716" s="46"/>
      <c r="AC2716" s="46"/>
      <c r="AD2716" s="46"/>
      <c r="AE2716" s="46"/>
      <c r="AF2716" s="46"/>
      <c r="AG2716" s="46"/>
      <c r="AH2716" s="46"/>
      <c r="AI2716" s="46"/>
      <c r="AJ2716" s="46"/>
      <c r="AK2716" s="46"/>
    </row>
    <row r="2717" spans="7:37" s="1" customFormat="1" ht="13.9" customHeight="1">
      <c r="G2717" s="50"/>
      <c r="H2717" s="50"/>
      <c r="I2717" s="50"/>
      <c r="J2717" s="50"/>
      <c r="K2717" s="50"/>
      <c r="L2717" s="50"/>
      <c r="M2717" s="50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0"/>
      <c r="Z2717" s="50"/>
      <c r="AA2717" s="46"/>
      <c r="AB2717" s="46"/>
      <c r="AC2717" s="46"/>
      <c r="AD2717" s="46"/>
      <c r="AE2717" s="46"/>
      <c r="AF2717" s="46"/>
      <c r="AG2717" s="46"/>
      <c r="AH2717" s="46"/>
      <c r="AI2717" s="46"/>
      <c r="AJ2717" s="46"/>
      <c r="AK2717" s="46"/>
    </row>
    <row r="2718" spans="7:37" s="1" customFormat="1" ht="13.9" customHeight="1">
      <c r="G2718" s="50"/>
      <c r="H2718" s="50"/>
      <c r="I2718" s="50"/>
      <c r="J2718" s="50"/>
      <c r="K2718" s="50"/>
      <c r="L2718" s="50"/>
      <c r="M2718" s="50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0"/>
      <c r="Z2718" s="50"/>
      <c r="AA2718" s="46"/>
      <c r="AB2718" s="46"/>
      <c r="AC2718" s="46"/>
      <c r="AD2718" s="46"/>
      <c r="AE2718" s="46"/>
      <c r="AF2718" s="46"/>
      <c r="AG2718" s="46"/>
      <c r="AH2718" s="46"/>
      <c r="AI2718" s="46"/>
      <c r="AJ2718" s="46"/>
      <c r="AK2718" s="46"/>
    </row>
    <row r="2719" spans="7:37" s="1" customFormat="1" ht="13.9" customHeight="1">
      <c r="G2719" s="50"/>
      <c r="H2719" s="50"/>
      <c r="I2719" s="50"/>
      <c r="J2719" s="50"/>
      <c r="K2719" s="50"/>
      <c r="L2719" s="50"/>
      <c r="M2719" s="50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0"/>
      <c r="Z2719" s="50"/>
      <c r="AA2719" s="46"/>
      <c r="AB2719" s="46"/>
      <c r="AC2719" s="46"/>
      <c r="AD2719" s="46"/>
      <c r="AE2719" s="46"/>
      <c r="AF2719" s="46"/>
      <c r="AG2719" s="46"/>
      <c r="AH2719" s="46"/>
      <c r="AI2719" s="46"/>
      <c r="AJ2719" s="46"/>
      <c r="AK2719" s="46"/>
    </row>
    <row r="2720" spans="7:37" s="1" customFormat="1" ht="13.9" customHeight="1">
      <c r="G2720" s="50"/>
      <c r="H2720" s="50"/>
      <c r="I2720" s="50"/>
      <c r="J2720" s="50"/>
      <c r="K2720" s="50"/>
      <c r="L2720" s="50"/>
      <c r="M2720" s="50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0"/>
      <c r="Z2720" s="50"/>
      <c r="AA2720" s="46"/>
      <c r="AB2720" s="46"/>
      <c r="AC2720" s="46"/>
      <c r="AD2720" s="46"/>
      <c r="AE2720" s="46"/>
      <c r="AF2720" s="46"/>
      <c r="AG2720" s="46"/>
      <c r="AH2720" s="46"/>
      <c r="AI2720" s="46"/>
      <c r="AJ2720" s="46"/>
      <c r="AK2720" s="46"/>
    </row>
    <row r="2721" spans="7:37" s="1" customFormat="1" ht="13.9" customHeight="1">
      <c r="G2721" s="50"/>
      <c r="H2721" s="50"/>
      <c r="I2721" s="50"/>
      <c r="J2721" s="50"/>
      <c r="K2721" s="50"/>
      <c r="L2721" s="50"/>
      <c r="M2721" s="50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0"/>
      <c r="Z2721" s="50"/>
      <c r="AA2721" s="46"/>
      <c r="AB2721" s="46"/>
      <c r="AC2721" s="46"/>
      <c r="AD2721" s="46"/>
      <c r="AE2721" s="46"/>
      <c r="AF2721" s="46"/>
      <c r="AG2721" s="46"/>
      <c r="AH2721" s="46"/>
      <c r="AI2721" s="46"/>
      <c r="AJ2721" s="46"/>
      <c r="AK2721" s="46"/>
    </row>
    <row r="2722" spans="7:37" s="1" customFormat="1" ht="13.9" customHeight="1">
      <c r="G2722" s="50"/>
      <c r="H2722" s="50"/>
      <c r="I2722" s="50"/>
      <c r="J2722" s="50"/>
      <c r="K2722" s="50"/>
      <c r="L2722" s="50"/>
      <c r="M2722" s="50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0"/>
      <c r="Z2722" s="50"/>
      <c r="AA2722" s="46"/>
      <c r="AB2722" s="46"/>
      <c r="AC2722" s="46"/>
      <c r="AD2722" s="46"/>
      <c r="AE2722" s="46"/>
      <c r="AF2722" s="46"/>
      <c r="AG2722" s="46"/>
      <c r="AH2722" s="46"/>
      <c r="AI2722" s="46"/>
      <c r="AJ2722" s="46"/>
      <c r="AK2722" s="46"/>
    </row>
    <row r="2723" spans="7:37" s="1" customFormat="1" ht="13.9" customHeight="1">
      <c r="G2723" s="50"/>
      <c r="H2723" s="50"/>
      <c r="I2723" s="50"/>
      <c r="J2723" s="50"/>
      <c r="K2723" s="50"/>
      <c r="L2723" s="50"/>
      <c r="M2723" s="50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0"/>
      <c r="Z2723" s="50"/>
      <c r="AA2723" s="46"/>
      <c r="AB2723" s="46"/>
      <c r="AC2723" s="46"/>
      <c r="AD2723" s="46"/>
      <c r="AE2723" s="46"/>
      <c r="AF2723" s="46"/>
      <c r="AG2723" s="46"/>
      <c r="AH2723" s="46"/>
      <c r="AI2723" s="46"/>
      <c r="AJ2723" s="46"/>
      <c r="AK2723" s="46"/>
    </row>
    <row r="2724" spans="7:37" s="1" customFormat="1" ht="13.9" customHeight="1">
      <c r="G2724" s="50"/>
      <c r="H2724" s="50"/>
      <c r="I2724" s="50"/>
      <c r="J2724" s="50"/>
      <c r="K2724" s="50"/>
      <c r="L2724" s="50"/>
      <c r="M2724" s="50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0"/>
      <c r="Z2724" s="50"/>
      <c r="AA2724" s="46"/>
      <c r="AB2724" s="46"/>
      <c r="AC2724" s="46"/>
      <c r="AD2724" s="46"/>
      <c r="AE2724" s="46"/>
      <c r="AF2724" s="46"/>
      <c r="AG2724" s="46"/>
      <c r="AH2724" s="46"/>
      <c r="AI2724" s="46"/>
      <c r="AJ2724" s="46"/>
      <c r="AK2724" s="46"/>
    </row>
    <row r="2725" spans="7:37" s="1" customFormat="1" ht="13.9" customHeight="1">
      <c r="G2725" s="50"/>
      <c r="H2725" s="50"/>
      <c r="I2725" s="50"/>
      <c r="J2725" s="50"/>
      <c r="K2725" s="50"/>
      <c r="L2725" s="50"/>
      <c r="M2725" s="50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0"/>
      <c r="Z2725" s="50"/>
      <c r="AA2725" s="46"/>
      <c r="AB2725" s="46"/>
      <c r="AC2725" s="46"/>
      <c r="AD2725" s="46"/>
      <c r="AE2725" s="46"/>
      <c r="AF2725" s="46"/>
      <c r="AG2725" s="46"/>
      <c r="AH2725" s="46"/>
      <c r="AI2725" s="46"/>
      <c r="AJ2725" s="46"/>
      <c r="AK2725" s="46"/>
    </row>
    <row r="2726" spans="7:37" s="1" customFormat="1" ht="13.9" customHeight="1">
      <c r="G2726" s="50"/>
      <c r="H2726" s="50"/>
      <c r="I2726" s="50"/>
      <c r="J2726" s="50"/>
      <c r="K2726" s="50"/>
      <c r="L2726" s="50"/>
      <c r="M2726" s="50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0"/>
      <c r="Z2726" s="50"/>
      <c r="AA2726" s="46"/>
      <c r="AB2726" s="46"/>
      <c r="AC2726" s="46"/>
      <c r="AD2726" s="46"/>
      <c r="AE2726" s="46"/>
      <c r="AF2726" s="46"/>
      <c r="AG2726" s="46"/>
      <c r="AH2726" s="46"/>
      <c r="AI2726" s="46"/>
      <c r="AJ2726" s="46"/>
      <c r="AK2726" s="46"/>
    </row>
    <row r="2727" spans="7:37" s="1" customFormat="1" ht="13.9" customHeight="1">
      <c r="G2727" s="50"/>
      <c r="H2727" s="50"/>
      <c r="I2727" s="50"/>
      <c r="J2727" s="50"/>
      <c r="K2727" s="50"/>
      <c r="L2727" s="50"/>
      <c r="M2727" s="50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0"/>
      <c r="Z2727" s="50"/>
      <c r="AA2727" s="46"/>
      <c r="AB2727" s="46"/>
      <c r="AC2727" s="46"/>
      <c r="AD2727" s="46"/>
      <c r="AE2727" s="46"/>
      <c r="AF2727" s="46"/>
      <c r="AG2727" s="46"/>
      <c r="AH2727" s="46"/>
      <c r="AI2727" s="46"/>
      <c r="AJ2727" s="46"/>
      <c r="AK2727" s="46"/>
    </row>
    <row r="2728" spans="7:37" s="1" customFormat="1" ht="13.9" customHeight="1">
      <c r="G2728" s="50"/>
      <c r="H2728" s="50"/>
      <c r="I2728" s="50"/>
      <c r="J2728" s="50"/>
      <c r="K2728" s="50"/>
      <c r="L2728" s="50"/>
      <c r="M2728" s="50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0"/>
      <c r="Z2728" s="50"/>
      <c r="AA2728" s="46"/>
      <c r="AB2728" s="46"/>
      <c r="AC2728" s="46"/>
      <c r="AD2728" s="46"/>
      <c r="AE2728" s="46"/>
      <c r="AF2728" s="46"/>
      <c r="AG2728" s="46"/>
      <c r="AH2728" s="46"/>
      <c r="AI2728" s="46"/>
      <c r="AJ2728" s="46"/>
      <c r="AK2728" s="46"/>
    </row>
    <row r="2729" spans="7:37" s="1" customFormat="1" ht="13.9" customHeight="1">
      <c r="G2729" s="50"/>
      <c r="H2729" s="50"/>
      <c r="I2729" s="50"/>
      <c r="J2729" s="50"/>
      <c r="K2729" s="50"/>
      <c r="L2729" s="50"/>
      <c r="M2729" s="50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0"/>
      <c r="Z2729" s="50"/>
      <c r="AA2729" s="46"/>
      <c r="AB2729" s="46"/>
      <c r="AC2729" s="46"/>
      <c r="AD2729" s="46"/>
      <c r="AE2729" s="46"/>
      <c r="AF2729" s="46"/>
      <c r="AG2729" s="46"/>
      <c r="AH2729" s="46"/>
      <c r="AI2729" s="46"/>
      <c r="AJ2729" s="46"/>
      <c r="AK2729" s="46"/>
    </row>
    <row r="2730" spans="7:37" s="1" customFormat="1" ht="13.9" customHeight="1">
      <c r="G2730" s="50"/>
      <c r="H2730" s="50"/>
      <c r="I2730" s="50"/>
      <c r="J2730" s="50"/>
      <c r="K2730" s="50"/>
      <c r="L2730" s="50"/>
      <c r="M2730" s="50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0"/>
      <c r="Z2730" s="50"/>
      <c r="AA2730" s="46"/>
      <c r="AB2730" s="46"/>
      <c r="AC2730" s="46"/>
      <c r="AD2730" s="46"/>
      <c r="AE2730" s="46"/>
      <c r="AF2730" s="46"/>
      <c r="AG2730" s="46"/>
      <c r="AH2730" s="46"/>
      <c r="AI2730" s="46"/>
      <c r="AJ2730" s="46"/>
      <c r="AK2730" s="46"/>
    </row>
    <row r="2731" spans="7:37" s="1" customFormat="1" ht="13.9" customHeight="1">
      <c r="G2731" s="50"/>
      <c r="H2731" s="50"/>
      <c r="I2731" s="50"/>
      <c r="J2731" s="50"/>
      <c r="K2731" s="50"/>
      <c r="L2731" s="50"/>
      <c r="M2731" s="50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0"/>
      <c r="Z2731" s="50"/>
      <c r="AA2731" s="46"/>
      <c r="AB2731" s="46"/>
      <c r="AC2731" s="46"/>
      <c r="AD2731" s="46"/>
      <c r="AE2731" s="46"/>
      <c r="AF2731" s="46"/>
      <c r="AG2731" s="46"/>
      <c r="AH2731" s="46"/>
      <c r="AI2731" s="46"/>
      <c r="AJ2731" s="46"/>
      <c r="AK2731" s="46"/>
    </row>
    <row r="2732" spans="7:37" s="1" customFormat="1" ht="13.9" customHeight="1">
      <c r="G2732" s="50"/>
      <c r="H2732" s="50"/>
      <c r="I2732" s="50"/>
      <c r="J2732" s="50"/>
      <c r="K2732" s="50"/>
      <c r="L2732" s="50"/>
      <c r="M2732" s="50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0"/>
      <c r="Z2732" s="50"/>
      <c r="AA2732" s="46"/>
      <c r="AB2732" s="46"/>
      <c r="AC2732" s="46"/>
      <c r="AD2732" s="46"/>
      <c r="AE2732" s="46"/>
      <c r="AF2732" s="46"/>
      <c r="AG2732" s="46"/>
      <c r="AH2732" s="46"/>
      <c r="AI2732" s="46"/>
      <c r="AJ2732" s="46"/>
      <c r="AK2732" s="46"/>
    </row>
    <row r="2733" spans="7:37" s="1" customFormat="1" ht="13.9" customHeight="1">
      <c r="G2733" s="50"/>
      <c r="H2733" s="50"/>
      <c r="I2733" s="50"/>
      <c r="J2733" s="50"/>
      <c r="K2733" s="50"/>
      <c r="L2733" s="50"/>
      <c r="M2733" s="50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0"/>
      <c r="Z2733" s="50"/>
      <c r="AA2733" s="46"/>
      <c r="AB2733" s="46"/>
      <c r="AC2733" s="46"/>
      <c r="AD2733" s="46"/>
      <c r="AE2733" s="46"/>
      <c r="AF2733" s="46"/>
      <c r="AG2733" s="46"/>
      <c r="AH2733" s="46"/>
      <c r="AI2733" s="46"/>
      <c r="AJ2733" s="46"/>
      <c r="AK2733" s="46"/>
    </row>
    <row r="2734" spans="7:37" s="1" customFormat="1" ht="13.9" customHeight="1">
      <c r="G2734" s="50"/>
      <c r="H2734" s="50"/>
      <c r="I2734" s="50"/>
      <c r="J2734" s="50"/>
      <c r="K2734" s="50"/>
      <c r="L2734" s="50"/>
      <c r="M2734" s="50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0"/>
      <c r="Z2734" s="50"/>
      <c r="AA2734" s="46"/>
      <c r="AB2734" s="46"/>
      <c r="AC2734" s="46"/>
      <c r="AD2734" s="46"/>
      <c r="AE2734" s="46"/>
      <c r="AF2734" s="46"/>
      <c r="AG2734" s="46"/>
      <c r="AH2734" s="46"/>
      <c r="AI2734" s="46"/>
      <c r="AJ2734" s="46"/>
      <c r="AK2734" s="46"/>
    </row>
    <row r="2735" spans="7:37" s="1" customFormat="1" ht="13.9" customHeight="1">
      <c r="G2735" s="50"/>
      <c r="H2735" s="50"/>
      <c r="I2735" s="50"/>
      <c r="J2735" s="50"/>
      <c r="K2735" s="50"/>
      <c r="L2735" s="50"/>
      <c r="M2735" s="50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0"/>
      <c r="Z2735" s="50"/>
      <c r="AA2735" s="46"/>
      <c r="AB2735" s="46"/>
      <c r="AC2735" s="46"/>
      <c r="AD2735" s="46"/>
      <c r="AE2735" s="46"/>
      <c r="AF2735" s="46"/>
      <c r="AG2735" s="46"/>
      <c r="AH2735" s="46"/>
      <c r="AI2735" s="46"/>
      <c r="AJ2735" s="46"/>
      <c r="AK2735" s="46"/>
    </row>
    <row r="2736" spans="7:37" s="1" customFormat="1" ht="13.9" customHeight="1">
      <c r="G2736" s="50"/>
      <c r="H2736" s="50"/>
      <c r="I2736" s="50"/>
      <c r="J2736" s="50"/>
      <c r="K2736" s="50"/>
      <c r="L2736" s="50"/>
      <c r="M2736" s="50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0"/>
      <c r="Z2736" s="50"/>
      <c r="AA2736" s="46"/>
      <c r="AB2736" s="46"/>
      <c r="AC2736" s="46"/>
      <c r="AD2736" s="46"/>
      <c r="AE2736" s="46"/>
      <c r="AF2736" s="46"/>
      <c r="AG2736" s="46"/>
      <c r="AH2736" s="46"/>
      <c r="AI2736" s="46"/>
      <c r="AJ2736" s="46"/>
      <c r="AK2736" s="46"/>
    </row>
    <row r="2737" spans="7:37" s="1" customFormat="1" ht="13.9" customHeight="1">
      <c r="G2737" s="50"/>
      <c r="H2737" s="50"/>
      <c r="I2737" s="50"/>
      <c r="J2737" s="50"/>
      <c r="K2737" s="50"/>
      <c r="L2737" s="50"/>
      <c r="M2737" s="50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0"/>
      <c r="Z2737" s="50"/>
      <c r="AA2737" s="46"/>
      <c r="AB2737" s="46"/>
      <c r="AC2737" s="46"/>
      <c r="AD2737" s="46"/>
      <c r="AE2737" s="46"/>
      <c r="AF2737" s="46"/>
      <c r="AG2737" s="46"/>
      <c r="AH2737" s="46"/>
      <c r="AI2737" s="46"/>
      <c r="AJ2737" s="46"/>
      <c r="AK2737" s="46"/>
    </row>
    <row r="2738" spans="7:37" s="1" customFormat="1" ht="13.9" customHeight="1">
      <c r="G2738" s="50"/>
      <c r="H2738" s="50"/>
      <c r="I2738" s="50"/>
      <c r="J2738" s="50"/>
      <c r="K2738" s="50"/>
      <c r="L2738" s="50"/>
      <c r="M2738" s="50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0"/>
      <c r="Z2738" s="50"/>
      <c r="AA2738" s="46"/>
      <c r="AB2738" s="46"/>
      <c r="AC2738" s="46"/>
      <c r="AD2738" s="46"/>
      <c r="AE2738" s="46"/>
      <c r="AF2738" s="46"/>
      <c r="AG2738" s="46"/>
      <c r="AH2738" s="46"/>
      <c r="AI2738" s="46"/>
      <c r="AJ2738" s="46"/>
      <c r="AK2738" s="46"/>
    </row>
    <row r="2739" spans="7:37" s="1" customFormat="1" ht="13.9" customHeight="1"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0"/>
      <c r="Z2739" s="50"/>
      <c r="AA2739" s="46"/>
      <c r="AB2739" s="46"/>
      <c r="AC2739" s="46"/>
      <c r="AD2739" s="46"/>
      <c r="AE2739" s="46"/>
      <c r="AF2739" s="46"/>
      <c r="AG2739" s="46"/>
      <c r="AH2739" s="46"/>
      <c r="AI2739" s="46"/>
      <c r="AJ2739" s="46"/>
      <c r="AK2739" s="46"/>
    </row>
    <row r="2740" spans="7:37" s="1" customFormat="1" ht="13.9" customHeight="1">
      <c r="G2740" s="50"/>
      <c r="H2740" s="50"/>
      <c r="I2740" s="50"/>
      <c r="J2740" s="50"/>
      <c r="K2740" s="50"/>
      <c r="L2740" s="50"/>
      <c r="M2740" s="50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0"/>
      <c r="Z2740" s="50"/>
      <c r="AA2740" s="46"/>
      <c r="AB2740" s="46"/>
      <c r="AC2740" s="46"/>
      <c r="AD2740" s="46"/>
      <c r="AE2740" s="46"/>
      <c r="AF2740" s="46"/>
      <c r="AG2740" s="46"/>
      <c r="AH2740" s="46"/>
      <c r="AI2740" s="46"/>
      <c r="AJ2740" s="46"/>
      <c r="AK2740" s="46"/>
    </row>
    <row r="2741" spans="7:37" s="1" customFormat="1" ht="13.9" customHeight="1">
      <c r="G2741" s="50"/>
      <c r="H2741" s="50"/>
      <c r="I2741" s="50"/>
      <c r="J2741" s="50"/>
      <c r="K2741" s="50"/>
      <c r="L2741" s="50"/>
      <c r="M2741" s="50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0"/>
      <c r="Z2741" s="50"/>
      <c r="AA2741" s="46"/>
      <c r="AB2741" s="46"/>
      <c r="AC2741" s="46"/>
      <c r="AD2741" s="46"/>
      <c r="AE2741" s="46"/>
      <c r="AF2741" s="46"/>
      <c r="AG2741" s="46"/>
      <c r="AH2741" s="46"/>
      <c r="AI2741" s="46"/>
      <c r="AJ2741" s="46"/>
      <c r="AK2741" s="46"/>
    </row>
    <row r="2742" spans="7:37" s="1" customFormat="1" ht="13.9" customHeight="1">
      <c r="G2742" s="50"/>
      <c r="H2742" s="50"/>
      <c r="I2742" s="50"/>
      <c r="J2742" s="50"/>
      <c r="K2742" s="50"/>
      <c r="L2742" s="50"/>
      <c r="M2742" s="50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0"/>
      <c r="Z2742" s="50"/>
      <c r="AA2742" s="46"/>
      <c r="AB2742" s="46"/>
      <c r="AC2742" s="46"/>
      <c r="AD2742" s="46"/>
      <c r="AE2742" s="46"/>
      <c r="AF2742" s="46"/>
      <c r="AG2742" s="46"/>
      <c r="AH2742" s="46"/>
      <c r="AI2742" s="46"/>
      <c r="AJ2742" s="46"/>
      <c r="AK2742" s="46"/>
    </row>
    <row r="2743" spans="7:37" s="1" customFormat="1" ht="13.9" customHeight="1">
      <c r="G2743" s="50"/>
      <c r="H2743" s="50"/>
      <c r="I2743" s="50"/>
      <c r="J2743" s="50"/>
      <c r="K2743" s="50"/>
      <c r="L2743" s="50"/>
      <c r="M2743" s="50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0"/>
      <c r="Z2743" s="50"/>
      <c r="AA2743" s="46"/>
      <c r="AB2743" s="46"/>
      <c r="AC2743" s="46"/>
      <c r="AD2743" s="46"/>
      <c r="AE2743" s="46"/>
      <c r="AF2743" s="46"/>
      <c r="AG2743" s="46"/>
      <c r="AH2743" s="46"/>
      <c r="AI2743" s="46"/>
      <c r="AJ2743" s="46"/>
      <c r="AK2743" s="46"/>
    </row>
    <row r="2744" spans="7:37" s="1" customFormat="1" ht="13.9" customHeight="1">
      <c r="G2744" s="50"/>
      <c r="H2744" s="50"/>
      <c r="I2744" s="50"/>
      <c r="J2744" s="50"/>
      <c r="K2744" s="50"/>
      <c r="L2744" s="50"/>
      <c r="M2744" s="50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0"/>
      <c r="Z2744" s="50"/>
      <c r="AA2744" s="46"/>
      <c r="AB2744" s="46"/>
      <c r="AC2744" s="46"/>
      <c r="AD2744" s="46"/>
      <c r="AE2744" s="46"/>
      <c r="AF2744" s="46"/>
      <c r="AG2744" s="46"/>
      <c r="AH2744" s="46"/>
      <c r="AI2744" s="46"/>
      <c r="AJ2744" s="46"/>
      <c r="AK2744" s="46"/>
    </row>
    <row r="2745" spans="7:37" s="1" customFormat="1" ht="13.9" customHeight="1">
      <c r="G2745" s="50"/>
      <c r="H2745" s="50"/>
      <c r="I2745" s="50"/>
      <c r="J2745" s="50"/>
      <c r="K2745" s="50"/>
      <c r="L2745" s="50"/>
      <c r="M2745" s="50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0"/>
      <c r="Z2745" s="50"/>
      <c r="AA2745" s="46"/>
      <c r="AB2745" s="46"/>
      <c r="AC2745" s="46"/>
      <c r="AD2745" s="46"/>
      <c r="AE2745" s="46"/>
      <c r="AF2745" s="46"/>
      <c r="AG2745" s="46"/>
      <c r="AH2745" s="46"/>
      <c r="AI2745" s="46"/>
      <c r="AJ2745" s="46"/>
      <c r="AK2745" s="46"/>
    </row>
    <row r="2746" spans="7:37" s="1" customFormat="1" ht="13.9" customHeight="1">
      <c r="G2746" s="50"/>
      <c r="H2746" s="50"/>
      <c r="I2746" s="50"/>
      <c r="J2746" s="50"/>
      <c r="K2746" s="50"/>
      <c r="L2746" s="50"/>
      <c r="M2746" s="50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0"/>
      <c r="Z2746" s="50"/>
      <c r="AA2746" s="46"/>
      <c r="AB2746" s="46"/>
      <c r="AC2746" s="46"/>
      <c r="AD2746" s="46"/>
      <c r="AE2746" s="46"/>
      <c r="AF2746" s="46"/>
      <c r="AG2746" s="46"/>
      <c r="AH2746" s="46"/>
      <c r="AI2746" s="46"/>
      <c r="AJ2746" s="46"/>
      <c r="AK2746" s="46"/>
    </row>
    <row r="2747" spans="7:37" s="1" customFormat="1" ht="13.9" customHeight="1">
      <c r="G2747" s="50"/>
      <c r="H2747" s="50"/>
      <c r="I2747" s="50"/>
      <c r="J2747" s="50"/>
      <c r="K2747" s="50"/>
      <c r="L2747" s="50"/>
      <c r="M2747" s="50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0"/>
      <c r="Z2747" s="50"/>
      <c r="AA2747" s="46"/>
      <c r="AB2747" s="46"/>
      <c r="AC2747" s="46"/>
      <c r="AD2747" s="46"/>
      <c r="AE2747" s="46"/>
      <c r="AF2747" s="46"/>
      <c r="AG2747" s="46"/>
      <c r="AH2747" s="46"/>
      <c r="AI2747" s="46"/>
      <c r="AJ2747" s="46"/>
      <c r="AK2747" s="46"/>
    </row>
    <row r="2748" spans="7:37" s="1" customFormat="1" ht="13.9" customHeight="1">
      <c r="G2748" s="50"/>
      <c r="H2748" s="50"/>
      <c r="I2748" s="50"/>
      <c r="J2748" s="50"/>
      <c r="K2748" s="50"/>
      <c r="L2748" s="50"/>
      <c r="M2748" s="50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0"/>
      <c r="Z2748" s="50"/>
      <c r="AA2748" s="46"/>
      <c r="AB2748" s="46"/>
      <c r="AC2748" s="46"/>
      <c r="AD2748" s="46"/>
      <c r="AE2748" s="46"/>
      <c r="AF2748" s="46"/>
      <c r="AG2748" s="46"/>
      <c r="AH2748" s="46"/>
      <c r="AI2748" s="46"/>
      <c r="AJ2748" s="46"/>
      <c r="AK2748" s="46"/>
    </row>
    <row r="2749" spans="7:37" s="1" customFormat="1" ht="13.9" customHeight="1">
      <c r="G2749" s="50"/>
      <c r="H2749" s="50"/>
      <c r="I2749" s="50"/>
      <c r="J2749" s="50"/>
      <c r="K2749" s="50"/>
      <c r="L2749" s="50"/>
      <c r="M2749" s="50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0"/>
      <c r="Z2749" s="50"/>
      <c r="AA2749" s="46"/>
      <c r="AB2749" s="46"/>
      <c r="AC2749" s="46"/>
      <c r="AD2749" s="46"/>
      <c r="AE2749" s="46"/>
      <c r="AF2749" s="46"/>
      <c r="AG2749" s="46"/>
      <c r="AH2749" s="46"/>
      <c r="AI2749" s="46"/>
      <c r="AJ2749" s="46"/>
      <c r="AK2749" s="46"/>
    </row>
    <row r="2750" spans="7:37" s="1" customFormat="1" ht="13.9" customHeight="1">
      <c r="G2750" s="50"/>
      <c r="H2750" s="50"/>
      <c r="I2750" s="50"/>
      <c r="J2750" s="50"/>
      <c r="K2750" s="50"/>
      <c r="L2750" s="50"/>
      <c r="M2750" s="50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0"/>
      <c r="Z2750" s="50"/>
      <c r="AA2750" s="46"/>
      <c r="AB2750" s="46"/>
      <c r="AC2750" s="46"/>
      <c r="AD2750" s="46"/>
      <c r="AE2750" s="46"/>
      <c r="AF2750" s="46"/>
      <c r="AG2750" s="46"/>
      <c r="AH2750" s="46"/>
      <c r="AI2750" s="46"/>
      <c r="AJ2750" s="46"/>
      <c r="AK2750" s="46"/>
    </row>
    <row r="2751" spans="7:37" s="1" customFormat="1" ht="13.9" customHeight="1">
      <c r="G2751" s="50"/>
      <c r="H2751" s="50"/>
      <c r="I2751" s="50"/>
      <c r="J2751" s="50"/>
      <c r="K2751" s="50"/>
      <c r="L2751" s="50"/>
      <c r="M2751" s="50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0"/>
      <c r="Z2751" s="50"/>
      <c r="AA2751" s="46"/>
      <c r="AB2751" s="46"/>
      <c r="AC2751" s="46"/>
      <c r="AD2751" s="46"/>
      <c r="AE2751" s="46"/>
      <c r="AF2751" s="46"/>
      <c r="AG2751" s="46"/>
      <c r="AH2751" s="46"/>
      <c r="AI2751" s="46"/>
      <c r="AJ2751" s="46"/>
      <c r="AK2751" s="46"/>
    </row>
    <row r="2752" spans="7:37" s="1" customFormat="1" ht="13.9" customHeight="1">
      <c r="G2752" s="50"/>
      <c r="H2752" s="50"/>
      <c r="I2752" s="50"/>
      <c r="J2752" s="50"/>
      <c r="K2752" s="50"/>
      <c r="L2752" s="50"/>
      <c r="M2752" s="50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0"/>
      <c r="Z2752" s="50"/>
      <c r="AA2752" s="46"/>
      <c r="AB2752" s="46"/>
      <c r="AC2752" s="46"/>
      <c r="AD2752" s="46"/>
      <c r="AE2752" s="46"/>
      <c r="AF2752" s="46"/>
      <c r="AG2752" s="46"/>
      <c r="AH2752" s="46"/>
      <c r="AI2752" s="46"/>
      <c r="AJ2752" s="46"/>
      <c r="AK2752" s="46"/>
    </row>
    <row r="2753" spans="7:37" s="1" customFormat="1" ht="13.9" customHeight="1">
      <c r="G2753" s="50"/>
      <c r="H2753" s="50"/>
      <c r="I2753" s="50"/>
      <c r="J2753" s="50"/>
      <c r="K2753" s="50"/>
      <c r="L2753" s="50"/>
      <c r="M2753" s="50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0"/>
      <c r="Z2753" s="50"/>
      <c r="AA2753" s="46"/>
      <c r="AB2753" s="46"/>
      <c r="AC2753" s="46"/>
      <c r="AD2753" s="46"/>
      <c r="AE2753" s="46"/>
      <c r="AF2753" s="46"/>
      <c r="AG2753" s="46"/>
      <c r="AH2753" s="46"/>
      <c r="AI2753" s="46"/>
      <c r="AJ2753" s="46"/>
      <c r="AK2753" s="46"/>
    </row>
    <row r="2754" spans="7:37" s="1" customFormat="1" ht="13.9" customHeight="1">
      <c r="G2754" s="50"/>
      <c r="H2754" s="50"/>
      <c r="I2754" s="50"/>
      <c r="J2754" s="50"/>
      <c r="K2754" s="50"/>
      <c r="L2754" s="50"/>
      <c r="M2754" s="50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0"/>
      <c r="Z2754" s="50"/>
      <c r="AA2754" s="46"/>
      <c r="AB2754" s="46"/>
      <c r="AC2754" s="46"/>
      <c r="AD2754" s="46"/>
      <c r="AE2754" s="46"/>
      <c r="AF2754" s="46"/>
      <c r="AG2754" s="46"/>
      <c r="AH2754" s="46"/>
      <c r="AI2754" s="46"/>
      <c r="AJ2754" s="46"/>
      <c r="AK2754" s="46"/>
    </row>
    <row r="2755" spans="7:37" s="1" customFormat="1" ht="13.9" customHeight="1">
      <c r="G2755" s="50"/>
      <c r="H2755" s="50"/>
      <c r="I2755" s="50"/>
      <c r="J2755" s="50"/>
      <c r="K2755" s="50"/>
      <c r="L2755" s="50"/>
      <c r="M2755" s="50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0"/>
      <c r="Z2755" s="50"/>
      <c r="AA2755" s="46"/>
      <c r="AB2755" s="46"/>
      <c r="AC2755" s="46"/>
      <c r="AD2755" s="46"/>
      <c r="AE2755" s="46"/>
      <c r="AF2755" s="46"/>
      <c r="AG2755" s="46"/>
      <c r="AH2755" s="46"/>
      <c r="AI2755" s="46"/>
      <c r="AJ2755" s="46"/>
      <c r="AK2755" s="46"/>
    </row>
    <row r="2756" spans="7:37" s="1" customFormat="1" ht="13.9" customHeight="1">
      <c r="G2756" s="50"/>
      <c r="H2756" s="50"/>
      <c r="I2756" s="50"/>
      <c r="J2756" s="50"/>
      <c r="K2756" s="50"/>
      <c r="L2756" s="50"/>
      <c r="M2756" s="50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0"/>
      <c r="Z2756" s="50"/>
      <c r="AA2756" s="46"/>
      <c r="AB2756" s="46"/>
      <c r="AC2756" s="46"/>
      <c r="AD2756" s="46"/>
      <c r="AE2756" s="46"/>
      <c r="AF2756" s="46"/>
      <c r="AG2756" s="46"/>
      <c r="AH2756" s="46"/>
      <c r="AI2756" s="46"/>
      <c r="AJ2756" s="46"/>
      <c r="AK2756" s="46"/>
    </row>
    <row r="2757" spans="7:37" s="1" customFormat="1" ht="13.9" customHeight="1">
      <c r="G2757" s="50"/>
      <c r="H2757" s="50"/>
      <c r="I2757" s="50"/>
      <c r="J2757" s="50"/>
      <c r="K2757" s="50"/>
      <c r="L2757" s="50"/>
      <c r="M2757" s="50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0"/>
      <c r="Z2757" s="50"/>
      <c r="AA2757" s="46"/>
      <c r="AB2757" s="46"/>
      <c r="AC2757" s="46"/>
      <c r="AD2757" s="46"/>
      <c r="AE2757" s="46"/>
      <c r="AF2757" s="46"/>
      <c r="AG2757" s="46"/>
      <c r="AH2757" s="46"/>
      <c r="AI2757" s="46"/>
      <c r="AJ2757" s="46"/>
      <c r="AK2757" s="46"/>
    </row>
    <row r="2758" spans="7:37" s="1" customFormat="1" ht="13.9" customHeight="1">
      <c r="G2758" s="50"/>
      <c r="H2758" s="50"/>
      <c r="I2758" s="50"/>
      <c r="J2758" s="50"/>
      <c r="K2758" s="50"/>
      <c r="L2758" s="50"/>
      <c r="M2758" s="50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0"/>
      <c r="Z2758" s="50"/>
      <c r="AA2758" s="46"/>
      <c r="AB2758" s="46"/>
      <c r="AC2758" s="46"/>
      <c r="AD2758" s="46"/>
      <c r="AE2758" s="46"/>
      <c r="AF2758" s="46"/>
      <c r="AG2758" s="46"/>
      <c r="AH2758" s="46"/>
      <c r="AI2758" s="46"/>
      <c r="AJ2758" s="46"/>
      <c r="AK2758" s="46"/>
    </row>
    <row r="2759" spans="7:37" s="1" customFormat="1" ht="13.9" customHeight="1">
      <c r="G2759" s="50"/>
      <c r="H2759" s="50"/>
      <c r="I2759" s="50"/>
      <c r="J2759" s="50"/>
      <c r="K2759" s="50"/>
      <c r="L2759" s="50"/>
      <c r="M2759" s="50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0"/>
      <c r="Z2759" s="50"/>
      <c r="AA2759" s="46"/>
      <c r="AB2759" s="46"/>
      <c r="AC2759" s="46"/>
      <c r="AD2759" s="46"/>
      <c r="AE2759" s="46"/>
      <c r="AF2759" s="46"/>
      <c r="AG2759" s="46"/>
      <c r="AH2759" s="46"/>
      <c r="AI2759" s="46"/>
      <c r="AJ2759" s="46"/>
      <c r="AK2759" s="46"/>
    </row>
    <row r="2760" spans="7:37" s="1" customFormat="1" ht="13.9" customHeight="1">
      <c r="G2760" s="50"/>
      <c r="H2760" s="50"/>
      <c r="I2760" s="50"/>
      <c r="J2760" s="50"/>
      <c r="K2760" s="50"/>
      <c r="L2760" s="50"/>
      <c r="M2760" s="50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0"/>
      <c r="Z2760" s="50"/>
      <c r="AA2760" s="46"/>
      <c r="AB2760" s="46"/>
      <c r="AC2760" s="46"/>
      <c r="AD2760" s="46"/>
      <c r="AE2760" s="46"/>
      <c r="AF2760" s="46"/>
      <c r="AG2760" s="46"/>
      <c r="AH2760" s="46"/>
      <c r="AI2760" s="46"/>
      <c r="AJ2760" s="46"/>
      <c r="AK2760" s="46"/>
    </row>
    <row r="2761" spans="7:37" s="1" customFormat="1" ht="13.9" customHeight="1">
      <c r="G2761" s="50"/>
      <c r="H2761" s="50"/>
      <c r="I2761" s="50"/>
      <c r="J2761" s="50"/>
      <c r="K2761" s="50"/>
      <c r="L2761" s="50"/>
      <c r="M2761" s="50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0"/>
      <c r="Z2761" s="50"/>
      <c r="AA2761" s="46"/>
      <c r="AB2761" s="46"/>
      <c r="AC2761" s="46"/>
      <c r="AD2761" s="46"/>
      <c r="AE2761" s="46"/>
      <c r="AF2761" s="46"/>
      <c r="AG2761" s="46"/>
      <c r="AH2761" s="46"/>
      <c r="AI2761" s="46"/>
      <c r="AJ2761" s="46"/>
      <c r="AK2761" s="46"/>
    </row>
    <row r="2762" spans="7:37" s="1" customFormat="1" ht="13.9" customHeight="1">
      <c r="G2762" s="50"/>
      <c r="H2762" s="50"/>
      <c r="I2762" s="50"/>
      <c r="J2762" s="50"/>
      <c r="K2762" s="50"/>
      <c r="L2762" s="50"/>
      <c r="M2762" s="50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0"/>
      <c r="Z2762" s="50"/>
      <c r="AA2762" s="46"/>
      <c r="AB2762" s="46"/>
      <c r="AC2762" s="46"/>
      <c r="AD2762" s="46"/>
      <c r="AE2762" s="46"/>
      <c r="AF2762" s="46"/>
      <c r="AG2762" s="46"/>
      <c r="AH2762" s="46"/>
      <c r="AI2762" s="46"/>
      <c r="AJ2762" s="46"/>
      <c r="AK2762" s="46"/>
    </row>
    <row r="2763" spans="7:37" s="1" customFormat="1" ht="13.9" customHeight="1">
      <c r="G2763" s="50"/>
      <c r="H2763" s="50"/>
      <c r="I2763" s="50"/>
      <c r="J2763" s="50"/>
      <c r="K2763" s="50"/>
      <c r="L2763" s="50"/>
      <c r="M2763" s="50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0"/>
      <c r="Z2763" s="50"/>
      <c r="AA2763" s="46"/>
      <c r="AB2763" s="46"/>
      <c r="AC2763" s="46"/>
      <c r="AD2763" s="46"/>
      <c r="AE2763" s="46"/>
      <c r="AF2763" s="46"/>
      <c r="AG2763" s="46"/>
      <c r="AH2763" s="46"/>
      <c r="AI2763" s="46"/>
      <c r="AJ2763" s="46"/>
      <c r="AK2763" s="46"/>
    </row>
    <row r="2764" spans="7:37" s="1" customFormat="1" ht="13.9" customHeight="1">
      <c r="G2764" s="50"/>
      <c r="H2764" s="50"/>
      <c r="I2764" s="50"/>
      <c r="J2764" s="50"/>
      <c r="K2764" s="50"/>
      <c r="L2764" s="50"/>
      <c r="M2764" s="50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0"/>
      <c r="Z2764" s="50"/>
      <c r="AA2764" s="46"/>
      <c r="AB2764" s="46"/>
      <c r="AC2764" s="46"/>
      <c r="AD2764" s="46"/>
      <c r="AE2764" s="46"/>
      <c r="AF2764" s="46"/>
      <c r="AG2764" s="46"/>
      <c r="AH2764" s="46"/>
      <c r="AI2764" s="46"/>
      <c r="AJ2764" s="46"/>
      <c r="AK2764" s="46"/>
    </row>
    <row r="2765" spans="7:37" s="1" customFormat="1" ht="13.9" customHeight="1">
      <c r="G2765" s="50"/>
      <c r="H2765" s="50"/>
      <c r="I2765" s="50"/>
      <c r="J2765" s="50"/>
      <c r="K2765" s="50"/>
      <c r="L2765" s="50"/>
      <c r="M2765" s="50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0"/>
      <c r="Z2765" s="50"/>
      <c r="AA2765" s="46"/>
      <c r="AB2765" s="46"/>
      <c r="AC2765" s="46"/>
      <c r="AD2765" s="46"/>
      <c r="AE2765" s="46"/>
      <c r="AF2765" s="46"/>
      <c r="AG2765" s="46"/>
      <c r="AH2765" s="46"/>
      <c r="AI2765" s="46"/>
      <c r="AJ2765" s="46"/>
      <c r="AK2765" s="46"/>
    </row>
    <row r="2766" spans="7:37" s="1" customFormat="1" ht="13.9" customHeight="1">
      <c r="G2766" s="50"/>
      <c r="H2766" s="50"/>
      <c r="I2766" s="50"/>
      <c r="J2766" s="50"/>
      <c r="K2766" s="50"/>
      <c r="L2766" s="50"/>
      <c r="M2766" s="50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0"/>
      <c r="Z2766" s="50"/>
      <c r="AA2766" s="46"/>
      <c r="AB2766" s="46"/>
      <c r="AC2766" s="46"/>
      <c r="AD2766" s="46"/>
      <c r="AE2766" s="46"/>
      <c r="AF2766" s="46"/>
      <c r="AG2766" s="46"/>
      <c r="AH2766" s="46"/>
      <c r="AI2766" s="46"/>
      <c r="AJ2766" s="46"/>
      <c r="AK2766" s="46"/>
    </row>
    <row r="2767" spans="7:37" s="1" customFormat="1" ht="13.9" customHeight="1">
      <c r="G2767" s="50"/>
      <c r="H2767" s="50"/>
      <c r="I2767" s="50"/>
      <c r="J2767" s="50"/>
      <c r="K2767" s="50"/>
      <c r="L2767" s="50"/>
      <c r="M2767" s="50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0"/>
      <c r="Z2767" s="50"/>
      <c r="AA2767" s="46"/>
      <c r="AB2767" s="46"/>
      <c r="AC2767" s="46"/>
      <c r="AD2767" s="46"/>
      <c r="AE2767" s="46"/>
      <c r="AF2767" s="46"/>
      <c r="AG2767" s="46"/>
      <c r="AH2767" s="46"/>
      <c r="AI2767" s="46"/>
      <c r="AJ2767" s="46"/>
      <c r="AK2767" s="46"/>
    </row>
    <row r="2768" spans="7:37" s="1" customFormat="1" ht="13.9" customHeight="1">
      <c r="G2768" s="50"/>
      <c r="H2768" s="50"/>
      <c r="I2768" s="50"/>
      <c r="J2768" s="50"/>
      <c r="K2768" s="50"/>
      <c r="L2768" s="50"/>
      <c r="M2768" s="50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0"/>
      <c r="Z2768" s="50"/>
      <c r="AA2768" s="46"/>
      <c r="AB2768" s="46"/>
      <c r="AC2768" s="46"/>
      <c r="AD2768" s="46"/>
      <c r="AE2768" s="46"/>
      <c r="AF2768" s="46"/>
      <c r="AG2768" s="46"/>
      <c r="AH2768" s="46"/>
      <c r="AI2768" s="46"/>
      <c r="AJ2768" s="46"/>
      <c r="AK2768" s="46"/>
    </row>
    <row r="2769" spans="7:37" s="1" customFormat="1" ht="13.9" customHeight="1">
      <c r="G2769" s="50"/>
      <c r="H2769" s="50"/>
      <c r="I2769" s="50"/>
      <c r="J2769" s="50"/>
      <c r="K2769" s="50"/>
      <c r="L2769" s="50"/>
      <c r="M2769" s="50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0"/>
      <c r="Z2769" s="50"/>
      <c r="AA2769" s="46"/>
      <c r="AB2769" s="46"/>
      <c r="AC2769" s="46"/>
      <c r="AD2769" s="46"/>
      <c r="AE2769" s="46"/>
      <c r="AF2769" s="46"/>
      <c r="AG2769" s="46"/>
      <c r="AH2769" s="46"/>
      <c r="AI2769" s="46"/>
      <c r="AJ2769" s="46"/>
      <c r="AK2769" s="46"/>
    </row>
    <row r="2770" spans="7:37" s="1" customFormat="1" ht="13.9" customHeight="1">
      <c r="G2770" s="50"/>
      <c r="H2770" s="50"/>
      <c r="I2770" s="50"/>
      <c r="J2770" s="50"/>
      <c r="K2770" s="50"/>
      <c r="L2770" s="50"/>
      <c r="M2770" s="50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0"/>
      <c r="Z2770" s="50"/>
      <c r="AA2770" s="46"/>
      <c r="AB2770" s="46"/>
      <c r="AC2770" s="46"/>
      <c r="AD2770" s="46"/>
      <c r="AE2770" s="46"/>
      <c r="AF2770" s="46"/>
      <c r="AG2770" s="46"/>
      <c r="AH2770" s="46"/>
      <c r="AI2770" s="46"/>
      <c r="AJ2770" s="46"/>
      <c r="AK2770" s="46"/>
    </row>
    <row r="2771" spans="7:37" s="1" customFormat="1" ht="13.9" customHeight="1">
      <c r="G2771" s="50"/>
      <c r="H2771" s="50"/>
      <c r="I2771" s="50"/>
      <c r="J2771" s="50"/>
      <c r="K2771" s="50"/>
      <c r="L2771" s="50"/>
      <c r="M2771" s="50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0"/>
      <c r="Z2771" s="50"/>
      <c r="AA2771" s="46"/>
      <c r="AB2771" s="46"/>
      <c r="AC2771" s="46"/>
      <c r="AD2771" s="46"/>
      <c r="AE2771" s="46"/>
      <c r="AF2771" s="46"/>
      <c r="AG2771" s="46"/>
      <c r="AH2771" s="46"/>
      <c r="AI2771" s="46"/>
      <c r="AJ2771" s="46"/>
      <c r="AK2771" s="46"/>
    </row>
    <row r="2772" spans="7:37" s="1" customFormat="1" ht="13.9" customHeight="1">
      <c r="G2772" s="50"/>
      <c r="H2772" s="50"/>
      <c r="I2772" s="50"/>
      <c r="J2772" s="50"/>
      <c r="K2772" s="50"/>
      <c r="L2772" s="50"/>
      <c r="M2772" s="50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0"/>
      <c r="Z2772" s="50"/>
      <c r="AA2772" s="46"/>
      <c r="AB2772" s="46"/>
      <c r="AC2772" s="46"/>
      <c r="AD2772" s="46"/>
      <c r="AE2772" s="46"/>
      <c r="AF2772" s="46"/>
      <c r="AG2772" s="46"/>
      <c r="AH2772" s="46"/>
      <c r="AI2772" s="46"/>
      <c r="AJ2772" s="46"/>
      <c r="AK2772" s="46"/>
    </row>
    <row r="2773" spans="7:37" s="1" customFormat="1" ht="13.9" customHeight="1">
      <c r="G2773" s="50"/>
      <c r="H2773" s="50"/>
      <c r="I2773" s="50"/>
      <c r="J2773" s="50"/>
      <c r="K2773" s="50"/>
      <c r="L2773" s="50"/>
      <c r="M2773" s="50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0"/>
      <c r="Z2773" s="50"/>
      <c r="AA2773" s="46"/>
      <c r="AB2773" s="46"/>
      <c r="AC2773" s="46"/>
      <c r="AD2773" s="46"/>
      <c r="AE2773" s="46"/>
      <c r="AF2773" s="46"/>
      <c r="AG2773" s="46"/>
      <c r="AH2773" s="46"/>
      <c r="AI2773" s="46"/>
      <c r="AJ2773" s="46"/>
      <c r="AK2773" s="46"/>
    </row>
    <row r="2774" spans="7:37" s="1" customFormat="1" ht="13.9" customHeight="1">
      <c r="G2774" s="50"/>
      <c r="H2774" s="50"/>
      <c r="I2774" s="50"/>
      <c r="J2774" s="50"/>
      <c r="K2774" s="50"/>
      <c r="L2774" s="50"/>
      <c r="M2774" s="50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0"/>
      <c r="Z2774" s="50"/>
      <c r="AA2774" s="46"/>
      <c r="AB2774" s="46"/>
      <c r="AC2774" s="46"/>
      <c r="AD2774" s="46"/>
      <c r="AE2774" s="46"/>
      <c r="AF2774" s="46"/>
      <c r="AG2774" s="46"/>
      <c r="AH2774" s="46"/>
      <c r="AI2774" s="46"/>
      <c r="AJ2774" s="46"/>
      <c r="AK2774" s="46"/>
    </row>
    <row r="2775" spans="7:37" s="1" customFormat="1" ht="13.9" customHeight="1">
      <c r="G2775" s="50"/>
      <c r="H2775" s="50"/>
      <c r="I2775" s="50"/>
      <c r="J2775" s="50"/>
      <c r="K2775" s="50"/>
      <c r="L2775" s="50"/>
      <c r="M2775" s="50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0"/>
      <c r="Z2775" s="50"/>
      <c r="AA2775" s="46"/>
      <c r="AB2775" s="46"/>
      <c r="AC2775" s="46"/>
      <c r="AD2775" s="46"/>
      <c r="AE2775" s="46"/>
      <c r="AF2775" s="46"/>
      <c r="AG2775" s="46"/>
      <c r="AH2775" s="46"/>
      <c r="AI2775" s="46"/>
      <c r="AJ2775" s="46"/>
      <c r="AK2775" s="46"/>
    </row>
    <row r="2776" spans="7:37" s="1" customFormat="1" ht="13.9" customHeight="1">
      <c r="G2776" s="50"/>
      <c r="H2776" s="50"/>
      <c r="I2776" s="50"/>
      <c r="J2776" s="50"/>
      <c r="K2776" s="50"/>
      <c r="L2776" s="50"/>
      <c r="M2776" s="50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0"/>
      <c r="Z2776" s="50"/>
      <c r="AA2776" s="46"/>
      <c r="AB2776" s="46"/>
      <c r="AC2776" s="46"/>
      <c r="AD2776" s="46"/>
      <c r="AE2776" s="46"/>
      <c r="AF2776" s="46"/>
      <c r="AG2776" s="46"/>
      <c r="AH2776" s="46"/>
      <c r="AI2776" s="46"/>
      <c r="AJ2776" s="46"/>
      <c r="AK2776" s="46"/>
    </row>
    <row r="2777" spans="7:37" s="1" customFormat="1" ht="13.9" customHeight="1">
      <c r="G2777" s="50"/>
      <c r="H2777" s="50"/>
      <c r="I2777" s="50"/>
      <c r="J2777" s="50"/>
      <c r="K2777" s="50"/>
      <c r="L2777" s="50"/>
      <c r="M2777" s="50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0"/>
      <c r="Z2777" s="50"/>
      <c r="AA2777" s="46"/>
      <c r="AB2777" s="46"/>
      <c r="AC2777" s="46"/>
      <c r="AD2777" s="46"/>
      <c r="AE2777" s="46"/>
      <c r="AF2777" s="46"/>
      <c r="AG2777" s="46"/>
      <c r="AH2777" s="46"/>
      <c r="AI2777" s="46"/>
      <c r="AJ2777" s="46"/>
      <c r="AK2777" s="46"/>
    </row>
    <row r="2778" spans="7:37" s="1" customFormat="1" ht="13.9" customHeight="1">
      <c r="G2778" s="50"/>
      <c r="H2778" s="50"/>
      <c r="I2778" s="50"/>
      <c r="J2778" s="50"/>
      <c r="K2778" s="50"/>
      <c r="L2778" s="50"/>
      <c r="M2778" s="50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0"/>
      <c r="Z2778" s="50"/>
      <c r="AA2778" s="46"/>
      <c r="AB2778" s="46"/>
      <c r="AC2778" s="46"/>
      <c r="AD2778" s="46"/>
      <c r="AE2778" s="46"/>
      <c r="AF2778" s="46"/>
      <c r="AG2778" s="46"/>
      <c r="AH2778" s="46"/>
      <c r="AI2778" s="46"/>
      <c r="AJ2778" s="46"/>
      <c r="AK2778" s="46"/>
    </row>
    <row r="2779" spans="7:37" s="1" customFormat="1" ht="13.9" customHeight="1">
      <c r="G2779" s="50"/>
      <c r="H2779" s="50"/>
      <c r="I2779" s="50"/>
      <c r="J2779" s="50"/>
      <c r="K2779" s="50"/>
      <c r="L2779" s="50"/>
      <c r="M2779" s="50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0"/>
      <c r="Z2779" s="50"/>
      <c r="AA2779" s="46"/>
      <c r="AB2779" s="46"/>
      <c r="AC2779" s="46"/>
      <c r="AD2779" s="46"/>
      <c r="AE2779" s="46"/>
      <c r="AF2779" s="46"/>
      <c r="AG2779" s="46"/>
      <c r="AH2779" s="46"/>
      <c r="AI2779" s="46"/>
      <c r="AJ2779" s="46"/>
      <c r="AK2779" s="46"/>
    </row>
    <row r="2780" spans="7:37" s="1" customFormat="1" ht="13.9" customHeight="1">
      <c r="G2780" s="50"/>
      <c r="H2780" s="50"/>
      <c r="I2780" s="50"/>
      <c r="J2780" s="50"/>
      <c r="K2780" s="50"/>
      <c r="L2780" s="50"/>
      <c r="M2780" s="50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0"/>
      <c r="Z2780" s="50"/>
      <c r="AA2780" s="46"/>
      <c r="AB2780" s="46"/>
      <c r="AC2780" s="46"/>
      <c r="AD2780" s="46"/>
      <c r="AE2780" s="46"/>
      <c r="AF2780" s="46"/>
      <c r="AG2780" s="46"/>
      <c r="AH2780" s="46"/>
      <c r="AI2780" s="46"/>
      <c r="AJ2780" s="46"/>
      <c r="AK2780" s="46"/>
    </row>
    <row r="2781" spans="7:37" s="1" customFormat="1" ht="13.9" customHeight="1">
      <c r="G2781" s="50"/>
      <c r="H2781" s="50"/>
      <c r="I2781" s="50"/>
      <c r="J2781" s="50"/>
      <c r="K2781" s="50"/>
      <c r="L2781" s="50"/>
      <c r="M2781" s="50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0"/>
      <c r="Z2781" s="50"/>
      <c r="AA2781" s="46"/>
      <c r="AB2781" s="46"/>
      <c r="AC2781" s="46"/>
      <c r="AD2781" s="46"/>
      <c r="AE2781" s="46"/>
      <c r="AF2781" s="46"/>
      <c r="AG2781" s="46"/>
      <c r="AH2781" s="46"/>
      <c r="AI2781" s="46"/>
      <c r="AJ2781" s="46"/>
      <c r="AK2781" s="46"/>
    </row>
    <row r="2782" spans="7:37" s="1" customFormat="1" ht="13.9" customHeight="1">
      <c r="G2782" s="50"/>
      <c r="H2782" s="50"/>
      <c r="I2782" s="50"/>
      <c r="J2782" s="50"/>
      <c r="K2782" s="50"/>
      <c r="L2782" s="50"/>
      <c r="M2782" s="50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0"/>
      <c r="Z2782" s="50"/>
      <c r="AA2782" s="46"/>
      <c r="AB2782" s="46"/>
      <c r="AC2782" s="46"/>
      <c r="AD2782" s="46"/>
      <c r="AE2782" s="46"/>
      <c r="AF2782" s="46"/>
      <c r="AG2782" s="46"/>
      <c r="AH2782" s="46"/>
      <c r="AI2782" s="46"/>
      <c r="AJ2782" s="46"/>
      <c r="AK2782" s="46"/>
    </row>
    <row r="2783" spans="7:37" s="1" customFormat="1" ht="13.9" customHeight="1">
      <c r="G2783" s="50"/>
      <c r="H2783" s="50"/>
      <c r="I2783" s="50"/>
      <c r="J2783" s="50"/>
      <c r="K2783" s="50"/>
      <c r="L2783" s="50"/>
      <c r="M2783" s="50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0"/>
      <c r="Z2783" s="50"/>
      <c r="AA2783" s="46"/>
      <c r="AB2783" s="46"/>
      <c r="AC2783" s="46"/>
      <c r="AD2783" s="46"/>
      <c r="AE2783" s="46"/>
      <c r="AF2783" s="46"/>
      <c r="AG2783" s="46"/>
      <c r="AH2783" s="46"/>
      <c r="AI2783" s="46"/>
      <c r="AJ2783" s="46"/>
      <c r="AK2783" s="46"/>
    </row>
    <row r="2784" spans="7:37" s="1" customFormat="1" ht="13.9" customHeight="1">
      <c r="G2784" s="50"/>
      <c r="H2784" s="50"/>
      <c r="I2784" s="50"/>
      <c r="J2784" s="50"/>
      <c r="K2784" s="50"/>
      <c r="L2784" s="50"/>
      <c r="M2784" s="50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0"/>
      <c r="Z2784" s="50"/>
      <c r="AA2784" s="46"/>
      <c r="AB2784" s="46"/>
      <c r="AC2784" s="46"/>
      <c r="AD2784" s="46"/>
      <c r="AE2784" s="46"/>
      <c r="AF2784" s="46"/>
      <c r="AG2784" s="46"/>
      <c r="AH2784" s="46"/>
      <c r="AI2784" s="46"/>
      <c r="AJ2784" s="46"/>
      <c r="AK2784" s="46"/>
    </row>
    <row r="2785" spans="7:37" s="1" customFormat="1" ht="13.9" customHeight="1">
      <c r="G2785" s="50"/>
      <c r="H2785" s="50"/>
      <c r="I2785" s="50"/>
      <c r="J2785" s="50"/>
      <c r="K2785" s="50"/>
      <c r="L2785" s="50"/>
      <c r="M2785" s="50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0"/>
      <c r="Z2785" s="50"/>
      <c r="AA2785" s="46"/>
      <c r="AB2785" s="46"/>
      <c r="AC2785" s="46"/>
      <c r="AD2785" s="46"/>
      <c r="AE2785" s="46"/>
      <c r="AF2785" s="46"/>
      <c r="AG2785" s="46"/>
      <c r="AH2785" s="46"/>
      <c r="AI2785" s="46"/>
      <c r="AJ2785" s="46"/>
      <c r="AK2785" s="46"/>
    </row>
    <row r="2786" spans="7:37" s="1" customFormat="1" ht="13.9" customHeight="1">
      <c r="G2786" s="50"/>
      <c r="H2786" s="50"/>
      <c r="I2786" s="50"/>
      <c r="J2786" s="50"/>
      <c r="K2786" s="50"/>
      <c r="L2786" s="50"/>
      <c r="M2786" s="50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0"/>
      <c r="Z2786" s="50"/>
      <c r="AA2786" s="46"/>
      <c r="AB2786" s="46"/>
      <c r="AC2786" s="46"/>
      <c r="AD2786" s="46"/>
      <c r="AE2786" s="46"/>
      <c r="AF2786" s="46"/>
      <c r="AG2786" s="46"/>
      <c r="AH2786" s="46"/>
      <c r="AI2786" s="46"/>
      <c r="AJ2786" s="46"/>
      <c r="AK2786" s="46"/>
    </row>
    <row r="2787" spans="7:37" s="1" customFormat="1" ht="13.9" customHeight="1">
      <c r="G2787" s="50"/>
      <c r="H2787" s="50"/>
      <c r="I2787" s="50"/>
      <c r="J2787" s="50"/>
      <c r="K2787" s="50"/>
      <c r="L2787" s="50"/>
      <c r="M2787" s="50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0"/>
      <c r="Z2787" s="50"/>
      <c r="AA2787" s="46"/>
      <c r="AB2787" s="46"/>
      <c r="AC2787" s="46"/>
      <c r="AD2787" s="46"/>
      <c r="AE2787" s="46"/>
      <c r="AF2787" s="46"/>
      <c r="AG2787" s="46"/>
      <c r="AH2787" s="46"/>
      <c r="AI2787" s="46"/>
      <c r="AJ2787" s="46"/>
      <c r="AK2787" s="46"/>
    </row>
    <row r="2788" spans="7:37" s="1" customFormat="1" ht="13.9" customHeight="1">
      <c r="G2788" s="50"/>
      <c r="H2788" s="50"/>
      <c r="I2788" s="50"/>
      <c r="J2788" s="50"/>
      <c r="K2788" s="50"/>
      <c r="L2788" s="50"/>
      <c r="M2788" s="50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0"/>
      <c r="Z2788" s="50"/>
      <c r="AA2788" s="46"/>
      <c r="AB2788" s="46"/>
      <c r="AC2788" s="46"/>
      <c r="AD2788" s="46"/>
      <c r="AE2788" s="46"/>
      <c r="AF2788" s="46"/>
      <c r="AG2788" s="46"/>
      <c r="AH2788" s="46"/>
      <c r="AI2788" s="46"/>
      <c r="AJ2788" s="46"/>
      <c r="AK2788" s="46"/>
    </row>
    <row r="2789" spans="7:37" s="1" customFormat="1" ht="13.9" customHeight="1">
      <c r="G2789" s="50"/>
      <c r="H2789" s="50"/>
      <c r="I2789" s="50"/>
      <c r="J2789" s="50"/>
      <c r="K2789" s="50"/>
      <c r="L2789" s="50"/>
      <c r="M2789" s="50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0"/>
      <c r="Z2789" s="50"/>
      <c r="AA2789" s="46"/>
      <c r="AB2789" s="46"/>
      <c r="AC2789" s="46"/>
      <c r="AD2789" s="46"/>
      <c r="AE2789" s="46"/>
      <c r="AF2789" s="46"/>
      <c r="AG2789" s="46"/>
      <c r="AH2789" s="46"/>
      <c r="AI2789" s="46"/>
      <c r="AJ2789" s="46"/>
      <c r="AK2789" s="46"/>
    </row>
    <row r="2790" spans="7:37" s="1" customFormat="1" ht="13.9" customHeight="1">
      <c r="G2790" s="50"/>
      <c r="H2790" s="50"/>
      <c r="I2790" s="50"/>
      <c r="J2790" s="50"/>
      <c r="K2790" s="50"/>
      <c r="L2790" s="50"/>
      <c r="M2790" s="50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0"/>
      <c r="Z2790" s="50"/>
      <c r="AA2790" s="46"/>
      <c r="AB2790" s="46"/>
      <c r="AC2790" s="46"/>
      <c r="AD2790" s="46"/>
      <c r="AE2790" s="46"/>
      <c r="AF2790" s="46"/>
      <c r="AG2790" s="46"/>
      <c r="AH2790" s="46"/>
      <c r="AI2790" s="46"/>
      <c r="AJ2790" s="46"/>
      <c r="AK2790" s="46"/>
    </row>
    <row r="2791" spans="7:37" s="1" customFormat="1" ht="13.9" customHeight="1">
      <c r="G2791" s="50"/>
      <c r="H2791" s="50"/>
      <c r="I2791" s="50"/>
      <c r="J2791" s="50"/>
      <c r="K2791" s="50"/>
      <c r="L2791" s="50"/>
      <c r="M2791" s="50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0"/>
      <c r="Z2791" s="50"/>
      <c r="AA2791" s="46"/>
      <c r="AB2791" s="46"/>
      <c r="AC2791" s="46"/>
      <c r="AD2791" s="46"/>
      <c r="AE2791" s="46"/>
      <c r="AF2791" s="46"/>
      <c r="AG2791" s="46"/>
      <c r="AH2791" s="46"/>
      <c r="AI2791" s="46"/>
      <c r="AJ2791" s="46"/>
      <c r="AK2791" s="46"/>
    </row>
    <row r="2792" spans="7:37" s="1" customFormat="1" ht="13.9" customHeight="1">
      <c r="G2792" s="50"/>
      <c r="H2792" s="50"/>
      <c r="I2792" s="50"/>
      <c r="J2792" s="50"/>
      <c r="K2792" s="50"/>
      <c r="L2792" s="50"/>
      <c r="M2792" s="50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0"/>
      <c r="Z2792" s="50"/>
      <c r="AA2792" s="46"/>
      <c r="AB2792" s="46"/>
      <c r="AC2792" s="46"/>
      <c r="AD2792" s="46"/>
      <c r="AE2792" s="46"/>
      <c r="AF2792" s="46"/>
      <c r="AG2792" s="46"/>
      <c r="AH2792" s="46"/>
      <c r="AI2792" s="46"/>
      <c r="AJ2792" s="46"/>
      <c r="AK2792" s="46"/>
    </row>
    <row r="2793" spans="7:37" s="1" customFormat="1" ht="13.9" customHeight="1">
      <c r="G2793" s="50"/>
      <c r="H2793" s="50"/>
      <c r="I2793" s="50"/>
      <c r="J2793" s="50"/>
      <c r="K2793" s="50"/>
      <c r="L2793" s="50"/>
      <c r="M2793" s="50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0"/>
      <c r="Z2793" s="50"/>
      <c r="AA2793" s="46"/>
      <c r="AB2793" s="46"/>
      <c r="AC2793" s="46"/>
      <c r="AD2793" s="46"/>
      <c r="AE2793" s="46"/>
      <c r="AF2793" s="46"/>
      <c r="AG2793" s="46"/>
      <c r="AH2793" s="46"/>
      <c r="AI2793" s="46"/>
      <c r="AJ2793" s="46"/>
      <c r="AK2793" s="46"/>
    </row>
    <row r="2794" spans="7:37" s="1" customFormat="1" ht="13.9" customHeight="1">
      <c r="G2794" s="50"/>
      <c r="H2794" s="50"/>
      <c r="I2794" s="50"/>
      <c r="J2794" s="50"/>
      <c r="K2794" s="50"/>
      <c r="L2794" s="50"/>
      <c r="M2794" s="50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0"/>
      <c r="Z2794" s="50"/>
      <c r="AA2794" s="46"/>
      <c r="AB2794" s="46"/>
      <c r="AC2794" s="46"/>
      <c r="AD2794" s="46"/>
      <c r="AE2794" s="46"/>
      <c r="AF2794" s="46"/>
      <c r="AG2794" s="46"/>
      <c r="AH2794" s="46"/>
      <c r="AI2794" s="46"/>
      <c r="AJ2794" s="46"/>
      <c r="AK2794" s="46"/>
    </row>
    <row r="2795" spans="7:37" s="1" customFormat="1" ht="13.9" customHeight="1">
      <c r="G2795" s="50"/>
      <c r="H2795" s="50"/>
      <c r="I2795" s="50"/>
      <c r="J2795" s="50"/>
      <c r="K2795" s="50"/>
      <c r="L2795" s="50"/>
      <c r="M2795" s="50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0"/>
      <c r="Z2795" s="50"/>
      <c r="AA2795" s="46"/>
      <c r="AB2795" s="46"/>
      <c r="AC2795" s="46"/>
      <c r="AD2795" s="46"/>
      <c r="AE2795" s="46"/>
      <c r="AF2795" s="46"/>
      <c r="AG2795" s="46"/>
      <c r="AH2795" s="46"/>
      <c r="AI2795" s="46"/>
      <c r="AJ2795" s="46"/>
      <c r="AK2795" s="46"/>
    </row>
    <row r="2796" spans="7:37" s="1" customFormat="1" ht="13.9" customHeight="1">
      <c r="G2796" s="50"/>
      <c r="H2796" s="50"/>
      <c r="I2796" s="50"/>
      <c r="J2796" s="50"/>
      <c r="K2796" s="50"/>
      <c r="L2796" s="50"/>
      <c r="M2796" s="50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0"/>
      <c r="Z2796" s="50"/>
      <c r="AA2796" s="46"/>
      <c r="AB2796" s="46"/>
      <c r="AC2796" s="46"/>
      <c r="AD2796" s="46"/>
      <c r="AE2796" s="46"/>
      <c r="AF2796" s="46"/>
      <c r="AG2796" s="46"/>
      <c r="AH2796" s="46"/>
      <c r="AI2796" s="46"/>
      <c r="AJ2796" s="46"/>
      <c r="AK2796" s="46"/>
    </row>
    <row r="2797" spans="7:37" s="1" customFormat="1" ht="13.9" customHeight="1">
      <c r="G2797" s="50"/>
      <c r="H2797" s="50"/>
      <c r="I2797" s="50"/>
      <c r="J2797" s="50"/>
      <c r="K2797" s="50"/>
      <c r="L2797" s="50"/>
      <c r="M2797" s="50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0"/>
      <c r="Z2797" s="50"/>
      <c r="AA2797" s="46"/>
      <c r="AB2797" s="46"/>
      <c r="AC2797" s="46"/>
      <c r="AD2797" s="46"/>
      <c r="AE2797" s="46"/>
      <c r="AF2797" s="46"/>
      <c r="AG2797" s="46"/>
      <c r="AH2797" s="46"/>
      <c r="AI2797" s="46"/>
      <c r="AJ2797" s="46"/>
      <c r="AK2797" s="46"/>
    </row>
    <row r="2798" spans="7:37" s="1" customFormat="1" ht="13.9" customHeight="1">
      <c r="G2798" s="50"/>
      <c r="H2798" s="50"/>
      <c r="I2798" s="50"/>
      <c r="J2798" s="50"/>
      <c r="K2798" s="50"/>
      <c r="L2798" s="50"/>
      <c r="M2798" s="50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0"/>
      <c r="Z2798" s="50"/>
      <c r="AA2798" s="46"/>
      <c r="AB2798" s="46"/>
      <c r="AC2798" s="46"/>
      <c r="AD2798" s="46"/>
      <c r="AE2798" s="46"/>
      <c r="AF2798" s="46"/>
      <c r="AG2798" s="46"/>
      <c r="AH2798" s="46"/>
      <c r="AI2798" s="46"/>
      <c r="AJ2798" s="46"/>
      <c r="AK2798" s="46"/>
    </row>
    <row r="2799" spans="7:37" s="1" customFormat="1" ht="13.9" customHeight="1">
      <c r="G2799" s="50"/>
      <c r="H2799" s="50"/>
      <c r="I2799" s="50"/>
      <c r="J2799" s="50"/>
      <c r="K2799" s="50"/>
      <c r="L2799" s="50"/>
      <c r="M2799" s="50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0"/>
      <c r="Z2799" s="50"/>
      <c r="AA2799" s="46"/>
      <c r="AB2799" s="46"/>
      <c r="AC2799" s="46"/>
      <c r="AD2799" s="46"/>
      <c r="AE2799" s="46"/>
      <c r="AF2799" s="46"/>
      <c r="AG2799" s="46"/>
      <c r="AH2799" s="46"/>
      <c r="AI2799" s="46"/>
      <c r="AJ2799" s="46"/>
      <c r="AK2799" s="46"/>
    </row>
    <row r="2800" spans="7:37" s="1" customFormat="1" ht="13.9" customHeight="1">
      <c r="G2800" s="50"/>
      <c r="H2800" s="50"/>
      <c r="I2800" s="50"/>
      <c r="J2800" s="50"/>
      <c r="K2800" s="50"/>
      <c r="L2800" s="50"/>
      <c r="M2800" s="50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0"/>
      <c r="Z2800" s="50"/>
      <c r="AA2800" s="46"/>
      <c r="AB2800" s="46"/>
      <c r="AC2800" s="46"/>
      <c r="AD2800" s="46"/>
      <c r="AE2800" s="46"/>
      <c r="AF2800" s="46"/>
      <c r="AG2800" s="46"/>
      <c r="AH2800" s="46"/>
      <c r="AI2800" s="46"/>
      <c r="AJ2800" s="46"/>
      <c r="AK2800" s="46"/>
    </row>
    <row r="2801" spans="7:37" s="1" customFormat="1" ht="13.9" customHeight="1">
      <c r="G2801" s="50"/>
      <c r="H2801" s="50"/>
      <c r="I2801" s="50"/>
      <c r="J2801" s="50"/>
      <c r="K2801" s="50"/>
      <c r="L2801" s="50"/>
      <c r="M2801" s="50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0"/>
      <c r="Z2801" s="50"/>
      <c r="AA2801" s="46"/>
      <c r="AB2801" s="46"/>
      <c r="AC2801" s="46"/>
      <c r="AD2801" s="46"/>
      <c r="AE2801" s="46"/>
      <c r="AF2801" s="46"/>
      <c r="AG2801" s="46"/>
      <c r="AH2801" s="46"/>
      <c r="AI2801" s="46"/>
      <c r="AJ2801" s="46"/>
      <c r="AK2801" s="46"/>
    </row>
    <row r="2802" spans="7:37" s="1" customFormat="1" ht="13.9" customHeight="1">
      <c r="G2802" s="50"/>
      <c r="H2802" s="50"/>
      <c r="I2802" s="50"/>
      <c r="J2802" s="50"/>
      <c r="K2802" s="50"/>
      <c r="L2802" s="50"/>
      <c r="M2802" s="50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0"/>
      <c r="Z2802" s="50"/>
      <c r="AA2802" s="46"/>
      <c r="AB2802" s="46"/>
      <c r="AC2802" s="46"/>
      <c r="AD2802" s="46"/>
      <c r="AE2802" s="46"/>
      <c r="AF2802" s="46"/>
      <c r="AG2802" s="46"/>
      <c r="AH2802" s="46"/>
      <c r="AI2802" s="46"/>
      <c r="AJ2802" s="46"/>
      <c r="AK2802" s="46"/>
    </row>
    <row r="2803" spans="7:37" s="1" customFormat="1" ht="13.9" customHeight="1">
      <c r="G2803" s="50"/>
      <c r="H2803" s="50"/>
      <c r="I2803" s="50"/>
      <c r="J2803" s="50"/>
      <c r="K2803" s="50"/>
      <c r="L2803" s="50"/>
      <c r="M2803" s="50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0"/>
      <c r="Z2803" s="50"/>
      <c r="AA2803" s="46"/>
      <c r="AB2803" s="46"/>
      <c r="AC2803" s="46"/>
      <c r="AD2803" s="46"/>
      <c r="AE2803" s="46"/>
      <c r="AF2803" s="46"/>
      <c r="AG2803" s="46"/>
      <c r="AH2803" s="46"/>
      <c r="AI2803" s="46"/>
      <c r="AJ2803" s="46"/>
      <c r="AK2803" s="46"/>
    </row>
    <row r="2804" spans="7:37" s="1" customFormat="1" ht="13.9" customHeight="1">
      <c r="G2804" s="50"/>
      <c r="H2804" s="50"/>
      <c r="I2804" s="50"/>
      <c r="J2804" s="50"/>
      <c r="K2804" s="50"/>
      <c r="L2804" s="50"/>
      <c r="M2804" s="50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0"/>
      <c r="Z2804" s="50"/>
      <c r="AA2804" s="46"/>
      <c r="AB2804" s="46"/>
      <c r="AC2804" s="46"/>
      <c r="AD2804" s="46"/>
      <c r="AE2804" s="46"/>
      <c r="AF2804" s="46"/>
      <c r="AG2804" s="46"/>
      <c r="AH2804" s="46"/>
      <c r="AI2804" s="46"/>
      <c r="AJ2804" s="46"/>
      <c r="AK2804" s="46"/>
    </row>
    <row r="2805" spans="7:37" s="1" customFormat="1" ht="13.9" customHeight="1">
      <c r="G2805" s="50"/>
      <c r="H2805" s="50"/>
      <c r="I2805" s="50"/>
      <c r="J2805" s="50"/>
      <c r="K2805" s="50"/>
      <c r="L2805" s="50"/>
      <c r="M2805" s="50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0"/>
      <c r="Z2805" s="50"/>
      <c r="AA2805" s="46"/>
      <c r="AB2805" s="46"/>
      <c r="AC2805" s="46"/>
      <c r="AD2805" s="46"/>
      <c r="AE2805" s="46"/>
      <c r="AF2805" s="46"/>
      <c r="AG2805" s="46"/>
      <c r="AH2805" s="46"/>
      <c r="AI2805" s="46"/>
      <c r="AJ2805" s="46"/>
      <c r="AK2805" s="46"/>
    </row>
    <row r="2806" spans="7:37" s="1" customFormat="1" ht="13.9" customHeight="1">
      <c r="G2806" s="50"/>
      <c r="H2806" s="50"/>
      <c r="I2806" s="50"/>
      <c r="J2806" s="50"/>
      <c r="K2806" s="50"/>
      <c r="L2806" s="50"/>
      <c r="M2806" s="50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0"/>
      <c r="Z2806" s="50"/>
      <c r="AA2806" s="46"/>
      <c r="AB2806" s="46"/>
      <c r="AC2806" s="46"/>
      <c r="AD2806" s="46"/>
      <c r="AE2806" s="46"/>
      <c r="AF2806" s="46"/>
      <c r="AG2806" s="46"/>
      <c r="AH2806" s="46"/>
      <c r="AI2806" s="46"/>
      <c r="AJ2806" s="46"/>
      <c r="AK2806" s="46"/>
    </row>
    <row r="2807" spans="7:37" s="1" customFormat="1" ht="13.9" customHeight="1">
      <c r="G2807" s="50"/>
      <c r="H2807" s="50"/>
      <c r="I2807" s="50"/>
      <c r="J2807" s="50"/>
      <c r="K2807" s="50"/>
      <c r="L2807" s="50"/>
      <c r="M2807" s="50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0"/>
      <c r="Z2807" s="50"/>
      <c r="AA2807" s="46"/>
      <c r="AB2807" s="46"/>
      <c r="AC2807" s="46"/>
      <c r="AD2807" s="46"/>
      <c r="AE2807" s="46"/>
      <c r="AF2807" s="46"/>
      <c r="AG2807" s="46"/>
      <c r="AH2807" s="46"/>
      <c r="AI2807" s="46"/>
      <c r="AJ2807" s="46"/>
      <c r="AK2807" s="46"/>
    </row>
    <row r="2808" spans="7:37" s="1" customFormat="1" ht="13.9" customHeight="1">
      <c r="G2808" s="50"/>
      <c r="H2808" s="50"/>
      <c r="I2808" s="50"/>
      <c r="J2808" s="50"/>
      <c r="K2808" s="50"/>
      <c r="L2808" s="50"/>
      <c r="M2808" s="50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0"/>
      <c r="Z2808" s="50"/>
      <c r="AA2808" s="46"/>
      <c r="AB2808" s="46"/>
      <c r="AC2808" s="46"/>
      <c r="AD2808" s="46"/>
      <c r="AE2808" s="46"/>
      <c r="AF2808" s="46"/>
      <c r="AG2808" s="46"/>
      <c r="AH2808" s="46"/>
      <c r="AI2808" s="46"/>
      <c r="AJ2808" s="46"/>
      <c r="AK2808" s="46"/>
    </row>
    <row r="2809" spans="7:37" s="1" customFormat="1" ht="13.9" customHeight="1">
      <c r="G2809" s="50"/>
      <c r="H2809" s="50"/>
      <c r="I2809" s="50"/>
      <c r="J2809" s="50"/>
      <c r="K2809" s="50"/>
      <c r="L2809" s="50"/>
      <c r="M2809" s="50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0"/>
      <c r="Z2809" s="50"/>
      <c r="AA2809" s="46"/>
      <c r="AB2809" s="46"/>
      <c r="AC2809" s="46"/>
      <c r="AD2809" s="46"/>
      <c r="AE2809" s="46"/>
      <c r="AF2809" s="46"/>
      <c r="AG2809" s="46"/>
      <c r="AH2809" s="46"/>
      <c r="AI2809" s="46"/>
      <c r="AJ2809" s="46"/>
      <c r="AK2809" s="46"/>
    </row>
    <row r="2810" spans="7:37" s="1" customFormat="1" ht="13.9" customHeight="1">
      <c r="G2810" s="50"/>
      <c r="H2810" s="50"/>
      <c r="I2810" s="50"/>
      <c r="J2810" s="50"/>
      <c r="K2810" s="50"/>
      <c r="L2810" s="50"/>
      <c r="M2810" s="50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0"/>
      <c r="Z2810" s="50"/>
      <c r="AA2810" s="46"/>
      <c r="AB2810" s="46"/>
      <c r="AC2810" s="46"/>
      <c r="AD2810" s="46"/>
      <c r="AE2810" s="46"/>
      <c r="AF2810" s="46"/>
      <c r="AG2810" s="46"/>
      <c r="AH2810" s="46"/>
      <c r="AI2810" s="46"/>
      <c r="AJ2810" s="46"/>
      <c r="AK2810" s="46"/>
    </row>
    <row r="2811" spans="7:37" s="1" customFormat="1" ht="13.9" customHeight="1">
      <c r="G2811" s="50"/>
      <c r="H2811" s="50"/>
      <c r="I2811" s="50"/>
      <c r="J2811" s="50"/>
      <c r="K2811" s="50"/>
      <c r="L2811" s="50"/>
      <c r="M2811" s="50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0"/>
      <c r="Z2811" s="50"/>
      <c r="AA2811" s="46"/>
      <c r="AB2811" s="46"/>
      <c r="AC2811" s="46"/>
      <c r="AD2811" s="46"/>
      <c r="AE2811" s="46"/>
      <c r="AF2811" s="46"/>
      <c r="AG2811" s="46"/>
      <c r="AH2811" s="46"/>
      <c r="AI2811" s="46"/>
      <c r="AJ2811" s="46"/>
      <c r="AK2811" s="46"/>
    </row>
    <row r="2812" spans="7:37" s="1" customFormat="1" ht="13.9" customHeight="1">
      <c r="G2812" s="50"/>
      <c r="H2812" s="50"/>
      <c r="I2812" s="50"/>
      <c r="J2812" s="50"/>
      <c r="K2812" s="50"/>
      <c r="L2812" s="50"/>
      <c r="M2812" s="50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0"/>
      <c r="Z2812" s="50"/>
      <c r="AA2812" s="46"/>
      <c r="AB2812" s="46"/>
      <c r="AC2812" s="46"/>
      <c r="AD2812" s="46"/>
      <c r="AE2812" s="46"/>
      <c r="AF2812" s="46"/>
      <c r="AG2812" s="46"/>
      <c r="AH2812" s="46"/>
      <c r="AI2812" s="46"/>
      <c r="AJ2812" s="46"/>
      <c r="AK2812" s="46"/>
    </row>
    <row r="2813" spans="7:37" s="1" customFormat="1" ht="13.9" customHeight="1">
      <c r="G2813" s="50"/>
      <c r="H2813" s="50"/>
      <c r="I2813" s="50"/>
      <c r="J2813" s="50"/>
      <c r="K2813" s="50"/>
      <c r="L2813" s="50"/>
      <c r="M2813" s="50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0"/>
      <c r="Z2813" s="50"/>
      <c r="AA2813" s="46"/>
      <c r="AB2813" s="46"/>
      <c r="AC2813" s="46"/>
      <c r="AD2813" s="46"/>
      <c r="AE2813" s="46"/>
      <c r="AF2813" s="46"/>
      <c r="AG2813" s="46"/>
      <c r="AH2813" s="46"/>
      <c r="AI2813" s="46"/>
      <c r="AJ2813" s="46"/>
      <c r="AK2813" s="46"/>
    </row>
    <row r="2814" spans="7:37" s="1" customFormat="1" ht="13.9" customHeight="1">
      <c r="G2814" s="50"/>
      <c r="H2814" s="50"/>
      <c r="I2814" s="50"/>
      <c r="J2814" s="50"/>
      <c r="K2814" s="50"/>
      <c r="L2814" s="50"/>
      <c r="M2814" s="50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0"/>
      <c r="Z2814" s="50"/>
      <c r="AA2814" s="46"/>
      <c r="AB2814" s="46"/>
      <c r="AC2814" s="46"/>
      <c r="AD2814" s="46"/>
      <c r="AE2814" s="46"/>
      <c r="AF2814" s="46"/>
      <c r="AG2814" s="46"/>
      <c r="AH2814" s="46"/>
      <c r="AI2814" s="46"/>
      <c r="AJ2814" s="46"/>
      <c r="AK2814" s="46"/>
    </row>
    <row r="2815" spans="7:37" s="1" customFormat="1" ht="13.9" customHeight="1">
      <c r="G2815" s="50"/>
      <c r="H2815" s="50"/>
      <c r="I2815" s="50"/>
      <c r="J2815" s="50"/>
      <c r="K2815" s="50"/>
      <c r="L2815" s="50"/>
      <c r="M2815" s="50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0"/>
      <c r="Z2815" s="50"/>
      <c r="AA2815" s="46"/>
      <c r="AB2815" s="46"/>
      <c r="AC2815" s="46"/>
      <c r="AD2815" s="46"/>
      <c r="AE2815" s="46"/>
      <c r="AF2815" s="46"/>
      <c r="AG2815" s="46"/>
      <c r="AH2815" s="46"/>
      <c r="AI2815" s="46"/>
      <c r="AJ2815" s="46"/>
      <c r="AK2815" s="46"/>
    </row>
    <row r="2816" spans="7:37" s="1" customFormat="1" ht="13.9" customHeight="1">
      <c r="G2816" s="50"/>
      <c r="H2816" s="50"/>
      <c r="I2816" s="50"/>
      <c r="J2816" s="50"/>
      <c r="K2816" s="50"/>
      <c r="L2816" s="50"/>
      <c r="M2816" s="50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0"/>
      <c r="Z2816" s="50"/>
      <c r="AA2816" s="46"/>
      <c r="AB2816" s="46"/>
      <c r="AC2816" s="46"/>
      <c r="AD2816" s="46"/>
      <c r="AE2816" s="46"/>
      <c r="AF2816" s="46"/>
      <c r="AG2816" s="46"/>
      <c r="AH2816" s="46"/>
      <c r="AI2816" s="46"/>
      <c r="AJ2816" s="46"/>
      <c r="AK2816" s="46"/>
    </row>
    <row r="2817" spans="7:37" s="1" customFormat="1" ht="13.9" customHeight="1">
      <c r="G2817" s="50"/>
      <c r="H2817" s="50"/>
      <c r="I2817" s="50"/>
      <c r="J2817" s="50"/>
      <c r="K2817" s="50"/>
      <c r="L2817" s="50"/>
      <c r="M2817" s="50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0"/>
      <c r="Z2817" s="50"/>
      <c r="AA2817" s="46"/>
      <c r="AB2817" s="46"/>
      <c r="AC2817" s="46"/>
      <c r="AD2817" s="46"/>
      <c r="AE2817" s="46"/>
      <c r="AF2817" s="46"/>
      <c r="AG2817" s="46"/>
      <c r="AH2817" s="46"/>
      <c r="AI2817" s="46"/>
      <c r="AJ2817" s="46"/>
      <c r="AK2817" s="46"/>
    </row>
    <row r="2818" spans="7:37" s="1" customFormat="1" ht="13.9" customHeight="1">
      <c r="G2818" s="50"/>
      <c r="H2818" s="50"/>
      <c r="I2818" s="50"/>
      <c r="J2818" s="50"/>
      <c r="K2818" s="50"/>
      <c r="L2818" s="50"/>
      <c r="M2818" s="50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0"/>
      <c r="Z2818" s="50"/>
      <c r="AA2818" s="46"/>
      <c r="AB2818" s="46"/>
      <c r="AC2818" s="46"/>
      <c r="AD2818" s="46"/>
      <c r="AE2818" s="46"/>
      <c r="AF2818" s="46"/>
      <c r="AG2818" s="46"/>
      <c r="AH2818" s="46"/>
      <c r="AI2818" s="46"/>
      <c r="AJ2818" s="46"/>
      <c r="AK2818" s="46"/>
    </row>
    <row r="2819" spans="7:37" s="1" customFormat="1" ht="13.9" customHeight="1">
      <c r="G2819" s="50"/>
      <c r="H2819" s="50"/>
      <c r="I2819" s="50"/>
      <c r="J2819" s="50"/>
      <c r="K2819" s="50"/>
      <c r="L2819" s="50"/>
      <c r="M2819" s="50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0"/>
      <c r="Z2819" s="50"/>
      <c r="AA2819" s="46"/>
      <c r="AB2819" s="46"/>
      <c r="AC2819" s="46"/>
      <c r="AD2819" s="46"/>
      <c r="AE2819" s="46"/>
      <c r="AF2819" s="46"/>
      <c r="AG2819" s="46"/>
      <c r="AH2819" s="46"/>
      <c r="AI2819" s="46"/>
      <c r="AJ2819" s="46"/>
      <c r="AK2819" s="46"/>
    </row>
    <row r="2820" spans="7:37" s="1" customFormat="1" ht="13.9" customHeight="1">
      <c r="G2820" s="50"/>
      <c r="H2820" s="50"/>
      <c r="I2820" s="50"/>
      <c r="J2820" s="50"/>
      <c r="K2820" s="50"/>
      <c r="L2820" s="50"/>
      <c r="M2820" s="50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0"/>
      <c r="Z2820" s="50"/>
      <c r="AA2820" s="46"/>
      <c r="AB2820" s="46"/>
      <c r="AC2820" s="46"/>
      <c r="AD2820" s="46"/>
      <c r="AE2820" s="46"/>
      <c r="AF2820" s="46"/>
      <c r="AG2820" s="46"/>
      <c r="AH2820" s="46"/>
      <c r="AI2820" s="46"/>
      <c r="AJ2820" s="46"/>
      <c r="AK2820" s="46"/>
    </row>
    <row r="2821" spans="7:37" s="1" customFormat="1" ht="13.9" customHeight="1">
      <c r="G2821" s="50"/>
      <c r="H2821" s="50"/>
      <c r="I2821" s="50"/>
      <c r="J2821" s="50"/>
      <c r="K2821" s="50"/>
      <c r="L2821" s="50"/>
      <c r="M2821" s="50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0"/>
      <c r="Z2821" s="50"/>
      <c r="AA2821" s="46"/>
      <c r="AB2821" s="46"/>
      <c r="AC2821" s="46"/>
      <c r="AD2821" s="46"/>
      <c r="AE2821" s="46"/>
      <c r="AF2821" s="46"/>
      <c r="AG2821" s="46"/>
      <c r="AH2821" s="46"/>
      <c r="AI2821" s="46"/>
      <c r="AJ2821" s="46"/>
      <c r="AK2821" s="46"/>
    </row>
    <row r="2822" spans="7:37" s="1" customFormat="1" ht="13.9" customHeight="1">
      <c r="G2822" s="50"/>
      <c r="H2822" s="50"/>
      <c r="I2822" s="50"/>
      <c r="J2822" s="50"/>
      <c r="K2822" s="50"/>
      <c r="L2822" s="50"/>
      <c r="M2822" s="50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0"/>
      <c r="Z2822" s="50"/>
      <c r="AA2822" s="46"/>
      <c r="AB2822" s="46"/>
      <c r="AC2822" s="46"/>
      <c r="AD2822" s="46"/>
      <c r="AE2822" s="46"/>
      <c r="AF2822" s="46"/>
      <c r="AG2822" s="46"/>
      <c r="AH2822" s="46"/>
      <c r="AI2822" s="46"/>
      <c r="AJ2822" s="46"/>
      <c r="AK2822" s="46"/>
    </row>
    <row r="2823" spans="7:37" s="1" customFormat="1" ht="13.9" customHeight="1">
      <c r="G2823" s="50"/>
      <c r="H2823" s="50"/>
      <c r="I2823" s="50"/>
      <c r="J2823" s="50"/>
      <c r="K2823" s="50"/>
      <c r="L2823" s="50"/>
      <c r="M2823" s="50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0"/>
      <c r="Z2823" s="50"/>
      <c r="AA2823" s="46"/>
      <c r="AB2823" s="46"/>
      <c r="AC2823" s="46"/>
      <c r="AD2823" s="46"/>
      <c r="AE2823" s="46"/>
      <c r="AF2823" s="46"/>
      <c r="AG2823" s="46"/>
      <c r="AH2823" s="46"/>
      <c r="AI2823" s="46"/>
      <c r="AJ2823" s="46"/>
      <c r="AK2823" s="46"/>
    </row>
    <row r="2824" spans="7:37" s="1" customFormat="1" ht="13.9" customHeight="1">
      <c r="G2824" s="50"/>
      <c r="H2824" s="50"/>
      <c r="I2824" s="50"/>
      <c r="J2824" s="50"/>
      <c r="K2824" s="50"/>
      <c r="L2824" s="50"/>
      <c r="M2824" s="50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0"/>
      <c r="Z2824" s="50"/>
      <c r="AA2824" s="46"/>
      <c r="AB2824" s="46"/>
      <c r="AC2824" s="46"/>
      <c r="AD2824" s="46"/>
      <c r="AE2824" s="46"/>
      <c r="AF2824" s="46"/>
      <c r="AG2824" s="46"/>
      <c r="AH2824" s="46"/>
      <c r="AI2824" s="46"/>
      <c r="AJ2824" s="46"/>
      <c r="AK2824" s="46"/>
    </row>
    <row r="2825" spans="7:37" s="1" customFormat="1" ht="13.9" customHeight="1">
      <c r="G2825" s="50"/>
      <c r="H2825" s="50"/>
      <c r="I2825" s="50"/>
      <c r="J2825" s="50"/>
      <c r="K2825" s="50"/>
      <c r="L2825" s="50"/>
      <c r="M2825" s="50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0"/>
      <c r="Z2825" s="50"/>
      <c r="AA2825" s="46"/>
      <c r="AB2825" s="46"/>
      <c r="AC2825" s="46"/>
      <c r="AD2825" s="46"/>
      <c r="AE2825" s="46"/>
      <c r="AF2825" s="46"/>
      <c r="AG2825" s="46"/>
      <c r="AH2825" s="46"/>
      <c r="AI2825" s="46"/>
      <c r="AJ2825" s="46"/>
      <c r="AK2825" s="46"/>
    </row>
    <row r="2826" spans="7:37" s="1" customFormat="1" ht="13.9" customHeight="1">
      <c r="G2826" s="50"/>
      <c r="H2826" s="50"/>
      <c r="I2826" s="50"/>
      <c r="J2826" s="50"/>
      <c r="K2826" s="50"/>
      <c r="L2826" s="50"/>
      <c r="M2826" s="50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0"/>
      <c r="Z2826" s="50"/>
      <c r="AA2826" s="46"/>
      <c r="AB2826" s="46"/>
      <c r="AC2826" s="46"/>
      <c r="AD2826" s="46"/>
      <c r="AE2826" s="46"/>
      <c r="AF2826" s="46"/>
      <c r="AG2826" s="46"/>
      <c r="AH2826" s="46"/>
      <c r="AI2826" s="46"/>
      <c r="AJ2826" s="46"/>
      <c r="AK2826" s="46"/>
    </row>
    <row r="2827" spans="7:37" s="1" customFormat="1" ht="13.9" customHeight="1">
      <c r="G2827" s="50"/>
      <c r="H2827" s="50"/>
      <c r="I2827" s="50"/>
      <c r="J2827" s="50"/>
      <c r="K2827" s="50"/>
      <c r="L2827" s="50"/>
      <c r="M2827" s="50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0"/>
      <c r="Z2827" s="50"/>
      <c r="AA2827" s="46"/>
      <c r="AB2827" s="46"/>
      <c r="AC2827" s="46"/>
      <c r="AD2827" s="46"/>
      <c r="AE2827" s="46"/>
      <c r="AF2827" s="46"/>
      <c r="AG2827" s="46"/>
      <c r="AH2827" s="46"/>
      <c r="AI2827" s="46"/>
      <c r="AJ2827" s="46"/>
      <c r="AK2827" s="46"/>
    </row>
    <row r="2828" spans="7:37" s="1" customFormat="1" ht="13.9" customHeight="1">
      <c r="G2828" s="50"/>
      <c r="H2828" s="50"/>
      <c r="I2828" s="50"/>
      <c r="J2828" s="50"/>
      <c r="K2828" s="50"/>
      <c r="L2828" s="50"/>
      <c r="M2828" s="50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0"/>
      <c r="Z2828" s="50"/>
      <c r="AA2828" s="46"/>
      <c r="AB2828" s="46"/>
      <c r="AC2828" s="46"/>
      <c r="AD2828" s="46"/>
      <c r="AE2828" s="46"/>
      <c r="AF2828" s="46"/>
      <c r="AG2828" s="46"/>
      <c r="AH2828" s="46"/>
      <c r="AI2828" s="46"/>
      <c r="AJ2828" s="46"/>
      <c r="AK2828" s="46"/>
    </row>
    <row r="2829" spans="7:37" s="1" customFormat="1" ht="13.9" customHeight="1">
      <c r="G2829" s="50"/>
      <c r="H2829" s="50"/>
      <c r="I2829" s="50"/>
      <c r="J2829" s="50"/>
      <c r="K2829" s="50"/>
      <c r="L2829" s="50"/>
      <c r="M2829" s="50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0"/>
      <c r="Z2829" s="50"/>
      <c r="AA2829" s="46"/>
      <c r="AB2829" s="46"/>
      <c r="AC2829" s="46"/>
      <c r="AD2829" s="46"/>
      <c r="AE2829" s="46"/>
      <c r="AF2829" s="46"/>
      <c r="AG2829" s="46"/>
      <c r="AH2829" s="46"/>
      <c r="AI2829" s="46"/>
      <c r="AJ2829" s="46"/>
      <c r="AK2829" s="46"/>
    </row>
    <row r="2830" spans="7:37" s="1" customFormat="1" ht="13.9" customHeight="1">
      <c r="G2830" s="50"/>
      <c r="H2830" s="50"/>
      <c r="I2830" s="50"/>
      <c r="J2830" s="50"/>
      <c r="K2830" s="50"/>
      <c r="L2830" s="50"/>
      <c r="M2830" s="50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0"/>
      <c r="Z2830" s="50"/>
      <c r="AA2830" s="46"/>
      <c r="AB2830" s="46"/>
      <c r="AC2830" s="46"/>
      <c r="AD2830" s="46"/>
      <c r="AE2830" s="46"/>
      <c r="AF2830" s="46"/>
      <c r="AG2830" s="46"/>
      <c r="AH2830" s="46"/>
      <c r="AI2830" s="46"/>
      <c r="AJ2830" s="46"/>
      <c r="AK2830" s="46"/>
    </row>
    <row r="2831" spans="7:37" s="1" customFormat="1" ht="13.9" customHeight="1">
      <c r="G2831" s="50"/>
      <c r="H2831" s="50"/>
      <c r="I2831" s="50"/>
      <c r="J2831" s="50"/>
      <c r="K2831" s="50"/>
      <c r="L2831" s="50"/>
      <c r="M2831" s="50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0"/>
      <c r="Z2831" s="50"/>
      <c r="AA2831" s="46"/>
      <c r="AB2831" s="46"/>
      <c r="AC2831" s="46"/>
      <c r="AD2831" s="46"/>
      <c r="AE2831" s="46"/>
      <c r="AF2831" s="46"/>
      <c r="AG2831" s="46"/>
      <c r="AH2831" s="46"/>
      <c r="AI2831" s="46"/>
      <c r="AJ2831" s="46"/>
      <c r="AK2831" s="46"/>
    </row>
    <row r="2832" spans="7:37" s="1" customFormat="1" ht="13.9" customHeight="1">
      <c r="G2832" s="50"/>
      <c r="H2832" s="50"/>
      <c r="I2832" s="50"/>
      <c r="J2832" s="50"/>
      <c r="K2832" s="50"/>
      <c r="L2832" s="50"/>
      <c r="M2832" s="50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0"/>
      <c r="Z2832" s="50"/>
      <c r="AA2832" s="46"/>
      <c r="AB2832" s="46"/>
      <c r="AC2832" s="46"/>
      <c r="AD2832" s="46"/>
      <c r="AE2832" s="46"/>
      <c r="AF2832" s="46"/>
      <c r="AG2832" s="46"/>
      <c r="AH2832" s="46"/>
      <c r="AI2832" s="46"/>
      <c r="AJ2832" s="46"/>
      <c r="AK2832" s="46"/>
    </row>
    <row r="2833" spans="7:37" s="1" customFormat="1" ht="13.9" customHeight="1">
      <c r="G2833" s="50"/>
      <c r="H2833" s="50"/>
      <c r="I2833" s="50"/>
      <c r="J2833" s="50"/>
      <c r="K2833" s="50"/>
      <c r="L2833" s="50"/>
      <c r="M2833" s="50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0"/>
      <c r="Z2833" s="50"/>
      <c r="AA2833" s="46"/>
      <c r="AB2833" s="46"/>
      <c r="AC2833" s="46"/>
      <c r="AD2833" s="46"/>
      <c r="AE2833" s="46"/>
      <c r="AF2833" s="46"/>
      <c r="AG2833" s="46"/>
      <c r="AH2833" s="46"/>
      <c r="AI2833" s="46"/>
      <c r="AJ2833" s="46"/>
      <c r="AK2833" s="46"/>
    </row>
    <row r="2834" spans="7:37" s="1" customFormat="1" ht="13.9" customHeight="1">
      <c r="G2834" s="50"/>
      <c r="H2834" s="50"/>
      <c r="I2834" s="50"/>
      <c r="J2834" s="50"/>
      <c r="K2834" s="50"/>
      <c r="L2834" s="50"/>
      <c r="M2834" s="50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0"/>
      <c r="Z2834" s="50"/>
      <c r="AA2834" s="46"/>
      <c r="AB2834" s="46"/>
      <c r="AC2834" s="46"/>
      <c r="AD2834" s="46"/>
      <c r="AE2834" s="46"/>
      <c r="AF2834" s="46"/>
      <c r="AG2834" s="46"/>
      <c r="AH2834" s="46"/>
      <c r="AI2834" s="46"/>
      <c r="AJ2834" s="46"/>
      <c r="AK2834" s="46"/>
    </row>
    <row r="2835" spans="7:37" s="1" customFormat="1" ht="13.9" customHeight="1">
      <c r="G2835" s="50"/>
      <c r="H2835" s="50"/>
      <c r="I2835" s="50"/>
      <c r="J2835" s="50"/>
      <c r="K2835" s="50"/>
      <c r="L2835" s="50"/>
      <c r="M2835" s="50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0"/>
      <c r="Z2835" s="50"/>
      <c r="AA2835" s="46"/>
      <c r="AB2835" s="46"/>
      <c r="AC2835" s="46"/>
      <c r="AD2835" s="46"/>
      <c r="AE2835" s="46"/>
      <c r="AF2835" s="46"/>
      <c r="AG2835" s="46"/>
      <c r="AH2835" s="46"/>
      <c r="AI2835" s="46"/>
      <c r="AJ2835" s="46"/>
      <c r="AK2835" s="46"/>
    </row>
    <row r="2836" spans="7:37" s="1" customFormat="1" ht="13.9" customHeight="1">
      <c r="G2836" s="50"/>
      <c r="H2836" s="50"/>
      <c r="I2836" s="50"/>
      <c r="J2836" s="50"/>
      <c r="K2836" s="50"/>
      <c r="L2836" s="50"/>
      <c r="M2836" s="50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0"/>
      <c r="Z2836" s="50"/>
      <c r="AA2836" s="46"/>
      <c r="AB2836" s="46"/>
      <c r="AC2836" s="46"/>
      <c r="AD2836" s="46"/>
      <c r="AE2836" s="46"/>
      <c r="AF2836" s="46"/>
      <c r="AG2836" s="46"/>
      <c r="AH2836" s="46"/>
      <c r="AI2836" s="46"/>
      <c r="AJ2836" s="46"/>
      <c r="AK2836" s="46"/>
    </row>
    <row r="2837" spans="7:37" s="1" customFormat="1" ht="13.9" customHeight="1">
      <c r="G2837" s="50"/>
      <c r="H2837" s="50"/>
      <c r="I2837" s="50"/>
      <c r="J2837" s="50"/>
      <c r="K2837" s="50"/>
      <c r="L2837" s="50"/>
      <c r="M2837" s="50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0"/>
      <c r="Z2837" s="50"/>
      <c r="AA2837" s="46"/>
      <c r="AB2837" s="46"/>
      <c r="AC2837" s="46"/>
      <c r="AD2837" s="46"/>
      <c r="AE2837" s="46"/>
      <c r="AF2837" s="46"/>
      <c r="AG2837" s="46"/>
      <c r="AH2837" s="46"/>
      <c r="AI2837" s="46"/>
      <c r="AJ2837" s="46"/>
      <c r="AK2837" s="46"/>
    </row>
    <row r="2838" spans="7:37" s="1" customFormat="1" ht="13.9" customHeight="1">
      <c r="G2838" s="50"/>
      <c r="H2838" s="50"/>
      <c r="I2838" s="50"/>
      <c r="J2838" s="50"/>
      <c r="K2838" s="50"/>
      <c r="L2838" s="50"/>
      <c r="M2838" s="50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0"/>
      <c r="Z2838" s="50"/>
      <c r="AA2838" s="46"/>
      <c r="AB2838" s="46"/>
      <c r="AC2838" s="46"/>
      <c r="AD2838" s="46"/>
      <c r="AE2838" s="46"/>
      <c r="AF2838" s="46"/>
      <c r="AG2838" s="46"/>
      <c r="AH2838" s="46"/>
      <c r="AI2838" s="46"/>
      <c r="AJ2838" s="46"/>
      <c r="AK2838" s="46"/>
    </row>
    <row r="2839" spans="7:37" s="1" customFormat="1" ht="13.9" customHeight="1">
      <c r="G2839" s="50"/>
      <c r="H2839" s="50"/>
      <c r="I2839" s="50"/>
      <c r="J2839" s="50"/>
      <c r="K2839" s="50"/>
      <c r="L2839" s="50"/>
      <c r="M2839" s="50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0"/>
      <c r="Z2839" s="50"/>
      <c r="AA2839" s="46"/>
      <c r="AB2839" s="46"/>
      <c r="AC2839" s="46"/>
      <c r="AD2839" s="46"/>
      <c r="AE2839" s="46"/>
      <c r="AF2839" s="46"/>
      <c r="AG2839" s="46"/>
      <c r="AH2839" s="46"/>
      <c r="AI2839" s="46"/>
      <c r="AJ2839" s="46"/>
      <c r="AK2839" s="46"/>
    </row>
    <row r="2840" spans="7:37" s="1" customFormat="1" ht="13.9" customHeight="1">
      <c r="G2840" s="50"/>
      <c r="H2840" s="50"/>
      <c r="I2840" s="50"/>
      <c r="J2840" s="50"/>
      <c r="K2840" s="50"/>
      <c r="L2840" s="50"/>
      <c r="M2840" s="50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0"/>
      <c r="Z2840" s="50"/>
      <c r="AA2840" s="46"/>
      <c r="AB2840" s="46"/>
      <c r="AC2840" s="46"/>
      <c r="AD2840" s="46"/>
      <c r="AE2840" s="46"/>
      <c r="AF2840" s="46"/>
      <c r="AG2840" s="46"/>
      <c r="AH2840" s="46"/>
      <c r="AI2840" s="46"/>
      <c r="AJ2840" s="46"/>
      <c r="AK2840" s="46"/>
    </row>
    <row r="2841" spans="7:37" s="1" customFormat="1" ht="13.9" customHeight="1">
      <c r="G2841" s="50"/>
      <c r="H2841" s="50"/>
      <c r="I2841" s="50"/>
      <c r="J2841" s="50"/>
      <c r="K2841" s="50"/>
      <c r="L2841" s="50"/>
      <c r="M2841" s="50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0"/>
      <c r="Z2841" s="50"/>
      <c r="AA2841" s="46"/>
      <c r="AB2841" s="46"/>
      <c r="AC2841" s="46"/>
      <c r="AD2841" s="46"/>
      <c r="AE2841" s="46"/>
      <c r="AF2841" s="46"/>
      <c r="AG2841" s="46"/>
      <c r="AH2841" s="46"/>
      <c r="AI2841" s="46"/>
      <c r="AJ2841" s="46"/>
      <c r="AK2841" s="46"/>
    </row>
    <row r="2842" spans="7:37" s="1" customFormat="1" ht="13.9" customHeight="1">
      <c r="G2842" s="50"/>
      <c r="H2842" s="50"/>
      <c r="I2842" s="50"/>
      <c r="J2842" s="50"/>
      <c r="K2842" s="50"/>
      <c r="L2842" s="50"/>
      <c r="M2842" s="50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0"/>
      <c r="Z2842" s="50"/>
      <c r="AA2842" s="46"/>
      <c r="AB2842" s="46"/>
      <c r="AC2842" s="46"/>
      <c r="AD2842" s="46"/>
      <c r="AE2842" s="46"/>
      <c r="AF2842" s="46"/>
      <c r="AG2842" s="46"/>
      <c r="AH2842" s="46"/>
      <c r="AI2842" s="46"/>
      <c r="AJ2842" s="46"/>
      <c r="AK2842" s="46"/>
    </row>
    <row r="2843" spans="7:37" s="1" customFormat="1" ht="13.9" customHeight="1">
      <c r="G2843" s="50"/>
      <c r="H2843" s="50"/>
      <c r="I2843" s="50"/>
      <c r="J2843" s="50"/>
      <c r="K2843" s="50"/>
      <c r="L2843" s="50"/>
      <c r="M2843" s="50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0"/>
      <c r="Z2843" s="50"/>
      <c r="AA2843" s="46"/>
      <c r="AB2843" s="46"/>
      <c r="AC2843" s="46"/>
      <c r="AD2843" s="46"/>
      <c r="AE2843" s="46"/>
      <c r="AF2843" s="46"/>
      <c r="AG2843" s="46"/>
      <c r="AH2843" s="46"/>
      <c r="AI2843" s="46"/>
      <c r="AJ2843" s="46"/>
      <c r="AK2843" s="46"/>
    </row>
    <row r="2844" spans="7:37" s="1" customFormat="1" ht="13.9" customHeight="1">
      <c r="G2844" s="50"/>
      <c r="H2844" s="50"/>
      <c r="I2844" s="50"/>
      <c r="J2844" s="50"/>
      <c r="K2844" s="50"/>
      <c r="L2844" s="50"/>
      <c r="M2844" s="50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0"/>
      <c r="Z2844" s="50"/>
      <c r="AA2844" s="46"/>
      <c r="AB2844" s="46"/>
      <c r="AC2844" s="46"/>
      <c r="AD2844" s="46"/>
      <c r="AE2844" s="46"/>
      <c r="AF2844" s="46"/>
      <c r="AG2844" s="46"/>
      <c r="AH2844" s="46"/>
      <c r="AI2844" s="46"/>
      <c r="AJ2844" s="46"/>
      <c r="AK2844" s="46"/>
    </row>
    <row r="2845" spans="7:37" s="1" customFormat="1" ht="13.9" customHeight="1">
      <c r="G2845" s="50"/>
      <c r="H2845" s="50"/>
      <c r="I2845" s="50"/>
      <c r="J2845" s="50"/>
      <c r="K2845" s="50"/>
      <c r="L2845" s="50"/>
      <c r="M2845" s="50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0"/>
      <c r="Z2845" s="50"/>
      <c r="AA2845" s="46"/>
      <c r="AB2845" s="46"/>
      <c r="AC2845" s="46"/>
      <c r="AD2845" s="46"/>
      <c r="AE2845" s="46"/>
      <c r="AF2845" s="46"/>
      <c r="AG2845" s="46"/>
      <c r="AH2845" s="46"/>
      <c r="AI2845" s="46"/>
      <c r="AJ2845" s="46"/>
      <c r="AK2845" s="46"/>
    </row>
    <row r="2846" spans="7:37" s="1" customFormat="1" ht="13.9" customHeight="1">
      <c r="G2846" s="50"/>
      <c r="H2846" s="50"/>
      <c r="I2846" s="50"/>
      <c r="J2846" s="50"/>
      <c r="K2846" s="50"/>
      <c r="L2846" s="50"/>
      <c r="M2846" s="50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0"/>
      <c r="Z2846" s="50"/>
      <c r="AA2846" s="46"/>
      <c r="AB2846" s="46"/>
      <c r="AC2846" s="46"/>
      <c r="AD2846" s="46"/>
      <c r="AE2846" s="46"/>
      <c r="AF2846" s="46"/>
      <c r="AG2846" s="46"/>
      <c r="AH2846" s="46"/>
      <c r="AI2846" s="46"/>
      <c r="AJ2846" s="46"/>
      <c r="AK2846" s="46"/>
    </row>
    <row r="2847" spans="7:37" s="1" customFormat="1" ht="13.9" customHeight="1">
      <c r="G2847" s="50"/>
      <c r="H2847" s="50"/>
      <c r="I2847" s="50"/>
      <c r="J2847" s="50"/>
      <c r="K2847" s="50"/>
      <c r="L2847" s="50"/>
      <c r="M2847" s="50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0"/>
      <c r="Z2847" s="50"/>
      <c r="AA2847" s="46"/>
      <c r="AB2847" s="46"/>
      <c r="AC2847" s="46"/>
      <c r="AD2847" s="46"/>
      <c r="AE2847" s="46"/>
      <c r="AF2847" s="46"/>
      <c r="AG2847" s="46"/>
      <c r="AH2847" s="46"/>
      <c r="AI2847" s="46"/>
      <c r="AJ2847" s="46"/>
      <c r="AK2847" s="46"/>
    </row>
    <row r="2848" spans="7:37" s="1" customFormat="1" ht="13.9" customHeight="1">
      <c r="G2848" s="50"/>
      <c r="H2848" s="50"/>
      <c r="I2848" s="50"/>
      <c r="J2848" s="50"/>
      <c r="K2848" s="50"/>
      <c r="L2848" s="50"/>
      <c r="M2848" s="50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0"/>
      <c r="Z2848" s="50"/>
      <c r="AA2848" s="46"/>
      <c r="AB2848" s="46"/>
      <c r="AC2848" s="46"/>
      <c r="AD2848" s="46"/>
      <c r="AE2848" s="46"/>
      <c r="AF2848" s="46"/>
      <c r="AG2848" s="46"/>
      <c r="AH2848" s="46"/>
      <c r="AI2848" s="46"/>
      <c r="AJ2848" s="46"/>
      <c r="AK2848" s="46"/>
    </row>
    <row r="2849" spans="7:37" s="1" customFormat="1" ht="13.9" customHeight="1">
      <c r="G2849" s="50"/>
      <c r="H2849" s="50"/>
      <c r="I2849" s="50"/>
      <c r="J2849" s="50"/>
      <c r="K2849" s="50"/>
      <c r="L2849" s="50"/>
      <c r="M2849" s="50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0"/>
      <c r="Z2849" s="50"/>
      <c r="AA2849" s="46"/>
      <c r="AB2849" s="46"/>
      <c r="AC2849" s="46"/>
      <c r="AD2849" s="46"/>
      <c r="AE2849" s="46"/>
      <c r="AF2849" s="46"/>
      <c r="AG2849" s="46"/>
      <c r="AH2849" s="46"/>
      <c r="AI2849" s="46"/>
      <c r="AJ2849" s="46"/>
      <c r="AK2849" s="46"/>
    </row>
    <row r="2850" spans="7:37" s="1" customFormat="1" ht="13.9" customHeight="1">
      <c r="G2850" s="50"/>
      <c r="H2850" s="50"/>
      <c r="I2850" s="50"/>
      <c r="J2850" s="50"/>
      <c r="K2850" s="50"/>
      <c r="L2850" s="50"/>
      <c r="M2850" s="50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0"/>
      <c r="Z2850" s="50"/>
      <c r="AA2850" s="46"/>
      <c r="AB2850" s="46"/>
      <c r="AC2850" s="46"/>
      <c r="AD2850" s="46"/>
      <c r="AE2850" s="46"/>
      <c r="AF2850" s="46"/>
      <c r="AG2850" s="46"/>
      <c r="AH2850" s="46"/>
      <c r="AI2850" s="46"/>
      <c r="AJ2850" s="46"/>
      <c r="AK2850" s="46"/>
    </row>
    <row r="2851" spans="7:37" s="1" customFormat="1" ht="13.9" customHeight="1">
      <c r="G2851" s="50"/>
      <c r="H2851" s="50"/>
      <c r="I2851" s="50"/>
      <c r="J2851" s="50"/>
      <c r="K2851" s="50"/>
      <c r="L2851" s="50"/>
      <c r="M2851" s="50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0"/>
      <c r="Z2851" s="50"/>
      <c r="AA2851" s="46"/>
      <c r="AB2851" s="46"/>
      <c r="AC2851" s="46"/>
      <c r="AD2851" s="46"/>
      <c r="AE2851" s="46"/>
      <c r="AF2851" s="46"/>
      <c r="AG2851" s="46"/>
      <c r="AH2851" s="46"/>
      <c r="AI2851" s="46"/>
      <c r="AJ2851" s="46"/>
      <c r="AK2851" s="46"/>
    </row>
    <row r="2852" spans="7:37" s="1" customFormat="1" ht="13.9" customHeight="1">
      <c r="G2852" s="50"/>
      <c r="H2852" s="50"/>
      <c r="I2852" s="50"/>
      <c r="J2852" s="50"/>
      <c r="K2852" s="50"/>
      <c r="L2852" s="50"/>
      <c r="M2852" s="50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0"/>
      <c r="Z2852" s="50"/>
      <c r="AA2852" s="46"/>
      <c r="AB2852" s="46"/>
      <c r="AC2852" s="46"/>
      <c r="AD2852" s="46"/>
      <c r="AE2852" s="46"/>
      <c r="AF2852" s="46"/>
      <c r="AG2852" s="46"/>
      <c r="AH2852" s="46"/>
      <c r="AI2852" s="46"/>
      <c r="AJ2852" s="46"/>
      <c r="AK2852" s="46"/>
    </row>
    <row r="2853" spans="7:37" s="1" customFormat="1" ht="13.9" customHeight="1">
      <c r="G2853" s="50"/>
      <c r="H2853" s="50"/>
      <c r="I2853" s="50"/>
      <c r="J2853" s="50"/>
      <c r="K2853" s="50"/>
      <c r="L2853" s="50"/>
      <c r="M2853" s="50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0"/>
      <c r="Z2853" s="50"/>
      <c r="AA2853" s="46"/>
      <c r="AB2853" s="46"/>
      <c r="AC2853" s="46"/>
      <c r="AD2853" s="46"/>
      <c r="AE2853" s="46"/>
      <c r="AF2853" s="46"/>
      <c r="AG2853" s="46"/>
      <c r="AH2853" s="46"/>
      <c r="AI2853" s="46"/>
      <c r="AJ2853" s="46"/>
      <c r="AK2853" s="46"/>
    </row>
    <row r="2854" spans="7:37" s="1" customFormat="1" ht="13.9" customHeight="1">
      <c r="G2854" s="50"/>
      <c r="H2854" s="50"/>
      <c r="I2854" s="50"/>
      <c r="J2854" s="50"/>
      <c r="K2854" s="50"/>
      <c r="L2854" s="50"/>
      <c r="M2854" s="50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0"/>
      <c r="Z2854" s="50"/>
      <c r="AA2854" s="46"/>
      <c r="AB2854" s="46"/>
      <c r="AC2854" s="46"/>
      <c r="AD2854" s="46"/>
      <c r="AE2854" s="46"/>
      <c r="AF2854" s="46"/>
      <c r="AG2854" s="46"/>
      <c r="AH2854" s="46"/>
      <c r="AI2854" s="46"/>
      <c r="AJ2854" s="46"/>
      <c r="AK2854" s="46"/>
    </row>
    <row r="2855" spans="7:37" s="1" customFormat="1" ht="13.9" customHeight="1">
      <c r="G2855" s="50"/>
      <c r="H2855" s="50"/>
      <c r="I2855" s="50"/>
      <c r="J2855" s="50"/>
      <c r="K2855" s="50"/>
      <c r="L2855" s="50"/>
      <c r="M2855" s="50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0"/>
      <c r="Z2855" s="50"/>
      <c r="AA2855" s="46"/>
      <c r="AB2855" s="46"/>
      <c r="AC2855" s="46"/>
      <c r="AD2855" s="46"/>
      <c r="AE2855" s="46"/>
      <c r="AF2855" s="46"/>
      <c r="AG2855" s="46"/>
      <c r="AH2855" s="46"/>
      <c r="AI2855" s="46"/>
      <c r="AJ2855" s="46"/>
      <c r="AK2855" s="46"/>
    </row>
    <row r="2856" spans="7:37" s="1" customFormat="1" ht="13.9" customHeight="1">
      <c r="G2856" s="50"/>
      <c r="H2856" s="50"/>
      <c r="I2856" s="50"/>
      <c r="J2856" s="50"/>
      <c r="K2856" s="50"/>
      <c r="L2856" s="50"/>
      <c r="M2856" s="50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0"/>
      <c r="Z2856" s="50"/>
      <c r="AA2856" s="46"/>
      <c r="AB2856" s="46"/>
      <c r="AC2856" s="46"/>
      <c r="AD2856" s="46"/>
      <c r="AE2856" s="46"/>
      <c r="AF2856" s="46"/>
      <c r="AG2856" s="46"/>
      <c r="AH2856" s="46"/>
      <c r="AI2856" s="46"/>
      <c r="AJ2856" s="46"/>
      <c r="AK2856" s="46"/>
    </row>
    <row r="2857" spans="7:37" s="1" customFormat="1" ht="13.9" customHeight="1">
      <c r="G2857" s="50"/>
      <c r="H2857" s="50"/>
      <c r="I2857" s="50"/>
      <c r="J2857" s="50"/>
      <c r="K2857" s="50"/>
      <c r="L2857" s="50"/>
      <c r="M2857" s="50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0"/>
      <c r="Z2857" s="50"/>
      <c r="AA2857" s="46"/>
      <c r="AB2857" s="46"/>
      <c r="AC2857" s="46"/>
      <c r="AD2857" s="46"/>
      <c r="AE2857" s="46"/>
      <c r="AF2857" s="46"/>
      <c r="AG2857" s="46"/>
      <c r="AH2857" s="46"/>
      <c r="AI2857" s="46"/>
      <c r="AJ2857" s="46"/>
      <c r="AK2857" s="46"/>
    </row>
    <row r="2858" spans="7:37" s="1" customFormat="1" ht="13.9" customHeight="1">
      <c r="G2858" s="50"/>
      <c r="H2858" s="50"/>
      <c r="I2858" s="50"/>
      <c r="J2858" s="50"/>
      <c r="K2858" s="50"/>
      <c r="L2858" s="50"/>
      <c r="M2858" s="50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0"/>
      <c r="Z2858" s="50"/>
      <c r="AA2858" s="46"/>
      <c r="AB2858" s="46"/>
      <c r="AC2858" s="46"/>
      <c r="AD2858" s="46"/>
      <c r="AE2858" s="46"/>
      <c r="AF2858" s="46"/>
      <c r="AG2858" s="46"/>
      <c r="AH2858" s="46"/>
      <c r="AI2858" s="46"/>
      <c r="AJ2858" s="46"/>
      <c r="AK2858" s="46"/>
    </row>
    <row r="2859" spans="7:37" s="1" customFormat="1" ht="13.9" customHeight="1">
      <c r="G2859" s="50"/>
      <c r="H2859" s="50"/>
      <c r="I2859" s="50"/>
      <c r="J2859" s="50"/>
      <c r="K2859" s="50"/>
      <c r="L2859" s="50"/>
      <c r="M2859" s="50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0"/>
      <c r="Z2859" s="50"/>
      <c r="AA2859" s="46"/>
      <c r="AB2859" s="46"/>
      <c r="AC2859" s="46"/>
      <c r="AD2859" s="46"/>
      <c r="AE2859" s="46"/>
      <c r="AF2859" s="46"/>
      <c r="AG2859" s="46"/>
      <c r="AH2859" s="46"/>
      <c r="AI2859" s="46"/>
      <c r="AJ2859" s="46"/>
      <c r="AK2859" s="46"/>
    </row>
    <row r="2860" spans="7:37" s="1" customFormat="1" ht="13.9" customHeight="1">
      <c r="G2860" s="50"/>
      <c r="H2860" s="50"/>
      <c r="I2860" s="50"/>
      <c r="J2860" s="50"/>
      <c r="K2860" s="50"/>
      <c r="L2860" s="50"/>
      <c r="M2860" s="50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0"/>
      <c r="Z2860" s="50"/>
      <c r="AA2860" s="46"/>
      <c r="AB2860" s="46"/>
      <c r="AC2860" s="46"/>
      <c r="AD2860" s="46"/>
      <c r="AE2860" s="46"/>
      <c r="AF2860" s="46"/>
      <c r="AG2860" s="46"/>
      <c r="AH2860" s="46"/>
      <c r="AI2860" s="46"/>
      <c r="AJ2860" s="46"/>
      <c r="AK2860" s="46"/>
    </row>
    <row r="2861" spans="7:37" s="1" customFormat="1" ht="13.9" customHeight="1">
      <c r="G2861" s="50"/>
      <c r="H2861" s="50"/>
      <c r="I2861" s="50"/>
      <c r="J2861" s="50"/>
      <c r="K2861" s="50"/>
      <c r="L2861" s="50"/>
      <c r="M2861" s="50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0"/>
      <c r="Z2861" s="50"/>
      <c r="AA2861" s="46"/>
      <c r="AB2861" s="46"/>
      <c r="AC2861" s="46"/>
      <c r="AD2861" s="46"/>
      <c r="AE2861" s="46"/>
      <c r="AF2861" s="46"/>
      <c r="AG2861" s="46"/>
      <c r="AH2861" s="46"/>
      <c r="AI2861" s="46"/>
      <c r="AJ2861" s="46"/>
      <c r="AK2861" s="46"/>
    </row>
    <row r="2862" spans="7:37" s="1" customFormat="1" ht="13.9" customHeight="1">
      <c r="G2862" s="50"/>
      <c r="H2862" s="50"/>
      <c r="I2862" s="50"/>
      <c r="J2862" s="50"/>
      <c r="K2862" s="50"/>
      <c r="L2862" s="50"/>
      <c r="M2862" s="50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0"/>
      <c r="Z2862" s="50"/>
      <c r="AA2862" s="46"/>
      <c r="AB2862" s="46"/>
      <c r="AC2862" s="46"/>
      <c r="AD2862" s="46"/>
      <c r="AE2862" s="46"/>
      <c r="AF2862" s="46"/>
      <c r="AG2862" s="46"/>
      <c r="AH2862" s="46"/>
      <c r="AI2862" s="46"/>
      <c r="AJ2862" s="46"/>
      <c r="AK2862" s="46"/>
    </row>
    <row r="2863" spans="7:37" s="1" customFormat="1" ht="13.9" customHeight="1">
      <c r="G2863" s="50"/>
      <c r="H2863" s="50"/>
      <c r="I2863" s="50"/>
      <c r="J2863" s="50"/>
      <c r="K2863" s="50"/>
      <c r="L2863" s="50"/>
      <c r="M2863" s="50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0"/>
      <c r="Z2863" s="50"/>
      <c r="AA2863" s="46"/>
      <c r="AB2863" s="46"/>
      <c r="AC2863" s="46"/>
      <c r="AD2863" s="46"/>
      <c r="AE2863" s="46"/>
      <c r="AF2863" s="46"/>
      <c r="AG2863" s="46"/>
      <c r="AH2863" s="46"/>
      <c r="AI2863" s="46"/>
      <c r="AJ2863" s="46"/>
      <c r="AK2863" s="46"/>
    </row>
    <row r="2864" spans="7:37" s="1" customFormat="1" ht="13.9" customHeight="1">
      <c r="G2864" s="50"/>
      <c r="H2864" s="50"/>
      <c r="I2864" s="50"/>
      <c r="J2864" s="50"/>
      <c r="K2864" s="50"/>
      <c r="L2864" s="50"/>
      <c r="M2864" s="50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0"/>
      <c r="Z2864" s="50"/>
      <c r="AA2864" s="46"/>
      <c r="AB2864" s="46"/>
      <c r="AC2864" s="46"/>
      <c r="AD2864" s="46"/>
      <c r="AE2864" s="46"/>
      <c r="AF2864" s="46"/>
      <c r="AG2864" s="46"/>
      <c r="AH2864" s="46"/>
      <c r="AI2864" s="46"/>
      <c r="AJ2864" s="46"/>
      <c r="AK2864" s="46"/>
    </row>
    <row r="2865" spans="7:37" s="1" customFormat="1" ht="13.9" customHeight="1">
      <c r="G2865" s="50"/>
      <c r="H2865" s="50"/>
      <c r="I2865" s="50"/>
      <c r="J2865" s="50"/>
      <c r="K2865" s="50"/>
      <c r="L2865" s="50"/>
      <c r="M2865" s="50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0"/>
      <c r="Z2865" s="50"/>
      <c r="AA2865" s="46"/>
      <c r="AB2865" s="46"/>
      <c r="AC2865" s="46"/>
      <c r="AD2865" s="46"/>
      <c r="AE2865" s="46"/>
      <c r="AF2865" s="46"/>
      <c r="AG2865" s="46"/>
      <c r="AH2865" s="46"/>
      <c r="AI2865" s="46"/>
      <c r="AJ2865" s="46"/>
      <c r="AK2865" s="46"/>
    </row>
    <row r="2866" spans="7:37" s="1" customFormat="1" ht="13.9" customHeight="1">
      <c r="G2866" s="50"/>
      <c r="H2866" s="50"/>
      <c r="I2866" s="50"/>
      <c r="J2866" s="50"/>
      <c r="K2866" s="50"/>
      <c r="L2866" s="50"/>
      <c r="M2866" s="50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0"/>
      <c r="Z2866" s="50"/>
      <c r="AA2866" s="46"/>
      <c r="AB2866" s="46"/>
      <c r="AC2866" s="46"/>
      <c r="AD2866" s="46"/>
      <c r="AE2866" s="46"/>
      <c r="AF2866" s="46"/>
      <c r="AG2866" s="46"/>
      <c r="AH2866" s="46"/>
      <c r="AI2866" s="46"/>
      <c r="AJ2866" s="46"/>
      <c r="AK2866" s="46"/>
    </row>
    <row r="2867" spans="7:37" s="1" customFormat="1" ht="13.9" customHeight="1">
      <c r="G2867" s="50"/>
      <c r="H2867" s="50"/>
      <c r="I2867" s="50"/>
      <c r="J2867" s="50"/>
      <c r="K2867" s="50"/>
      <c r="L2867" s="50"/>
      <c r="M2867" s="50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0"/>
      <c r="Z2867" s="50"/>
      <c r="AA2867" s="46"/>
      <c r="AB2867" s="46"/>
      <c r="AC2867" s="46"/>
      <c r="AD2867" s="46"/>
      <c r="AE2867" s="46"/>
      <c r="AF2867" s="46"/>
      <c r="AG2867" s="46"/>
      <c r="AH2867" s="46"/>
      <c r="AI2867" s="46"/>
      <c r="AJ2867" s="46"/>
      <c r="AK2867" s="46"/>
    </row>
    <row r="2868" spans="7:37" s="1" customFormat="1" ht="13.9" customHeight="1">
      <c r="G2868" s="50"/>
      <c r="H2868" s="50"/>
      <c r="I2868" s="50"/>
      <c r="J2868" s="50"/>
      <c r="K2868" s="50"/>
      <c r="L2868" s="50"/>
      <c r="M2868" s="50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0"/>
      <c r="Z2868" s="50"/>
      <c r="AA2868" s="46"/>
      <c r="AB2868" s="46"/>
      <c r="AC2868" s="46"/>
      <c r="AD2868" s="46"/>
      <c r="AE2868" s="46"/>
      <c r="AF2868" s="46"/>
      <c r="AG2868" s="46"/>
      <c r="AH2868" s="46"/>
      <c r="AI2868" s="46"/>
      <c r="AJ2868" s="46"/>
      <c r="AK2868" s="46"/>
    </row>
    <row r="2869" spans="7:37" s="1" customFormat="1" ht="13.9" customHeight="1">
      <c r="G2869" s="50"/>
      <c r="H2869" s="50"/>
      <c r="I2869" s="50"/>
      <c r="J2869" s="50"/>
      <c r="K2869" s="50"/>
      <c r="L2869" s="50"/>
      <c r="M2869" s="50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0"/>
      <c r="Z2869" s="50"/>
      <c r="AA2869" s="46"/>
      <c r="AB2869" s="46"/>
      <c r="AC2869" s="46"/>
      <c r="AD2869" s="46"/>
      <c r="AE2869" s="46"/>
      <c r="AF2869" s="46"/>
      <c r="AG2869" s="46"/>
      <c r="AH2869" s="46"/>
      <c r="AI2869" s="46"/>
      <c r="AJ2869" s="46"/>
      <c r="AK2869" s="46"/>
    </row>
    <row r="2870" spans="7:37" s="1" customFormat="1" ht="13.9" customHeight="1">
      <c r="G2870" s="50"/>
      <c r="H2870" s="50"/>
      <c r="I2870" s="50"/>
      <c r="J2870" s="50"/>
      <c r="K2870" s="50"/>
      <c r="L2870" s="50"/>
      <c r="M2870" s="50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0"/>
      <c r="Z2870" s="50"/>
      <c r="AA2870" s="46"/>
      <c r="AB2870" s="46"/>
      <c r="AC2870" s="46"/>
      <c r="AD2870" s="46"/>
      <c r="AE2870" s="46"/>
      <c r="AF2870" s="46"/>
      <c r="AG2870" s="46"/>
      <c r="AH2870" s="46"/>
      <c r="AI2870" s="46"/>
      <c r="AJ2870" s="46"/>
      <c r="AK2870" s="46"/>
    </row>
    <row r="2871" spans="7:37" s="1" customFormat="1" ht="13.9" customHeight="1">
      <c r="G2871" s="50"/>
      <c r="H2871" s="50"/>
      <c r="I2871" s="50"/>
      <c r="J2871" s="50"/>
      <c r="K2871" s="50"/>
      <c r="L2871" s="50"/>
      <c r="M2871" s="50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0"/>
      <c r="Z2871" s="50"/>
      <c r="AA2871" s="46"/>
      <c r="AB2871" s="46"/>
      <c r="AC2871" s="46"/>
      <c r="AD2871" s="46"/>
      <c r="AE2871" s="46"/>
      <c r="AF2871" s="46"/>
      <c r="AG2871" s="46"/>
      <c r="AH2871" s="46"/>
      <c r="AI2871" s="46"/>
      <c r="AJ2871" s="46"/>
      <c r="AK2871" s="46"/>
    </row>
    <row r="2872" spans="7:37" s="1" customFormat="1" ht="13.9" customHeight="1">
      <c r="G2872" s="50"/>
      <c r="H2872" s="50"/>
      <c r="I2872" s="50"/>
      <c r="J2872" s="50"/>
      <c r="K2872" s="50"/>
      <c r="L2872" s="50"/>
      <c r="M2872" s="50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0"/>
      <c r="Z2872" s="50"/>
      <c r="AA2872" s="46"/>
      <c r="AB2872" s="46"/>
      <c r="AC2872" s="46"/>
      <c r="AD2872" s="46"/>
      <c r="AE2872" s="46"/>
      <c r="AF2872" s="46"/>
      <c r="AG2872" s="46"/>
      <c r="AH2872" s="46"/>
      <c r="AI2872" s="46"/>
      <c r="AJ2872" s="46"/>
      <c r="AK2872" s="46"/>
    </row>
    <row r="2873" spans="7:37" s="1" customFormat="1" ht="13.9" customHeight="1">
      <c r="G2873" s="50"/>
      <c r="H2873" s="50"/>
      <c r="I2873" s="50"/>
      <c r="J2873" s="50"/>
      <c r="K2873" s="50"/>
      <c r="L2873" s="50"/>
      <c r="M2873" s="50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0"/>
      <c r="Z2873" s="50"/>
      <c r="AA2873" s="46"/>
      <c r="AB2873" s="46"/>
      <c r="AC2873" s="46"/>
      <c r="AD2873" s="46"/>
      <c r="AE2873" s="46"/>
      <c r="AF2873" s="46"/>
      <c r="AG2873" s="46"/>
      <c r="AH2873" s="46"/>
      <c r="AI2873" s="46"/>
      <c r="AJ2873" s="46"/>
      <c r="AK2873" s="46"/>
    </row>
    <row r="2874" spans="7:37" s="1" customFormat="1" ht="13.9" customHeight="1">
      <c r="G2874" s="50"/>
      <c r="H2874" s="50"/>
      <c r="I2874" s="50"/>
      <c r="J2874" s="50"/>
      <c r="K2874" s="50"/>
      <c r="L2874" s="50"/>
      <c r="M2874" s="50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0"/>
      <c r="Z2874" s="50"/>
      <c r="AA2874" s="46"/>
      <c r="AB2874" s="46"/>
      <c r="AC2874" s="46"/>
      <c r="AD2874" s="46"/>
      <c r="AE2874" s="46"/>
      <c r="AF2874" s="46"/>
      <c r="AG2874" s="46"/>
      <c r="AH2874" s="46"/>
      <c r="AI2874" s="46"/>
      <c r="AJ2874" s="46"/>
      <c r="AK2874" s="46"/>
    </row>
    <row r="2875" spans="7:37" s="1" customFormat="1" ht="13.9" customHeight="1">
      <c r="G2875" s="50"/>
      <c r="H2875" s="50"/>
      <c r="I2875" s="50"/>
      <c r="J2875" s="50"/>
      <c r="K2875" s="50"/>
      <c r="L2875" s="50"/>
      <c r="M2875" s="50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0"/>
      <c r="Z2875" s="50"/>
      <c r="AA2875" s="46"/>
      <c r="AB2875" s="46"/>
      <c r="AC2875" s="46"/>
      <c r="AD2875" s="46"/>
      <c r="AE2875" s="46"/>
      <c r="AF2875" s="46"/>
      <c r="AG2875" s="46"/>
      <c r="AH2875" s="46"/>
      <c r="AI2875" s="46"/>
      <c r="AJ2875" s="46"/>
      <c r="AK2875" s="46"/>
    </row>
    <row r="2876" spans="7:37" s="1" customFormat="1" ht="13.9" customHeight="1">
      <c r="G2876" s="50"/>
      <c r="H2876" s="50"/>
      <c r="I2876" s="50"/>
      <c r="J2876" s="50"/>
      <c r="K2876" s="50"/>
      <c r="L2876" s="50"/>
      <c r="M2876" s="50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0"/>
      <c r="Z2876" s="50"/>
      <c r="AA2876" s="46"/>
      <c r="AB2876" s="46"/>
      <c r="AC2876" s="46"/>
      <c r="AD2876" s="46"/>
      <c r="AE2876" s="46"/>
      <c r="AF2876" s="46"/>
      <c r="AG2876" s="46"/>
      <c r="AH2876" s="46"/>
      <c r="AI2876" s="46"/>
      <c r="AJ2876" s="46"/>
      <c r="AK2876" s="46"/>
    </row>
    <row r="2877" spans="7:37" s="1" customFormat="1" ht="13.9" customHeight="1">
      <c r="G2877" s="50"/>
      <c r="H2877" s="50"/>
      <c r="I2877" s="50"/>
      <c r="J2877" s="50"/>
      <c r="K2877" s="50"/>
      <c r="L2877" s="50"/>
      <c r="M2877" s="50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0"/>
      <c r="Z2877" s="50"/>
      <c r="AA2877" s="46"/>
      <c r="AB2877" s="46"/>
      <c r="AC2877" s="46"/>
      <c r="AD2877" s="46"/>
      <c r="AE2877" s="46"/>
      <c r="AF2877" s="46"/>
      <c r="AG2877" s="46"/>
      <c r="AH2877" s="46"/>
      <c r="AI2877" s="46"/>
      <c r="AJ2877" s="46"/>
      <c r="AK2877" s="46"/>
    </row>
    <row r="2878" spans="7:37" s="1" customFormat="1" ht="13.9" customHeight="1">
      <c r="G2878" s="50"/>
      <c r="H2878" s="50"/>
      <c r="I2878" s="50"/>
      <c r="J2878" s="50"/>
      <c r="K2878" s="50"/>
      <c r="L2878" s="50"/>
      <c r="M2878" s="50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0"/>
      <c r="Z2878" s="50"/>
      <c r="AA2878" s="46"/>
      <c r="AB2878" s="46"/>
      <c r="AC2878" s="46"/>
      <c r="AD2878" s="46"/>
      <c r="AE2878" s="46"/>
      <c r="AF2878" s="46"/>
      <c r="AG2878" s="46"/>
      <c r="AH2878" s="46"/>
      <c r="AI2878" s="46"/>
      <c r="AJ2878" s="46"/>
      <c r="AK2878" s="46"/>
    </row>
    <row r="2879" spans="7:37" s="1" customFormat="1" ht="13.9" customHeight="1">
      <c r="G2879" s="50"/>
      <c r="H2879" s="50"/>
      <c r="I2879" s="50"/>
      <c r="J2879" s="50"/>
      <c r="K2879" s="50"/>
      <c r="L2879" s="50"/>
      <c r="M2879" s="50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0"/>
      <c r="Z2879" s="50"/>
      <c r="AA2879" s="46"/>
      <c r="AB2879" s="46"/>
      <c r="AC2879" s="46"/>
      <c r="AD2879" s="46"/>
      <c r="AE2879" s="46"/>
      <c r="AF2879" s="46"/>
      <c r="AG2879" s="46"/>
      <c r="AH2879" s="46"/>
      <c r="AI2879" s="46"/>
      <c r="AJ2879" s="46"/>
      <c r="AK2879" s="46"/>
    </row>
    <row r="2880" spans="7:37" s="1" customFormat="1" ht="13.9" customHeight="1">
      <c r="G2880" s="50"/>
      <c r="H2880" s="50"/>
      <c r="I2880" s="50"/>
      <c r="J2880" s="50"/>
      <c r="K2880" s="50"/>
      <c r="L2880" s="50"/>
      <c r="M2880" s="50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0"/>
      <c r="Z2880" s="50"/>
      <c r="AA2880" s="46"/>
      <c r="AB2880" s="46"/>
      <c r="AC2880" s="46"/>
      <c r="AD2880" s="46"/>
      <c r="AE2880" s="46"/>
      <c r="AF2880" s="46"/>
      <c r="AG2880" s="46"/>
      <c r="AH2880" s="46"/>
      <c r="AI2880" s="46"/>
      <c r="AJ2880" s="46"/>
      <c r="AK2880" s="46"/>
    </row>
    <row r="2881" spans="7:37" s="1" customFormat="1" ht="13.9" customHeight="1">
      <c r="G2881" s="50"/>
      <c r="H2881" s="50"/>
      <c r="I2881" s="50"/>
      <c r="J2881" s="50"/>
      <c r="K2881" s="50"/>
      <c r="L2881" s="50"/>
      <c r="M2881" s="50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0"/>
      <c r="Z2881" s="50"/>
      <c r="AA2881" s="46"/>
      <c r="AB2881" s="46"/>
      <c r="AC2881" s="46"/>
      <c r="AD2881" s="46"/>
      <c r="AE2881" s="46"/>
      <c r="AF2881" s="46"/>
      <c r="AG2881" s="46"/>
      <c r="AH2881" s="46"/>
      <c r="AI2881" s="46"/>
      <c r="AJ2881" s="46"/>
      <c r="AK2881" s="46"/>
    </row>
    <row r="2882" spans="7:37" s="1" customFormat="1" ht="13.9" customHeight="1">
      <c r="G2882" s="50"/>
      <c r="H2882" s="50"/>
      <c r="I2882" s="50"/>
      <c r="J2882" s="50"/>
      <c r="K2882" s="50"/>
      <c r="L2882" s="50"/>
      <c r="M2882" s="50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0"/>
      <c r="Z2882" s="50"/>
      <c r="AA2882" s="46"/>
      <c r="AB2882" s="46"/>
      <c r="AC2882" s="46"/>
      <c r="AD2882" s="46"/>
      <c r="AE2882" s="46"/>
      <c r="AF2882" s="46"/>
      <c r="AG2882" s="46"/>
      <c r="AH2882" s="46"/>
      <c r="AI2882" s="46"/>
      <c r="AJ2882" s="46"/>
      <c r="AK2882" s="46"/>
    </row>
    <row r="2883" spans="7:37" s="1" customFormat="1" ht="13.9" customHeight="1">
      <c r="G2883" s="50"/>
      <c r="H2883" s="50"/>
      <c r="I2883" s="50"/>
      <c r="J2883" s="50"/>
      <c r="K2883" s="50"/>
      <c r="L2883" s="50"/>
      <c r="M2883" s="50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0"/>
      <c r="Z2883" s="50"/>
      <c r="AA2883" s="46"/>
      <c r="AB2883" s="46"/>
      <c r="AC2883" s="46"/>
      <c r="AD2883" s="46"/>
      <c r="AE2883" s="46"/>
      <c r="AF2883" s="46"/>
      <c r="AG2883" s="46"/>
      <c r="AH2883" s="46"/>
      <c r="AI2883" s="46"/>
      <c r="AJ2883" s="46"/>
      <c r="AK2883" s="46"/>
    </row>
    <row r="2884" spans="7:37" s="1" customFormat="1" ht="13.9" customHeight="1">
      <c r="G2884" s="50"/>
      <c r="H2884" s="50"/>
      <c r="I2884" s="50"/>
      <c r="J2884" s="50"/>
      <c r="K2884" s="50"/>
      <c r="L2884" s="50"/>
      <c r="M2884" s="50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0"/>
      <c r="Z2884" s="50"/>
      <c r="AA2884" s="46"/>
      <c r="AB2884" s="46"/>
      <c r="AC2884" s="46"/>
      <c r="AD2884" s="46"/>
      <c r="AE2884" s="46"/>
      <c r="AF2884" s="46"/>
      <c r="AG2884" s="46"/>
      <c r="AH2884" s="46"/>
      <c r="AI2884" s="46"/>
      <c r="AJ2884" s="46"/>
      <c r="AK2884" s="46"/>
    </row>
    <row r="2885" spans="7:37" s="1" customFormat="1" ht="13.9" customHeight="1">
      <c r="G2885" s="50"/>
      <c r="H2885" s="50"/>
      <c r="I2885" s="50"/>
      <c r="J2885" s="50"/>
      <c r="K2885" s="50"/>
      <c r="L2885" s="50"/>
      <c r="M2885" s="50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0"/>
      <c r="Z2885" s="50"/>
      <c r="AA2885" s="46"/>
      <c r="AB2885" s="46"/>
      <c r="AC2885" s="46"/>
      <c r="AD2885" s="46"/>
      <c r="AE2885" s="46"/>
      <c r="AF2885" s="46"/>
      <c r="AG2885" s="46"/>
      <c r="AH2885" s="46"/>
      <c r="AI2885" s="46"/>
      <c r="AJ2885" s="46"/>
      <c r="AK2885" s="46"/>
    </row>
    <row r="2886" spans="7:37" s="1" customFormat="1" ht="13.9" customHeight="1">
      <c r="G2886" s="50"/>
      <c r="H2886" s="50"/>
      <c r="I2886" s="50"/>
      <c r="J2886" s="50"/>
      <c r="K2886" s="50"/>
      <c r="L2886" s="50"/>
      <c r="M2886" s="50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0"/>
      <c r="Z2886" s="50"/>
      <c r="AA2886" s="46"/>
      <c r="AB2886" s="46"/>
      <c r="AC2886" s="46"/>
      <c r="AD2886" s="46"/>
      <c r="AE2886" s="46"/>
      <c r="AF2886" s="46"/>
      <c r="AG2886" s="46"/>
      <c r="AH2886" s="46"/>
      <c r="AI2886" s="46"/>
      <c r="AJ2886" s="46"/>
      <c r="AK2886" s="46"/>
    </row>
    <row r="2887" spans="7:37" s="1" customFormat="1" ht="13.9" customHeight="1">
      <c r="G2887" s="50"/>
      <c r="H2887" s="50"/>
      <c r="I2887" s="50"/>
      <c r="J2887" s="50"/>
      <c r="K2887" s="50"/>
      <c r="L2887" s="50"/>
      <c r="M2887" s="50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0"/>
      <c r="Z2887" s="50"/>
      <c r="AA2887" s="46"/>
      <c r="AB2887" s="46"/>
      <c r="AC2887" s="46"/>
      <c r="AD2887" s="46"/>
      <c r="AE2887" s="46"/>
      <c r="AF2887" s="46"/>
      <c r="AG2887" s="46"/>
      <c r="AH2887" s="46"/>
      <c r="AI2887" s="46"/>
      <c r="AJ2887" s="46"/>
      <c r="AK2887" s="46"/>
    </row>
    <row r="2888" spans="7:37" s="1" customFormat="1" ht="13.9" customHeight="1">
      <c r="G2888" s="50"/>
      <c r="H2888" s="50"/>
      <c r="I2888" s="50"/>
      <c r="J2888" s="50"/>
      <c r="K2888" s="50"/>
      <c r="L2888" s="50"/>
      <c r="M2888" s="50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0"/>
      <c r="Z2888" s="50"/>
      <c r="AA2888" s="46"/>
      <c r="AB2888" s="46"/>
      <c r="AC2888" s="46"/>
      <c r="AD2888" s="46"/>
      <c r="AE2888" s="46"/>
      <c r="AF2888" s="46"/>
      <c r="AG2888" s="46"/>
      <c r="AH2888" s="46"/>
      <c r="AI2888" s="46"/>
      <c r="AJ2888" s="46"/>
      <c r="AK2888" s="46"/>
    </row>
    <row r="2889" spans="7:37" s="1" customFormat="1" ht="13.9" customHeight="1">
      <c r="G2889" s="50"/>
      <c r="H2889" s="50"/>
      <c r="I2889" s="50"/>
      <c r="J2889" s="50"/>
      <c r="K2889" s="50"/>
      <c r="L2889" s="50"/>
      <c r="M2889" s="50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0"/>
      <c r="Z2889" s="50"/>
      <c r="AA2889" s="46"/>
      <c r="AB2889" s="46"/>
      <c r="AC2889" s="46"/>
      <c r="AD2889" s="46"/>
      <c r="AE2889" s="46"/>
      <c r="AF2889" s="46"/>
      <c r="AG2889" s="46"/>
      <c r="AH2889" s="46"/>
      <c r="AI2889" s="46"/>
      <c r="AJ2889" s="46"/>
      <c r="AK2889" s="46"/>
    </row>
    <row r="2890" spans="7:37" s="1" customFormat="1" ht="13.9" customHeight="1">
      <c r="G2890" s="50"/>
      <c r="H2890" s="50"/>
      <c r="I2890" s="50"/>
      <c r="J2890" s="50"/>
      <c r="K2890" s="50"/>
      <c r="L2890" s="50"/>
      <c r="M2890" s="50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0"/>
      <c r="Z2890" s="50"/>
      <c r="AA2890" s="46"/>
      <c r="AB2890" s="46"/>
      <c r="AC2890" s="46"/>
      <c r="AD2890" s="46"/>
      <c r="AE2890" s="46"/>
      <c r="AF2890" s="46"/>
      <c r="AG2890" s="46"/>
      <c r="AH2890" s="46"/>
      <c r="AI2890" s="46"/>
      <c r="AJ2890" s="46"/>
      <c r="AK2890" s="46"/>
    </row>
    <row r="2891" spans="7:37" s="1" customFormat="1" ht="13.9" customHeight="1">
      <c r="G2891" s="50"/>
      <c r="H2891" s="50"/>
      <c r="I2891" s="50"/>
      <c r="J2891" s="50"/>
      <c r="K2891" s="50"/>
      <c r="L2891" s="50"/>
      <c r="M2891" s="50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0"/>
      <c r="Z2891" s="50"/>
      <c r="AA2891" s="46"/>
      <c r="AB2891" s="46"/>
      <c r="AC2891" s="46"/>
      <c r="AD2891" s="46"/>
      <c r="AE2891" s="46"/>
      <c r="AF2891" s="46"/>
      <c r="AG2891" s="46"/>
      <c r="AH2891" s="46"/>
      <c r="AI2891" s="46"/>
      <c r="AJ2891" s="46"/>
      <c r="AK2891" s="46"/>
    </row>
    <row r="2892" spans="7:37" s="1" customFormat="1" ht="13.9" customHeight="1">
      <c r="G2892" s="50"/>
      <c r="H2892" s="50"/>
      <c r="I2892" s="50"/>
      <c r="J2892" s="50"/>
      <c r="K2892" s="50"/>
      <c r="L2892" s="50"/>
      <c r="M2892" s="50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0"/>
      <c r="Z2892" s="50"/>
      <c r="AA2892" s="46"/>
      <c r="AB2892" s="46"/>
      <c r="AC2892" s="46"/>
      <c r="AD2892" s="46"/>
      <c r="AE2892" s="46"/>
      <c r="AF2892" s="46"/>
      <c r="AG2892" s="46"/>
      <c r="AH2892" s="46"/>
      <c r="AI2892" s="46"/>
      <c r="AJ2892" s="46"/>
      <c r="AK2892" s="46"/>
    </row>
    <row r="2893" spans="7:37" s="1" customFormat="1" ht="13.9" customHeight="1">
      <c r="G2893" s="50"/>
      <c r="H2893" s="50"/>
      <c r="I2893" s="50"/>
      <c r="J2893" s="50"/>
      <c r="K2893" s="50"/>
      <c r="L2893" s="50"/>
      <c r="M2893" s="50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0"/>
      <c r="Z2893" s="50"/>
      <c r="AA2893" s="46"/>
      <c r="AB2893" s="46"/>
      <c r="AC2893" s="46"/>
      <c r="AD2893" s="46"/>
      <c r="AE2893" s="46"/>
      <c r="AF2893" s="46"/>
      <c r="AG2893" s="46"/>
      <c r="AH2893" s="46"/>
      <c r="AI2893" s="46"/>
      <c r="AJ2893" s="46"/>
      <c r="AK2893" s="46"/>
    </row>
    <row r="2894" spans="7:37" s="1" customFormat="1" ht="13.9" customHeight="1">
      <c r="G2894" s="50"/>
      <c r="H2894" s="50"/>
      <c r="I2894" s="50"/>
      <c r="J2894" s="50"/>
      <c r="K2894" s="50"/>
      <c r="L2894" s="50"/>
      <c r="M2894" s="50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0"/>
      <c r="Z2894" s="50"/>
      <c r="AA2894" s="46"/>
      <c r="AB2894" s="46"/>
      <c r="AC2894" s="46"/>
      <c r="AD2894" s="46"/>
      <c r="AE2894" s="46"/>
      <c r="AF2894" s="46"/>
      <c r="AG2894" s="46"/>
      <c r="AH2894" s="46"/>
      <c r="AI2894" s="46"/>
      <c r="AJ2894" s="46"/>
      <c r="AK2894" s="46"/>
    </row>
    <row r="2895" spans="7:37" s="1" customFormat="1" ht="13.9" customHeight="1">
      <c r="G2895" s="50"/>
      <c r="H2895" s="50"/>
      <c r="I2895" s="50"/>
      <c r="J2895" s="50"/>
      <c r="K2895" s="50"/>
      <c r="L2895" s="50"/>
      <c r="M2895" s="50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0"/>
      <c r="Z2895" s="50"/>
      <c r="AA2895" s="46"/>
      <c r="AB2895" s="46"/>
      <c r="AC2895" s="46"/>
      <c r="AD2895" s="46"/>
      <c r="AE2895" s="46"/>
      <c r="AF2895" s="46"/>
      <c r="AG2895" s="46"/>
      <c r="AH2895" s="46"/>
      <c r="AI2895" s="46"/>
      <c r="AJ2895" s="46"/>
      <c r="AK2895" s="46"/>
    </row>
    <row r="2896" spans="7:37" s="1" customFormat="1" ht="13.9" customHeight="1">
      <c r="G2896" s="50"/>
      <c r="H2896" s="50"/>
      <c r="I2896" s="50"/>
      <c r="J2896" s="50"/>
      <c r="K2896" s="50"/>
      <c r="L2896" s="50"/>
      <c r="M2896" s="50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0"/>
      <c r="Z2896" s="50"/>
      <c r="AA2896" s="46"/>
      <c r="AB2896" s="46"/>
      <c r="AC2896" s="46"/>
      <c r="AD2896" s="46"/>
      <c r="AE2896" s="46"/>
      <c r="AF2896" s="46"/>
      <c r="AG2896" s="46"/>
      <c r="AH2896" s="46"/>
      <c r="AI2896" s="46"/>
      <c r="AJ2896" s="46"/>
      <c r="AK2896" s="46"/>
    </row>
    <row r="2897" spans="7:37" s="1" customFormat="1" ht="13.9" customHeight="1">
      <c r="G2897" s="50"/>
      <c r="H2897" s="50"/>
      <c r="I2897" s="50"/>
      <c r="J2897" s="50"/>
      <c r="K2897" s="50"/>
      <c r="L2897" s="50"/>
      <c r="M2897" s="50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0"/>
      <c r="Z2897" s="50"/>
      <c r="AA2897" s="46"/>
      <c r="AB2897" s="46"/>
      <c r="AC2897" s="46"/>
      <c r="AD2897" s="46"/>
      <c r="AE2897" s="46"/>
      <c r="AF2897" s="46"/>
      <c r="AG2897" s="46"/>
      <c r="AH2897" s="46"/>
      <c r="AI2897" s="46"/>
      <c r="AJ2897" s="46"/>
      <c r="AK2897" s="46"/>
    </row>
    <row r="2898" spans="7:37" s="1" customFormat="1" ht="13.9" customHeight="1">
      <c r="G2898" s="50"/>
      <c r="H2898" s="50"/>
      <c r="I2898" s="50"/>
      <c r="J2898" s="50"/>
      <c r="K2898" s="50"/>
      <c r="L2898" s="50"/>
      <c r="M2898" s="50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0"/>
      <c r="Z2898" s="50"/>
      <c r="AA2898" s="46"/>
      <c r="AB2898" s="46"/>
      <c r="AC2898" s="46"/>
      <c r="AD2898" s="46"/>
      <c r="AE2898" s="46"/>
      <c r="AF2898" s="46"/>
      <c r="AG2898" s="46"/>
      <c r="AH2898" s="46"/>
      <c r="AI2898" s="46"/>
      <c r="AJ2898" s="46"/>
      <c r="AK2898" s="46"/>
    </row>
    <row r="2899" spans="7:37" s="1" customFormat="1" ht="13.9" customHeight="1">
      <c r="G2899" s="50"/>
      <c r="H2899" s="50"/>
      <c r="I2899" s="50"/>
      <c r="J2899" s="50"/>
      <c r="K2899" s="50"/>
      <c r="L2899" s="50"/>
      <c r="M2899" s="50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0"/>
      <c r="Z2899" s="50"/>
      <c r="AA2899" s="46"/>
      <c r="AB2899" s="46"/>
      <c r="AC2899" s="46"/>
      <c r="AD2899" s="46"/>
      <c r="AE2899" s="46"/>
      <c r="AF2899" s="46"/>
      <c r="AG2899" s="46"/>
      <c r="AH2899" s="46"/>
      <c r="AI2899" s="46"/>
      <c r="AJ2899" s="46"/>
      <c r="AK2899" s="46"/>
    </row>
    <row r="2900" spans="7:37" s="1" customFormat="1" ht="13.9" customHeight="1">
      <c r="G2900" s="50"/>
      <c r="H2900" s="50"/>
      <c r="I2900" s="50"/>
      <c r="J2900" s="50"/>
      <c r="K2900" s="50"/>
      <c r="L2900" s="50"/>
      <c r="M2900" s="50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0"/>
      <c r="Z2900" s="50"/>
      <c r="AA2900" s="46"/>
      <c r="AB2900" s="46"/>
      <c r="AC2900" s="46"/>
      <c r="AD2900" s="46"/>
      <c r="AE2900" s="46"/>
      <c r="AF2900" s="46"/>
      <c r="AG2900" s="46"/>
      <c r="AH2900" s="46"/>
      <c r="AI2900" s="46"/>
      <c r="AJ2900" s="46"/>
      <c r="AK2900" s="46"/>
    </row>
    <row r="2901" spans="7:37" s="1" customFormat="1" ht="13.9" customHeight="1">
      <c r="G2901" s="50"/>
      <c r="H2901" s="50"/>
      <c r="I2901" s="50"/>
      <c r="J2901" s="50"/>
      <c r="K2901" s="50"/>
      <c r="L2901" s="50"/>
      <c r="M2901" s="50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0"/>
      <c r="Z2901" s="50"/>
      <c r="AA2901" s="46"/>
      <c r="AB2901" s="46"/>
      <c r="AC2901" s="46"/>
      <c r="AD2901" s="46"/>
      <c r="AE2901" s="46"/>
      <c r="AF2901" s="46"/>
      <c r="AG2901" s="46"/>
      <c r="AH2901" s="46"/>
      <c r="AI2901" s="46"/>
      <c r="AJ2901" s="46"/>
      <c r="AK2901" s="46"/>
    </row>
    <row r="2902" spans="7:37" s="1" customFormat="1" ht="13.9" customHeight="1">
      <c r="G2902" s="50"/>
      <c r="H2902" s="50"/>
      <c r="I2902" s="50"/>
      <c r="J2902" s="50"/>
      <c r="K2902" s="50"/>
      <c r="L2902" s="50"/>
      <c r="M2902" s="50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0"/>
      <c r="Z2902" s="50"/>
      <c r="AA2902" s="46"/>
      <c r="AB2902" s="46"/>
      <c r="AC2902" s="46"/>
      <c r="AD2902" s="46"/>
      <c r="AE2902" s="46"/>
      <c r="AF2902" s="46"/>
      <c r="AG2902" s="46"/>
      <c r="AH2902" s="46"/>
      <c r="AI2902" s="46"/>
      <c r="AJ2902" s="46"/>
      <c r="AK2902" s="46"/>
    </row>
    <row r="2903" spans="7:37" s="1" customFormat="1" ht="13.9" customHeight="1">
      <c r="G2903" s="50"/>
      <c r="H2903" s="50"/>
      <c r="I2903" s="50"/>
      <c r="J2903" s="50"/>
      <c r="K2903" s="50"/>
      <c r="L2903" s="50"/>
      <c r="M2903" s="50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0"/>
      <c r="Z2903" s="50"/>
      <c r="AA2903" s="46"/>
      <c r="AB2903" s="46"/>
      <c r="AC2903" s="46"/>
      <c r="AD2903" s="46"/>
      <c r="AE2903" s="46"/>
      <c r="AF2903" s="46"/>
      <c r="AG2903" s="46"/>
      <c r="AH2903" s="46"/>
      <c r="AI2903" s="46"/>
      <c r="AJ2903" s="46"/>
      <c r="AK2903" s="46"/>
    </row>
    <row r="2904" spans="7:37" s="1" customFormat="1" ht="13.9" customHeight="1">
      <c r="G2904" s="50"/>
      <c r="H2904" s="50"/>
      <c r="I2904" s="50"/>
      <c r="J2904" s="50"/>
      <c r="K2904" s="50"/>
      <c r="L2904" s="50"/>
      <c r="M2904" s="50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0"/>
      <c r="Z2904" s="50"/>
      <c r="AA2904" s="46"/>
      <c r="AB2904" s="46"/>
      <c r="AC2904" s="46"/>
      <c r="AD2904" s="46"/>
      <c r="AE2904" s="46"/>
      <c r="AF2904" s="46"/>
      <c r="AG2904" s="46"/>
      <c r="AH2904" s="46"/>
      <c r="AI2904" s="46"/>
      <c r="AJ2904" s="46"/>
      <c r="AK2904" s="46"/>
    </row>
    <row r="2905" spans="7:37" s="1" customFormat="1" ht="13.9" customHeight="1">
      <c r="G2905" s="50"/>
      <c r="H2905" s="50"/>
      <c r="I2905" s="50"/>
      <c r="J2905" s="50"/>
      <c r="K2905" s="50"/>
      <c r="L2905" s="50"/>
      <c r="M2905" s="50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0"/>
      <c r="Z2905" s="50"/>
      <c r="AA2905" s="46"/>
      <c r="AB2905" s="46"/>
      <c r="AC2905" s="46"/>
      <c r="AD2905" s="46"/>
      <c r="AE2905" s="46"/>
      <c r="AF2905" s="46"/>
      <c r="AG2905" s="46"/>
      <c r="AH2905" s="46"/>
      <c r="AI2905" s="46"/>
      <c r="AJ2905" s="46"/>
      <c r="AK2905" s="46"/>
    </row>
    <row r="2906" spans="7:37" s="1" customFormat="1" ht="13.9" customHeight="1">
      <c r="G2906" s="50"/>
      <c r="H2906" s="50"/>
      <c r="I2906" s="50"/>
      <c r="J2906" s="50"/>
      <c r="K2906" s="50"/>
      <c r="L2906" s="50"/>
      <c r="M2906" s="50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0"/>
      <c r="Z2906" s="50"/>
      <c r="AA2906" s="46"/>
      <c r="AB2906" s="46"/>
      <c r="AC2906" s="46"/>
      <c r="AD2906" s="46"/>
      <c r="AE2906" s="46"/>
      <c r="AF2906" s="46"/>
      <c r="AG2906" s="46"/>
      <c r="AH2906" s="46"/>
      <c r="AI2906" s="46"/>
      <c r="AJ2906" s="46"/>
      <c r="AK2906" s="46"/>
    </row>
    <row r="2907" spans="7:37" s="1" customFormat="1" ht="13.9" customHeight="1">
      <c r="G2907" s="50"/>
      <c r="H2907" s="50"/>
      <c r="I2907" s="50"/>
      <c r="J2907" s="50"/>
      <c r="K2907" s="50"/>
      <c r="L2907" s="50"/>
      <c r="M2907" s="50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0"/>
      <c r="Z2907" s="50"/>
      <c r="AA2907" s="46"/>
      <c r="AB2907" s="46"/>
      <c r="AC2907" s="46"/>
      <c r="AD2907" s="46"/>
      <c r="AE2907" s="46"/>
      <c r="AF2907" s="46"/>
      <c r="AG2907" s="46"/>
      <c r="AH2907" s="46"/>
      <c r="AI2907" s="46"/>
      <c r="AJ2907" s="46"/>
      <c r="AK2907" s="46"/>
    </row>
    <row r="2908" spans="7:37" s="1" customFormat="1" ht="13.9" customHeight="1">
      <c r="G2908" s="50"/>
      <c r="H2908" s="50"/>
      <c r="I2908" s="50"/>
      <c r="J2908" s="50"/>
      <c r="K2908" s="50"/>
      <c r="L2908" s="50"/>
      <c r="M2908" s="50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0"/>
      <c r="Z2908" s="50"/>
      <c r="AA2908" s="46"/>
      <c r="AB2908" s="46"/>
      <c r="AC2908" s="46"/>
      <c r="AD2908" s="46"/>
      <c r="AE2908" s="46"/>
      <c r="AF2908" s="46"/>
      <c r="AG2908" s="46"/>
      <c r="AH2908" s="46"/>
      <c r="AI2908" s="46"/>
      <c r="AJ2908" s="46"/>
      <c r="AK2908" s="46"/>
    </row>
    <row r="2909" spans="7:37" s="1" customFormat="1" ht="13.9" customHeight="1">
      <c r="G2909" s="50"/>
      <c r="H2909" s="50"/>
      <c r="I2909" s="50"/>
      <c r="J2909" s="50"/>
      <c r="K2909" s="50"/>
      <c r="L2909" s="50"/>
      <c r="M2909" s="50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0"/>
      <c r="Z2909" s="50"/>
      <c r="AA2909" s="46"/>
      <c r="AB2909" s="46"/>
      <c r="AC2909" s="46"/>
      <c r="AD2909" s="46"/>
      <c r="AE2909" s="46"/>
      <c r="AF2909" s="46"/>
      <c r="AG2909" s="46"/>
      <c r="AH2909" s="46"/>
      <c r="AI2909" s="46"/>
      <c r="AJ2909" s="46"/>
      <c r="AK2909" s="46"/>
    </row>
    <row r="2910" spans="7:37" s="1" customFormat="1" ht="13.9" customHeight="1">
      <c r="G2910" s="50"/>
      <c r="H2910" s="50"/>
      <c r="I2910" s="50"/>
      <c r="J2910" s="50"/>
      <c r="K2910" s="50"/>
      <c r="L2910" s="50"/>
      <c r="M2910" s="50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0"/>
      <c r="Z2910" s="50"/>
      <c r="AA2910" s="46"/>
      <c r="AB2910" s="46"/>
      <c r="AC2910" s="46"/>
      <c r="AD2910" s="46"/>
      <c r="AE2910" s="46"/>
      <c r="AF2910" s="46"/>
      <c r="AG2910" s="46"/>
      <c r="AH2910" s="46"/>
      <c r="AI2910" s="46"/>
      <c r="AJ2910" s="46"/>
      <c r="AK2910" s="46"/>
    </row>
    <row r="2911" spans="7:37" s="1" customFormat="1" ht="13.9" customHeight="1">
      <c r="G2911" s="50"/>
      <c r="H2911" s="50"/>
      <c r="I2911" s="50"/>
      <c r="J2911" s="50"/>
      <c r="K2911" s="50"/>
      <c r="L2911" s="50"/>
      <c r="M2911" s="50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0"/>
      <c r="Z2911" s="50"/>
      <c r="AA2911" s="46"/>
      <c r="AB2911" s="46"/>
      <c r="AC2911" s="46"/>
      <c r="AD2911" s="46"/>
      <c r="AE2911" s="46"/>
      <c r="AF2911" s="46"/>
      <c r="AG2911" s="46"/>
      <c r="AH2911" s="46"/>
      <c r="AI2911" s="46"/>
      <c r="AJ2911" s="46"/>
      <c r="AK2911" s="46"/>
    </row>
    <row r="2912" spans="7:37" s="1" customFormat="1" ht="13.9" customHeight="1">
      <c r="G2912" s="50"/>
      <c r="H2912" s="50"/>
      <c r="I2912" s="50"/>
      <c r="J2912" s="50"/>
      <c r="K2912" s="50"/>
      <c r="L2912" s="50"/>
      <c r="M2912" s="50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0"/>
      <c r="Z2912" s="50"/>
      <c r="AA2912" s="46"/>
      <c r="AB2912" s="46"/>
      <c r="AC2912" s="46"/>
      <c r="AD2912" s="46"/>
      <c r="AE2912" s="46"/>
      <c r="AF2912" s="46"/>
      <c r="AG2912" s="46"/>
      <c r="AH2912" s="46"/>
      <c r="AI2912" s="46"/>
      <c r="AJ2912" s="46"/>
      <c r="AK2912" s="46"/>
    </row>
    <row r="2913" spans="7:37" s="1" customFormat="1" ht="13.9" customHeight="1">
      <c r="G2913" s="50"/>
      <c r="H2913" s="50"/>
      <c r="I2913" s="50"/>
      <c r="J2913" s="50"/>
      <c r="K2913" s="50"/>
      <c r="L2913" s="50"/>
      <c r="M2913" s="50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0"/>
      <c r="Z2913" s="50"/>
      <c r="AA2913" s="46"/>
      <c r="AB2913" s="46"/>
      <c r="AC2913" s="46"/>
      <c r="AD2913" s="46"/>
      <c r="AE2913" s="46"/>
      <c r="AF2913" s="46"/>
      <c r="AG2913" s="46"/>
      <c r="AH2913" s="46"/>
      <c r="AI2913" s="46"/>
      <c r="AJ2913" s="46"/>
      <c r="AK2913" s="46"/>
    </row>
    <row r="2914" spans="7:37" s="1" customFormat="1" ht="13.9" customHeight="1">
      <c r="G2914" s="50"/>
      <c r="H2914" s="50"/>
      <c r="I2914" s="50"/>
      <c r="J2914" s="50"/>
      <c r="K2914" s="50"/>
      <c r="L2914" s="50"/>
      <c r="M2914" s="50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0"/>
      <c r="Z2914" s="50"/>
      <c r="AA2914" s="46"/>
      <c r="AB2914" s="46"/>
      <c r="AC2914" s="46"/>
      <c r="AD2914" s="46"/>
      <c r="AE2914" s="46"/>
      <c r="AF2914" s="46"/>
      <c r="AG2914" s="46"/>
      <c r="AH2914" s="46"/>
      <c r="AI2914" s="46"/>
      <c r="AJ2914" s="46"/>
      <c r="AK2914" s="46"/>
    </row>
    <row r="2915" spans="7:37" s="1" customFormat="1" ht="13.9" customHeight="1">
      <c r="G2915" s="50"/>
      <c r="H2915" s="50"/>
      <c r="I2915" s="50"/>
      <c r="J2915" s="50"/>
      <c r="K2915" s="50"/>
      <c r="L2915" s="50"/>
      <c r="M2915" s="50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0"/>
      <c r="Z2915" s="50"/>
      <c r="AA2915" s="46"/>
      <c r="AB2915" s="46"/>
      <c r="AC2915" s="46"/>
      <c r="AD2915" s="46"/>
      <c r="AE2915" s="46"/>
      <c r="AF2915" s="46"/>
      <c r="AG2915" s="46"/>
      <c r="AH2915" s="46"/>
      <c r="AI2915" s="46"/>
      <c r="AJ2915" s="46"/>
      <c r="AK2915" s="46"/>
    </row>
    <row r="2916" spans="7:37" s="1" customFormat="1" ht="13.9" customHeight="1">
      <c r="G2916" s="50"/>
      <c r="H2916" s="50"/>
      <c r="I2916" s="50"/>
      <c r="J2916" s="50"/>
      <c r="K2916" s="50"/>
      <c r="L2916" s="50"/>
      <c r="M2916" s="50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0"/>
      <c r="Z2916" s="50"/>
      <c r="AA2916" s="46"/>
      <c r="AB2916" s="46"/>
      <c r="AC2916" s="46"/>
      <c r="AD2916" s="46"/>
      <c r="AE2916" s="46"/>
      <c r="AF2916" s="46"/>
      <c r="AG2916" s="46"/>
      <c r="AH2916" s="46"/>
      <c r="AI2916" s="46"/>
      <c r="AJ2916" s="46"/>
      <c r="AK2916" s="46"/>
    </row>
    <row r="2917" spans="7:37" s="1" customFormat="1" ht="13.9" customHeight="1"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0"/>
      <c r="Z2917" s="50"/>
      <c r="AA2917" s="46"/>
      <c r="AB2917" s="46"/>
      <c r="AC2917" s="46"/>
      <c r="AD2917" s="46"/>
      <c r="AE2917" s="46"/>
      <c r="AF2917" s="46"/>
      <c r="AG2917" s="46"/>
      <c r="AH2917" s="46"/>
      <c r="AI2917" s="46"/>
      <c r="AJ2917" s="46"/>
      <c r="AK2917" s="46"/>
    </row>
    <row r="2918" spans="7:37" s="1" customFormat="1" ht="13.9" customHeight="1">
      <c r="G2918" s="50"/>
      <c r="H2918" s="50"/>
      <c r="I2918" s="50"/>
      <c r="J2918" s="50"/>
      <c r="K2918" s="50"/>
      <c r="L2918" s="50"/>
      <c r="M2918" s="50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0"/>
      <c r="Z2918" s="50"/>
      <c r="AA2918" s="46"/>
      <c r="AB2918" s="46"/>
      <c r="AC2918" s="46"/>
      <c r="AD2918" s="46"/>
      <c r="AE2918" s="46"/>
      <c r="AF2918" s="46"/>
      <c r="AG2918" s="46"/>
      <c r="AH2918" s="46"/>
      <c r="AI2918" s="46"/>
      <c r="AJ2918" s="46"/>
      <c r="AK2918" s="46"/>
    </row>
    <row r="2919" spans="7:37" s="1" customFormat="1" ht="13.9" customHeight="1">
      <c r="G2919" s="50"/>
      <c r="H2919" s="50"/>
      <c r="I2919" s="50"/>
      <c r="J2919" s="50"/>
      <c r="K2919" s="50"/>
      <c r="L2919" s="50"/>
      <c r="M2919" s="50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0"/>
      <c r="Z2919" s="50"/>
      <c r="AA2919" s="46"/>
      <c r="AB2919" s="46"/>
      <c r="AC2919" s="46"/>
      <c r="AD2919" s="46"/>
      <c r="AE2919" s="46"/>
      <c r="AF2919" s="46"/>
      <c r="AG2919" s="46"/>
      <c r="AH2919" s="46"/>
      <c r="AI2919" s="46"/>
      <c r="AJ2919" s="46"/>
      <c r="AK2919" s="46"/>
    </row>
    <row r="2920" spans="7:37" s="1" customFormat="1" ht="13.9" customHeight="1">
      <c r="G2920" s="50"/>
      <c r="H2920" s="50"/>
      <c r="I2920" s="50"/>
      <c r="J2920" s="50"/>
      <c r="K2920" s="50"/>
      <c r="L2920" s="50"/>
      <c r="M2920" s="50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0"/>
      <c r="Z2920" s="50"/>
      <c r="AA2920" s="46"/>
      <c r="AB2920" s="46"/>
      <c r="AC2920" s="46"/>
      <c r="AD2920" s="46"/>
      <c r="AE2920" s="46"/>
      <c r="AF2920" s="46"/>
      <c r="AG2920" s="46"/>
      <c r="AH2920" s="46"/>
      <c r="AI2920" s="46"/>
      <c r="AJ2920" s="46"/>
      <c r="AK2920" s="46"/>
    </row>
    <row r="2921" spans="7:37" s="1" customFormat="1" ht="13.9" customHeight="1">
      <c r="G2921" s="50"/>
      <c r="H2921" s="50"/>
      <c r="I2921" s="50"/>
      <c r="J2921" s="50"/>
      <c r="K2921" s="50"/>
      <c r="L2921" s="50"/>
      <c r="M2921" s="50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0"/>
      <c r="Z2921" s="50"/>
      <c r="AA2921" s="46"/>
      <c r="AB2921" s="46"/>
      <c r="AC2921" s="46"/>
      <c r="AD2921" s="46"/>
      <c r="AE2921" s="46"/>
      <c r="AF2921" s="46"/>
      <c r="AG2921" s="46"/>
      <c r="AH2921" s="46"/>
      <c r="AI2921" s="46"/>
      <c r="AJ2921" s="46"/>
      <c r="AK2921" s="46"/>
    </row>
    <row r="2922" spans="7:37" s="1" customFormat="1" ht="13.9" customHeight="1">
      <c r="G2922" s="50"/>
      <c r="H2922" s="50"/>
      <c r="I2922" s="50"/>
      <c r="J2922" s="50"/>
      <c r="K2922" s="50"/>
      <c r="L2922" s="50"/>
      <c r="M2922" s="50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0"/>
      <c r="Z2922" s="50"/>
      <c r="AA2922" s="46"/>
      <c r="AB2922" s="46"/>
      <c r="AC2922" s="46"/>
      <c r="AD2922" s="46"/>
      <c r="AE2922" s="46"/>
      <c r="AF2922" s="46"/>
      <c r="AG2922" s="46"/>
      <c r="AH2922" s="46"/>
      <c r="AI2922" s="46"/>
      <c r="AJ2922" s="46"/>
      <c r="AK2922" s="46"/>
    </row>
    <row r="2923" spans="7:37" s="1" customFormat="1" ht="13.9" customHeight="1">
      <c r="G2923" s="50"/>
      <c r="H2923" s="50"/>
      <c r="I2923" s="50"/>
      <c r="J2923" s="50"/>
      <c r="K2923" s="50"/>
      <c r="L2923" s="50"/>
      <c r="M2923" s="50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0"/>
      <c r="Z2923" s="50"/>
      <c r="AA2923" s="46"/>
      <c r="AB2923" s="46"/>
      <c r="AC2923" s="46"/>
      <c r="AD2923" s="46"/>
      <c r="AE2923" s="46"/>
      <c r="AF2923" s="46"/>
      <c r="AG2923" s="46"/>
      <c r="AH2923" s="46"/>
      <c r="AI2923" s="46"/>
      <c r="AJ2923" s="46"/>
      <c r="AK2923" s="46"/>
    </row>
    <row r="2924" spans="7:37" s="1" customFormat="1" ht="13.9" customHeight="1">
      <c r="G2924" s="50"/>
      <c r="H2924" s="50"/>
      <c r="I2924" s="50"/>
      <c r="J2924" s="50"/>
      <c r="K2924" s="50"/>
      <c r="L2924" s="50"/>
      <c r="M2924" s="50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0"/>
      <c r="Z2924" s="50"/>
      <c r="AA2924" s="46"/>
      <c r="AB2924" s="46"/>
      <c r="AC2924" s="46"/>
      <c r="AD2924" s="46"/>
      <c r="AE2924" s="46"/>
      <c r="AF2924" s="46"/>
      <c r="AG2924" s="46"/>
      <c r="AH2924" s="46"/>
      <c r="AI2924" s="46"/>
      <c r="AJ2924" s="46"/>
      <c r="AK2924" s="46"/>
    </row>
    <row r="2925" spans="7:37" s="1" customFormat="1" ht="13.9" customHeight="1">
      <c r="G2925" s="50"/>
      <c r="H2925" s="50"/>
      <c r="I2925" s="50"/>
      <c r="J2925" s="50"/>
      <c r="K2925" s="50"/>
      <c r="L2925" s="50"/>
      <c r="M2925" s="50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0"/>
      <c r="Z2925" s="50"/>
      <c r="AA2925" s="46"/>
      <c r="AB2925" s="46"/>
      <c r="AC2925" s="46"/>
      <c r="AD2925" s="46"/>
      <c r="AE2925" s="46"/>
      <c r="AF2925" s="46"/>
      <c r="AG2925" s="46"/>
      <c r="AH2925" s="46"/>
      <c r="AI2925" s="46"/>
      <c r="AJ2925" s="46"/>
      <c r="AK2925" s="46"/>
    </row>
    <row r="2926" spans="7:37" s="1" customFormat="1" ht="13.9" customHeight="1">
      <c r="G2926" s="50"/>
      <c r="H2926" s="50"/>
      <c r="I2926" s="50"/>
      <c r="J2926" s="50"/>
      <c r="K2926" s="50"/>
      <c r="L2926" s="50"/>
      <c r="M2926" s="50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0"/>
      <c r="Z2926" s="50"/>
      <c r="AA2926" s="46"/>
      <c r="AB2926" s="46"/>
      <c r="AC2926" s="46"/>
      <c r="AD2926" s="46"/>
      <c r="AE2926" s="46"/>
      <c r="AF2926" s="46"/>
      <c r="AG2926" s="46"/>
      <c r="AH2926" s="46"/>
      <c r="AI2926" s="46"/>
      <c r="AJ2926" s="46"/>
      <c r="AK2926" s="46"/>
    </row>
    <row r="2927" spans="7:37" s="1" customFormat="1" ht="13.9" customHeight="1">
      <c r="G2927" s="50"/>
      <c r="H2927" s="50"/>
      <c r="I2927" s="50"/>
      <c r="J2927" s="50"/>
      <c r="K2927" s="50"/>
      <c r="L2927" s="50"/>
      <c r="M2927" s="50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0"/>
      <c r="Z2927" s="50"/>
      <c r="AA2927" s="46"/>
      <c r="AB2927" s="46"/>
      <c r="AC2927" s="46"/>
      <c r="AD2927" s="46"/>
      <c r="AE2927" s="46"/>
      <c r="AF2927" s="46"/>
      <c r="AG2927" s="46"/>
      <c r="AH2927" s="46"/>
      <c r="AI2927" s="46"/>
      <c r="AJ2927" s="46"/>
      <c r="AK2927" s="46"/>
    </row>
    <row r="2928" spans="7:37" s="1" customFormat="1" ht="13.9" customHeight="1">
      <c r="G2928" s="50"/>
      <c r="H2928" s="50"/>
      <c r="I2928" s="50"/>
      <c r="J2928" s="50"/>
      <c r="K2928" s="50"/>
      <c r="L2928" s="50"/>
      <c r="M2928" s="50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0"/>
      <c r="Z2928" s="50"/>
      <c r="AA2928" s="46"/>
      <c r="AB2928" s="46"/>
      <c r="AC2928" s="46"/>
      <c r="AD2928" s="46"/>
      <c r="AE2928" s="46"/>
      <c r="AF2928" s="46"/>
      <c r="AG2928" s="46"/>
      <c r="AH2928" s="46"/>
      <c r="AI2928" s="46"/>
      <c r="AJ2928" s="46"/>
      <c r="AK2928" s="46"/>
    </row>
    <row r="2929" spans="7:37" s="1" customFormat="1" ht="13.9" customHeight="1">
      <c r="G2929" s="50"/>
      <c r="H2929" s="50"/>
      <c r="I2929" s="50"/>
      <c r="J2929" s="50"/>
      <c r="K2929" s="50"/>
      <c r="L2929" s="50"/>
      <c r="M2929" s="50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0"/>
      <c r="Z2929" s="50"/>
      <c r="AA2929" s="46"/>
      <c r="AB2929" s="46"/>
      <c r="AC2929" s="46"/>
      <c r="AD2929" s="46"/>
      <c r="AE2929" s="46"/>
      <c r="AF2929" s="46"/>
      <c r="AG2929" s="46"/>
      <c r="AH2929" s="46"/>
      <c r="AI2929" s="46"/>
      <c r="AJ2929" s="46"/>
      <c r="AK2929" s="46"/>
    </row>
    <row r="2930" spans="7:37" s="1" customFormat="1" ht="13.9" customHeight="1">
      <c r="G2930" s="50"/>
      <c r="H2930" s="50"/>
      <c r="I2930" s="50"/>
      <c r="J2930" s="50"/>
      <c r="K2930" s="50"/>
      <c r="L2930" s="50"/>
      <c r="M2930" s="50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0"/>
      <c r="Z2930" s="50"/>
      <c r="AA2930" s="46"/>
      <c r="AB2930" s="46"/>
      <c r="AC2930" s="46"/>
      <c r="AD2930" s="46"/>
      <c r="AE2930" s="46"/>
      <c r="AF2930" s="46"/>
      <c r="AG2930" s="46"/>
      <c r="AH2930" s="46"/>
      <c r="AI2930" s="46"/>
      <c r="AJ2930" s="46"/>
      <c r="AK2930" s="46"/>
    </row>
    <row r="2931" spans="7:37" s="1" customFormat="1" ht="13.9" customHeight="1">
      <c r="G2931" s="50"/>
      <c r="H2931" s="50"/>
      <c r="I2931" s="50"/>
      <c r="J2931" s="50"/>
      <c r="K2931" s="50"/>
      <c r="L2931" s="50"/>
      <c r="M2931" s="50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0"/>
      <c r="Z2931" s="50"/>
      <c r="AA2931" s="46"/>
      <c r="AB2931" s="46"/>
      <c r="AC2931" s="46"/>
      <c r="AD2931" s="46"/>
      <c r="AE2931" s="46"/>
      <c r="AF2931" s="46"/>
      <c r="AG2931" s="46"/>
      <c r="AH2931" s="46"/>
      <c r="AI2931" s="46"/>
      <c r="AJ2931" s="46"/>
      <c r="AK2931" s="46"/>
    </row>
    <row r="2932" spans="7:37" s="1" customFormat="1" ht="13.9" customHeight="1">
      <c r="G2932" s="50"/>
      <c r="H2932" s="50"/>
      <c r="I2932" s="50"/>
      <c r="J2932" s="50"/>
      <c r="K2932" s="50"/>
      <c r="L2932" s="50"/>
      <c r="M2932" s="50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0"/>
      <c r="Z2932" s="50"/>
      <c r="AA2932" s="46"/>
      <c r="AB2932" s="46"/>
      <c r="AC2932" s="46"/>
      <c r="AD2932" s="46"/>
      <c r="AE2932" s="46"/>
      <c r="AF2932" s="46"/>
      <c r="AG2932" s="46"/>
      <c r="AH2932" s="46"/>
      <c r="AI2932" s="46"/>
      <c r="AJ2932" s="46"/>
      <c r="AK2932" s="46"/>
    </row>
    <row r="2933" spans="7:37" s="1" customFormat="1" ht="13.9" customHeight="1">
      <c r="G2933" s="50"/>
      <c r="H2933" s="50"/>
      <c r="I2933" s="50"/>
      <c r="J2933" s="50"/>
      <c r="K2933" s="50"/>
      <c r="L2933" s="50"/>
      <c r="M2933" s="50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0"/>
      <c r="Z2933" s="50"/>
      <c r="AA2933" s="46"/>
      <c r="AB2933" s="46"/>
      <c r="AC2933" s="46"/>
      <c r="AD2933" s="46"/>
      <c r="AE2933" s="46"/>
      <c r="AF2933" s="46"/>
      <c r="AG2933" s="46"/>
      <c r="AH2933" s="46"/>
      <c r="AI2933" s="46"/>
      <c r="AJ2933" s="46"/>
      <c r="AK2933" s="46"/>
    </row>
    <row r="2934" spans="7:37" s="1" customFormat="1" ht="13.9" customHeight="1">
      <c r="G2934" s="50"/>
      <c r="H2934" s="50"/>
      <c r="I2934" s="50"/>
      <c r="J2934" s="50"/>
      <c r="K2934" s="50"/>
      <c r="L2934" s="50"/>
      <c r="M2934" s="50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0"/>
      <c r="Z2934" s="50"/>
      <c r="AA2934" s="46"/>
      <c r="AB2934" s="46"/>
      <c r="AC2934" s="46"/>
      <c r="AD2934" s="46"/>
      <c r="AE2934" s="46"/>
      <c r="AF2934" s="46"/>
      <c r="AG2934" s="46"/>
      <c r="AH2934" s="46"/>
      <c r="AI2934" s="46"/>
      <c r="AJ2934" s="46"/>
      <c r="AK2934" s="46"/>
    </row>
    <row r="2935" spans="7:37" s="1" customFormat="1" ht="13.9" customHeight="1">
      <c r="G2935" s="50"/>
      <c r="H2935" s="50"/>
      <c r="I2935" s="50"/>
      <c r="J2935" s="50"/>
      <c r="K2935" s="50"/>
      <c r="L2935" s="50"/>
      <c r="M2935" s="50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0"/>
      <c r="Z2935" s="50"/>
      <c r="AA2935" s="46"/>
      <c r="AB2935" s="46"/>
      <c r="AC2935" s="46"/>
      <c r="AD2935" s="46"/>
      <c r="AE2935" s="46"/>
      <c r="AF2935" s="46"/>
      <c r="AG2935" s="46"/>
      <c r="AH2935" s="46"/>
      <c r="AI2935" s="46"/>
      <c r="AJ2935" s="46"/>
      <c r="AK2935" s="46"/>
    </row>
    <row r="2936" spans="7:37" s="1" customFormat="1" ht="13.9" customHeight="1">
      <c r="G2936" s="50"/>
      <c r="H2936" s="50"/>
      <c r="I2936" s="50"/>
      <c r="J2936" s="50"/>
      <c r="K2936" s="50"/>
      <c r="L2936" s="50"/>
      <c r="M2936" s="50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0"/>
      <c r="Z2936" s="50"/>
      <c r="AA2936" s="46"/>
      <c r="AB2936" s="46"/>
      <c r="AC2936" s="46"/>
      <c r="AD2936" s="46"/>
      <c r="AE2936" s="46"/>
      <c r="AF2936" s="46"/>
      <c r="AG2936" s="46"/>
      <c r="AH2936" s="46"/>
      <c r="AI2936" s="46"/>
      <c r="AJ2936" s="46"/>
      <c r="AK2936" s="46"/>
    </row>
    <row r="2937" spans="7:37" s="1" customFormat="1" ht="13.9" customHeight="1">
      <c r="G2937" s="50"/>
      <c r="H2937" s="50"/>
      <c r="I2937" s="50"/>
      <c r="J2937" s="50"/>
      <c r="K2937" s="50"/>
      <c r="L2937" s="50"/>
      <c r="M2937" s="50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0"/>
      <c r="Z2937" s="50"/>
      <c r="AA2937" s="46"/>
      <c r="AB2937" s="46"/>
      <c r="AC2937" s="46"/>
      <c r="AD2937" s="46"/>
      <c r="AE2937" s="46"/>
      <c r="AF2937" s="46"/>
      <c r="AG2937" s="46"/>
      <c r="AH2937" s="46"/>
      <c r="AI2937" s="46"/>
      <c r="AJ2937" s="46"/>
      <c r="AK2937" s="46"/>
    </row>
    <row r="2938" spans="7:37" s="1" customFormat="1" ht="13.9" customHeight="1">
      <c r="G2938" s="50"/>
      <c r="H2938" s="50"/>
      <c r="I2938" s="50"/>
      <c r="J2938" s="50"/>
      <c r="K2938" s="50"/>
      <c r="L2938" s="50"/>
      <c r="M2938" s="50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0"/>
      <c r="Z2938" s="50"/>
      <c r="AA2938" s="46"/>
      <c r="AB2938" s="46"/>
      <c r="AC2938" s="46"/>
      <c r="AD2938" s="46"/>
      <c r="AE2938" s="46"/>
      <c r="AF2938" s="46"/>
      <c r="AG2938" s="46"/>
      <c r="AH2938" s="46"/>
      <c r="AI2938" s="46"/>
      <c r="AJ2938" s="46"/>
      <c r="AK2938" s="46"/>
    </row>
    <row r="2939" spans="7:37" s="1" customFormat="1" ht="13.9" customHeight="1">
      <c r="G2939" s="50"/>
      <c r="H2939" s="50"/>
      <c r="I2939" s="50"/>
      <c r="J2939" s="50"/>
      <c r="K2939" s="50"/>
      <c r="L2939" s="50"/>
      <c r="M2939" s="50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0"/>
      <c r="Z2939" s="50"/>
      <c r="AA2939" s="46"/>
      <c r="AB2939" s="46"/>
      <c r="AC2939" s="46"/>
      <c r="AD2939" s="46"/>
      <c r="AE2939" s="46"/>
      <c r="AF2939" s="46"/>
      <c r="AG2939" s="46"/>
      <c r="AH2939" s="46"/>
      <c r="AI2939" s="46"/>
      <c r="AJ2939" s="46"/>
      <c r="AK2939" s="46"/>
    </row>
    <row r="2940" spans="7:37" s="1" customFormat="1" ht="13.9" customHeight="1">
      <c r="G2940" s="50"/>
      <c r="H2940" s="50"/>
      <c r="I2940" s="50"/>
      <c r="J2940" s="50"/>
      <c r="K2940" s="50"/>
      <c r="L2940" s="50"/>
      <c r="M2940" s="50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0"/>
      <c r="Z2940" s="50"/>
      <c r="AA2940" s="46"/>
      <c r="AB2940" s="46"/>
      <c r="AC2940" s="46"/>
      <c r="AD2940" s="46"/>
      <c r="AE2940" s="46"/>
      <c r="AF2940" s="46"/>
      <c r="AG2940" s="46"/>
      <c r="AH2940" s="46"/>
      <c r="AI2940" s="46"/>
      <c r="AJ2940" s="46"/>
      <c r="AK2940" s="46"/>
    </row>
    <row r="2941" spans="7:37" s="1" customFormat="1" ht="13.9" customHeight="1">
      <c r="G2941" s="50"/>
      <c r="H2941" s="50"/>
      <c r="I2941" s="50"/>
      <c r="J2941" s="50"/>
      <c r="K2941" s="50"/>
      <c r="L2941" s="50"/>
      <c r="M2941" s="50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0"/>
      <c r="Z2941" s="50"/>
      <c r="AA2941" s="46"/>
      <c r="AB2941" s="46"/>
      <c r="AC2941" s="46"/>
      <c r="AD2941" s="46"/>
      <c r="AE2941" s="46"/>
      <c r="AF2941" s="46"/>
      <c r="AG2941" s="46"/>
      <c r="AH2941" s="46"/>
      <c r="AI2941" s="46"/>
      <c r="AJ2941" s="46"/>
      <c r="AK2941" s="46"/>
    </row>
    <row r="2942" spans="7:37" s="1" customFormat="1" ht="13.9" customHeight="1">
      <c r="G2942" s="50"/>
      <c r="H2942" s="50"/>
      <c r="I2942" s="50"/>
      <c r="J2942" s="50"/>
      <c r="K2942" s="50"/>
      <c r="L2942" s="50"/>
      <c r="M2942" s="50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0"/>
      <c r="Z2942" s="50"/>
      <c r="AA2942" s="46"/>
      <c r="AB2942" s="46"/>
      <c r="AC2942" s="46"/>
      <c r="AD2942" s="46"/>
      <c r="AE2942" s="46"/>
      <c r="AF2942" s="46"/>
      <c r="AG2942" s="46"/>
      <c r="AH2942" s="46"/>
      <c r="AI2942" s="46"/>
      <c r="AJ2942" s="46"/>
      <c r="AK2942" s="46"/>
    </row>
    <row r="2943" spans="7:37" s="1" customFormat="1" ht="13.9" customHeight="1">
      <c r="G2943" s="50"/>
      <c r="H2943" s="50"/>
      <c r="I2943" s="50"/>
      <c r="J2943" s="50"/>
      <c r="K2943" s="50"/>
      <c r="L2943" s="50"/>
      <c r="M2943" s="50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0"/>
      <c r="Z2943" s="50"/>
      <c r="AA2943" s="46"/>
      <c r="AB2943" s="46"/>
      <c r="AC2943" s="46"/>
      <c r="AD2943" s="46"/>
      <c r="AE2943" s="46"/>
      <c r="AF2943" s="46"/>
      <c r="AG2943" s="46"/>
      <c r="AH2943" s="46"/>
      <c r="AI2943" s="46"/>
      <c r="AJ2943" s="46"/>
      <c r="AK2943" s="46"/>
    </row>
    <row r="2944" spans="7:37" s="1" customFormat="1" ht="13.9" customHeight="1">
      <c r="G2944" s="50"/>
      <c r="H2944" s="50"/>
      <c r="I2944" s="50"/>
      <c r="J2944" s="50"/>
      <c r="K2944" s="50"/>
      <c r="L2944" s="50"/>
      <c r="M2944" s="50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0"/>
      <c r="Z2944" s="50"/>
      <c r="AA2944" s="46"/>
      <c r="AB2944" s="46"/>
      <c r="AC2944" s="46"/>
      <c r="AD2944" s="46"/>
      <c r="AE2944" s="46"/>
      <c r="AF2944" s="46"/>
      <c r="AG2944" s="46"/>
      <c r="AH2944" s="46"/>
      <c r="AI2944" s="46"/>
      <c r="AJ2944" s="46"/>
      <c r="AK2944" s="46"/>
    </row>
    <row r="2945" spans="7:37" s="1" customFormat="1" ht="13.9" customHeight="1">
      <c r="G2945" s="50"/>
      <c r="H2945" s="50"/>
      <c r="I2945" s="50"/>
      <c r="J2945" s="50"/>
      <c r="K2945" s="50"/>
      <c r="L2945" s="50"/>
      <c r="M2945" s="50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0"/>
      <c r="Z2945" s="50"/>
      <c r="AA2945" s="46"/>
      <c r="AB2945" s="46"/>
      <c r="AC2945" s="46"/>
      <c r="AD2945" s="46"/>
      <c r="AE2945" s="46"/>
      <c r="AF2945" s="46"/>
      <c r="AG2945" s="46"/>
      <c r="AH2945" s="46"/>
      <c r="AI2945" s="46"/>
      <c r="AJ2945" s="46"/>
      <c r="AK2945" s="46"/>
    </row>
    <row r="2946" spans="7:37" s="1" customFormat="1" ht="13.9" customHeight="1">
      <c r="G2946" s="50"/>
      <c r="H2946" s="50"/>
      <c r="I2946" s="50"/>
      <c r="J2946" s="50"/>
      <c r="K2946" s="50"/>
      <c r="L2946" s="50"/>
      <c r="M2946" s="50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0"/>
      <c r="Z2946" s="50"/>
      <c r="AA2946" s="46"/>
      <c r="AB2946" s="46"/>
      <c r="AC2946" s="46"/>
      <c r="AD2946" s="46"/>
      <c r="AE2946" s="46"/>
      <c r="AF2946" s="46"/>
      <c r="AG2946" s="46"/>
      <c r="AH2946" s="46"/>
      <c r="AI2946" s="46"/>
      <c r="AJ2946" s="46"/>
      <c r="AK2946" s="46"/>
    </row>
    <row r="2947" spans="7:37" s="1" customFormat="1" ht="13.9" customHeight="1">
      <c r="G2947" s="50"/>
      <c r="H2947" s="50"/>
      <c r="I2947" s="50"/>
      <c r="J2947" s="50"/>
      <c r="K2947" s="50"/>
      <c r="L2947" s="50"/>
      <c r="M2947" s="50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0"/>
      <c r="Z2947" s="50"/>
      <c r="AA2947" s="46"/>
      <c r="AB2947" s="46"/>
      <c r="AC2947" s="46"/>
      <c r="AD2947" s="46"/>
      <c r="AE2947" s="46"/>
      <c r="AF2947" s="46"/>
      <c r="AG2947" s="46"/>
      <c r="AH2947" s="46"/>
      <c r="AI2947" s="46"/>
      <c r="AJ2947" s="46"/>
      <c r="AK2947" s="46"/>
    </row>
    <row r="2948" spans="7:37" s="1" customFormat="1" ht="13.9" customHeight="1">
      <c r="G2948" s="50"/>
      <c r="H2948" s="50"/>
      <c r="I2948" s="50"/>
      <c r="J2948" s="50"/>
      <c r="K2948" s="50"/>
      <c r="L2948" s="50"/>
      <c r="M2948" s="50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0"/>
      <c r="Z2948" s="50"/>
      <c r="AA2948" s="46"/>
      <c r="AB2948" s="46"/>
      <c r="AC2948" s="46"/>
      <c r="AD2948" s="46"/>
      <c r="AE2948" s="46"/>
      <c r="AF2948" s="46"/>
      <c r="AG2948" s="46"/>
      <c r="AH2948" s="46"/>
      <c r="AI2948" s="46"/>
      <c r="AJ2948" s="46"/>
      <c r="AK2948" s="46"/>
    </row>
    <row r="2949" spans="7:37" s="1" customFormat="1" ht="13.9" customHeight="1">
      <c r="G2949" s="50"/>
      <c r="H2949" s="50"/>
      <c r="I2949" s="50"/>
      <c r="J2949" s="50"/>
      <c r="K2949" s="50"/>
      <c r="L2949" s="50"/>
      <c r="M2949" s="50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0"/>
      <c r="Z2949" s="50"/>
      <c r="AA2949" s="46"/>
      <c r="AB2949" s="46"/>
      <c r="AC2949" s="46"/>
      <c r="AD2949" s="46"/>
      <c r="AE2949" s="46"/>
      <c r="AF2949" s="46"/>
      <c r="AG2949" s="46"/>
      <c r="AH2949" s="46"/>
      <c r="AI2949" s="46"/>
      <c r="AJ2949" s="46"/>
      <c r="AK2949" s="46"/>
    </row>
    <row r="2950" spans="7:37" s="1" customFormat="1" ht="13.9" customHeight="1">
      <c r="G2950" s="50"/>
      <c r="H2950" s="50"/>
      <c r="I2950" s="50"/>
      <c r="J2950" s="50"/>
      <c r="K2950" s="50"/>
      <c r="L2950" s="50"/>
      <c r="M2950" s="50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0"/>
      <c r="Z2950" s="50"/>
      <c r="AA2950" s="46"/>
      <c r="AB2950" s="46"/>
      <c r="AC2950" s="46"/>
      <c r="AD2950" s="46"/>
      <c r="AE2950" s="46"/>
      <c r="AF2950" s="46"/>
      <c r="AG2950" s="46"/>
      <c r="AH2950" s="46"/>
      <c r="AI2950" s="46"/>
      <c r="AJ2950" s="46"/>
      <c r="AK2950" s="46"/>
    </row>
    <row r="2951" spans="7:37" s="1" customFormat="1" ht="13.9" customHeight="1">
      <c r="G2951" s="50"/>
      <c r="H2951" s="50"/>
      <c r="I2951" s="50"/>
      <c r="J2951" s="50"/>
      <c r="K2951" s="50"/>
      <c r="L2951" s="50"/>
      <c r="M2951" s="50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0"/>
      <c r="Z2951" s="50"/>
      <c r="AA2951" s="46"/>
      <c r="AB2951" s="46"/>
      <c r="AC2951" s="46"/>
      <c r="AD2951" s="46"/>
      <c r="AE2951" s="46"/>
      <c r="AF2951" s="46"/>
      <c r="AG2951" s="46"/>
      <c r="AH2951" s="46"/>
      <c r="AI2951" s="46"/>
      <c r="AJ2951" s="46"/>
      <c r="AK2951" s="46"/>
    </row>
    <row r="2952" spans="7:37" s="1" customFormat="1" ht="13.9" customHeight="1">
      <c r="G2952" s="50"/>
      <c r="H2952" s="50"/>
      <c r="I2952" s="50"/>
      <c r="J2952" s="50"/>
      <c r="K2952" s="50"/>
      <c r="L2952" s="50"/>
      <c r="M2952" s="50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0"/>
      <c r="Z2952" s="50"/>
      <c r="AA2952" s="46"/>
      <c r="AB2952" s="46"/>
      <c r="AC2952" s="46"/>
      <c r="AD2952" s="46"/>
      <c r="AE2952" s="46"/>
      <c r="AF2952" s="46"/>
      <c r="AG2952" s="46"/>
      <c r="AH2952" s="46"/>
      <c r="AI2952" s="46"/>
      <c r="AJ2952" s="46"/>
      <c r="AK2952" s="46"/>
    </row>
    <row r="2953" spans="7:37" s="1" customFormat="1" ht="13.9" customHeight="1">
      <c r="G2953" s="50"/>
      <c r="H2953" s="50"/>
      <c r="I2953" s="50"/>
      <c r="J2953" s="50"/>
      <c r="K2953" s="50"/>
      <c r="L2953" s="50"/>
      <c r="M2953" s="50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0"/>
      <c r="Z2953" s="50"/>
      <c r="AA2953" s="46"/>
      <c r="AB2953" s="46"/>
      <c r="AC2953" s="46"/>
      <c r="AD2953" s="46"/>
      <c r="AE2953" s="46"/>
      <c r="AF2953" s="46"/>
      <c r="AG2953" s="46"/>
      <c r="AH2953" s="46"/>
      <c r="AI2953" s="46"/>
      <c r="AJ2953" s="46"/>
      <c r="AK2953" s="46"/>
    </row>
    <row r="2954" spans="7:37" s="1" customFormat="1" ht="13.9" customHeight="1">
      <c r="G2954" s="50"/>
      <c r="H2954" s="50"/>
      <c r="I2954" s="50"/>
      <c r="J2954" s="50"/>
      <c r="K2954" s="50"/>
      <c r="L2954" s="50"/>
      <c r="M2954" s="50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0"/>
      <c r="Z2954" s="50"/>
      <c r="AA2954" s="46"/>
      <c r="AB2954" s="46"/>
      <c r="AC2954" s="46"/>
      <c r="AD2954" s="46"/>
      <c r="AE2954" s="46"/>
      <c r="AF2954" s="46"/>
      <c r="AG2954" s="46"/>
      <c r="AH2954" s="46"/>
      <c r="AI2954" s="46"/>
      <c r="AJ2954" s="46"/>
      <c r="AK2954" s="46"/>
    </row>
    <row r="2955" spans="7:37" s="1" customFormat="1" ht="13.9" customHeight="1">
      <c r="G2955" s="50"/>
      <c r="H2955" s="50"/>
      <c r="I2955" s="50"/>
      <c r="J2955" s="50"/>
      <c r="K2955" s="50"/>
      <c r="L2955" s="50"/>
      <c r="M2955" s="50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0"/>
      <c r="Z2955" s="50"/>
      <c r="AA2955" s="46"/>
      <c r="AB2955" s="46"/>
      <c r="AC2955" s="46"/>
      <c r="AD2955" s="46"/>
      <c r="AE2955" s="46"/>
      <c r="AF2955" s="46"/>
      <c r="AG2955" s="46"/>
      <c r="AH2955" s="46"/>
      <c r="AI2955" s="46"/>
      <c r="AJ2955" s="46"/>
      <c r="AK2955" s="46"/>
    </row>
    <row r="2956" spans="7:37" s="1" customFormat="1" ht="13.9" customHeight="1">
      <c r="G2956" s="50"/>
      <c r="H2956" s="50"/>
      <c r="I2956" s="50"/>
      <c r="J2956" s="50"/>
      <c r="K2956" s="50"/>
      <c r="L2956" s="50"/>
      <c r="M2956" s="50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0"/>
      <c r="Z2956" s="50"/>
      <c r="AA2956" s="46"/>
      <c r="AB2956" s="46"/>
      <c r="AC2956" s="46"/>
      <c r="AD2956" s="46"/>
      <c r="AE2956" s="46"/>
      <c r="AF2956" s="46"/>
      <c r="AG2956" s="46"/>
      <c r="AH2956" s="46"/>
      <c r="AI2956" s="46"/>
      <c r="AJ2956" s="46"/>
      <c r="AK2956" s="46"/>
    </row>
    <row r="2957" spans="7:37" s="1" customFormat="1" ht="13.9" customHeight="1">
      <c r="G2957" s="50"/>
      <c r="H2957" s="50"/>
      <c r="I2957" s="50"/>
      <c r="J2957" s="50"/>
      <c r="K2957" s="50"/>
      <c r="L2957" s="50"/>
      <c r="M2957" s="50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0"/>
      <c r="Z2957" s="50"/>
      <c r="AA2957" s="46"/>
      <c r="AB2957" s="46"/>
      <c r="AC2957" s="46"/>
      <c r="AD2957" s="46"/>
      <c r="AE2957" s="46"/>
      <c r="AF2957" s="46"/>
      <c r="AG2957" s="46"/>
      <c r="AH2957" s="46"/>
      <c r="AI2957" s="46"/>
      <c r="AJ2957" s="46"/>
      <c r="AK2957" s="46"/>
    </row>
    <row r="2958" spans="7:37" s="1" customFormat="1" ht="13.9" customHeight="1">
      <c r="G2958" s="50"/>
      <c r="H2958" s="50"/>
      <c r="I2958" s="50"/>
      <c r="J2958" s="50"/>
      <c r="K2958" s="50"/>
      <c r="L2958" s="50"/>
      <c r="M2958" s="50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0"/>
      <c r="Z2958" s="50"/>
      <c r="AA2958" s="46"/>
      <c r="AB2958" s="46"/>
      <c r="AC2958" s="46"/>
      <c r="AD2958" s="46"/>
      <c r="AE2958" s="46"/>
      <c r="AF2958" s="46"/>
      <c r="AG2958" s="46"/>
      <c r="AH2958" s="46"/>
      <c r="AI2958" s="46"/>
      <c r="AJ2958" s="46"/>
      <c r="AK2958" s="46"/>
    </row>
    <row r="2959" spans="7:37" s="1" customFormat="1" ht="13.9" customHeight="1">
      <c r="G2959" s="50"/>
      <c r="H2959" s="50"/>
      <c r="I2959" s="50"/>
      <c r="J2959" s="50"/>
      <c r="K2959" s="50"/>
      <c r="L2959" s="50"/>
      <c r="M2959" s="50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0"/>
      <c r="Z2959" s="50"/>
      <c r="AA2959" s="46"/>
      <c r="AB2959" s="46"/>
      <c r="AC2959" s="46"/>
      <c r="AD2959" s="46"/>
      <c r="AE2959" s="46"/>
      <c r="AF2959" s="46"/>
      <c r="AG2959" s="46"/>
      <c r="AH2959" s="46"/>
      <c r="AI2959" s="46"/>
      <c r="AJ2959" s="46"/>
      <c r="AK2959" s="46"/>
    </row>
    <row r="2960" spans="7:37" s="1" customFormat="1" ht="13.9" customHeight="1">
      <c r="G2960" s="50"/>
      <c r="H2960" s="50"/>
      <c r="I2960" s="50"/>
      <c r="J2960" s="50"/>
      <c r="K2960" s="50"/>
      <c r="L2960" s="50"/>
      <c r="M2960" s="50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0"/>
      <c r="Z2960" s="50"/>
      <c r="AA2960" s="46"/>
      <c r="AB2960" s="46"/>
      <c r="AC2960" s="46"/>
      <c r="AD2960" s="46"/>
      <c r="AE2960" s="46"/>
      <c r="AF2960" s="46"/>
      <c r="AG2960" s="46"/>
      <c r="AH2960" s="46"/>
      <c r="AI2960" s="46"/>
      <c r="AJ2960" s="46"/>
      <c r="AK2960" s="46"/>
    </row>
    <row r="2961" spans="7:37" s="1" customFormat="1" ht="13.9" customHeight="1">
      <c r="G2961" s="50"/>
      <c r="H2961" s="50"/>
      <c r="I2961" s="50"/>
      <c r="J2961" s="50"/>
      <c r="K2961" s="50"/>
      <c r="L2961" s="50"/>
      <c r="M2961" s="50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0"/>
      <c r="Z2961" s="50"/>
      <c r="AA2961" s="46"/>
      <c r="AB2961" s="46"/>
      <c r="AC2961" s="46"/>
      <c r="AD2961" s="46"/>
      <c r="AE2961" s="46"/>
      <c r="AF2961" s="46"/>
      <c r="AG2961" s="46"/>
      <c r="AH2961" s="46"/>
      <c r="AI2961" s="46"/>
      <c r="AJ2961" s="46"/>
      <c r="AK2961" s="46"/>
    </row>
    <row r="2962" spans="7:37" s="1" customFormat="1" ht="13.9" customHeight="1">
      <c r="G2962" s="50"/>
      <c r="H2962" s="50"/>
      <c r="I2962" s="50"/>
      <c r="J2962" s="50"/>
      <c r="K2962" s="50"/>
      <c r="L2962" s="50"/>
      <c r="M2962" s="50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0"/>
      <c r="Z2962" s="50"/>
      <c r="AA2962" s="46"/>
      <c r="AB2962" s="46"/>
      <c r="AC2962" s="46"/>
      <c r="AD2962" s="46"/>
      <c r="AE2962" s="46"/>
      <c r="AF2962" s="46"/>
      <c r="AG2962" s="46"/>
      <c r="AH2962" s="46"/>
      <c r="AI2962" s="46"/>
      <c r="AJ2962" s="46"/>
      <c r="AK2962" s="46"/>
    </row>
    <row r="2963" spans="7:37" s="1" customFormat="1" ht="13.9" customHeight="1">
      <c r="G2963" s="50"/>
      <c r="H2963" s="50"/>
      <c r="I2963" s="50"/>
      <c r="J2963" s="50"/>
      <c r="K2963" s="50"/>
      <c r="L2963" s="50"/>
      <c r="M2963" s="50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0"/>
      <c r="Z2963" s="50"/>
      <c r="AA2963" s="46"/>
      <c r="AB2963" s="46"/>
      <c r="AC2963" s="46"/>
      <c r="AD2963" s="46"/>
      <c r="AE2963" s="46"/>
      <c r="AF2963" s="46"/>
      <c r="AG2963" s="46"/>
      <c r="AH2963" s="46"/>
      <c r="AI2963" s="46"/>
      <c r="AJ2963" s="46"/>
      <c r="AK2963" s="46"/>
    </row>
    <row r="2964" spans="7:37" s="1" customFormat="1" ht="13.9" customHeight="1">
      <c r="G2964" s="50"/>
      <c r="H2964" s="50"/>
      <c r="I2964" s="50"/>
      <c r="J2964" s="50"/>
      <c r="K2964" s="50"/>
      <c r="L2964" s="50"/>
      <c r="M2964" s="50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0"/>
      <c r="Z2964" s="50"/>
      <c r="AA2964" s="46"/>
      <c r="AB2964" s="46"/>
      <c r="AC2964" s="46"/>
      <c r="AD2964" s="46"/>
      <c r="AE2964" s="46"/>
      <c r="AF2964" s="46"/>
      <c r="AG2964" s="46"/>
      <c r="AH2964" s="46"/>
      <c r="AI2964" s="46"/>
      <c r="AJ2964" s="46"/>
      <c r="AK2964" s="46"/>
    </row>
    <row r="2965" spans="7:37" s="1" customFormat="1" ht="13.9" customHeight="1">
      <c r="G2965" s="50"/>
      <c r="H2965" s="50"/>
      <c r="I2965" s="50"/>
      <c r="J2965" s="50"/>
      <c r="K2965" s="50"/>
      <c r="L2965" s="50"/>
      <c r="M2965" s="50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0"/>
      <c r="Z2965" s="50"/>
      <c r="AA2965" s="46"/>
      <c r="AB2965" s="46"/>
      <c r="AC2965" s="46"/>
      <c r="AD2965" s="46"/>
      <c r="AE2965" s="46"/>
      <c r="AF2965" s="46"/>
      <c r="AG2965" s="46"/>
      <c r="AH2965" s="46"/>
      <c r="AI2965" s="46"/>
      <c r="AJ2965" s="46"/>
      <c r="AK2965" s="46"/>
    </row>
    <row r="2966" spans="7:37" s="1" customFormat="1" ht="13.9" customHeight="1">
      <c r="G2966" s="50"/>
      <c r="H2966" s="50"/>
      <c r="I2966" s="50"/>
      <c r="J2966" s="50"/>
      <c r="K2966" s="50"/>
      <c r="L2966" s="50"/>
      <c r="M2966" s="50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0"/>
      <c r="Z2966" s="50"/>
      <c r="AA2966" s="46"/>
      <c r="AB2966" s="46"/>
      <c r="AC2966" s="46"/>
      <c r="AD2966" s="46"/>
      <c r="AE2966" s="46"/>
      <c r="AF2966" s="46"/>
      <c r="AG2966" s="46"/>
      <c r="AH2966" s="46"/>
      <c r="AI2966" s="46"/>
      <c r="AJ2966" s="46"/>
      <c r="AK2966" s="46"/>
    </row>
    <row r="2967" spans="7:37" s="1" customFormat="1" ht="13.9" customHeight="1">
      <c r="G2967" s="50"/>
      <c r="H2967" s="50"/>
      <c r="I2967" s="50"/>
      <c r="J2967" s="50"/>
      <c r="K2967" s="50"/>
      <c r="L2967" s="50"/>
      <c r="M2967" s="50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0"/>
      <c r="Z2967" s="50"/>
      <c r="AA2967" s="46"/>
      <c r="AB2967" s="46"/>
      <c r="AC2967" s="46"/>
      <c r="AD2967" s="46"/>
      <c r="AE2967" s="46"/>
      <c r="AF2967" s="46"/>
      <c r="AG2967" s="46"/>
      <c r="AH2967" s="46"/>
      <c r="AI2967" s="46"/>
      <c r="AJ2967" s="46"/>
      <c r="AK2967" s="46"/>
    </row>
    <row r="2968" spans="7:37" s="1" customFormat="1" ht="13.9" customHeight="1">
      <c r="G2968" s="50"/>
      <c r="H2968" s="50"/>
      <c r="I2968" s="50"/>
      <c r="J2968" s="50"/>
      <c r="K2968" s="50"/>
      <c r="L2968" s="50"/>
      <c r="M2968" s="50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0"/>
      <c r="Z2968" s="50"/>
      <c r="AA2968" s="46"/>
      <c r="AB2968" s="46"/>
      <c r="AC2968" s="46"/>
      <c r="AD2968" s="46"/>
      <c r="AE2968" s="46"/>
      <c r="AF2968" s="46"/>
      <c r="AG2968" s="46"/>
      <c r="AH2968" s="46"/>
      <c r="AI2968" s="46"/>
      <c r="AJ2968" s="46"/>
      <c r="AK2968" s="46"/>
    </row>
    <row r="2969" spans="7:37" s="1" customFormat="1" ht="13.9" customHeight="1">
      <c r="G2969" s="50"/>
      <c r="H2969" s="50"/>
      <c r="I2969" s="50"/>
      <c r="J2969" s="50"/>
      <c r="K2969" s="50"/>
      <c r="L2969" s="50"/>
      <c r="M2969" s="50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0"/>
      <c r="Z2969" s="50"/>
      <c r="AA2969" s="46"/>
      <c r="AB2969" s="46"/>
      <c r="AC2969" s="46"/>
      <c r="AD2969" s="46"/>
      <c r="AE2969" s="46"/>
      <c r="AF2969" s="46"/>
      <c r="AG2969" s="46"/>
      <c r="AH2969" s="46"/>
      <c r="AI2969" s="46"/>
      <c r="AJ2969" s="46"/>
      <c r="AK2969" s="46"/>
    </row>
    <row r="2970" spans="7:37" s="1" customFormat="1" ht="13.9" customHeight="1">
      <c r="G2970" s="50"/>
      <c r="H2970" s="50"/>
      <c r="I2970" s="50"/>
      <c r="J2970" s="50"/>
      <c r="K2970" s="50"/>
      <c r="L2970" s="50"/>
      <c r="M2970" s="50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0"/>
      <c r="Z2970" s="50"/>
      <c r="AA2970" s="46"/>
      <c r="AB2970" s="46"/>
      <c r="AC2970" s="46"/>
      <c r="AD2970" s="46"/>
      <c r="AE2970" s="46"/>
      <c r="AF2970" s="46"/>
      <c r="AG2970" s="46"/>
      <c r="AH2970" s="46"/>
      <c r="AI2970" s="46"/>
      <c r="AJ2970" s="46"/>
      <c r="AK2970" s="46"/>
    </row>
    <row r="2971" spans="7:37" s="1" customFormat="1" ht="13.9" customHeight="1">
      <c r="G2971" s="50"/>
      <c r="H2971" s="50"/>
      <c r="I2971" s="50"/>
      <c r="J2971" s="50"/>
      <c r="K2971" s="50"/>
      <c r="L2971" s="50"/>
      <c r="M2971" s="50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0"/>
      <c r="Z2971" s="50"/>
      <c r="AA2971" s="46"/>
      <c r="AB2971" s="46"/>
      <c r="AC2971" s="46"/>
      <c r="AD2971" s="46"/>
      <c r="AE2971" s="46"/>
      <c r="AF2971" s="46"/>
      <c r="AG2971" s="46"/>
      <c r="AH2971" s="46"/>
      <c r="AI2971" s="46"/>
      <c r="AJ2971" s="46"/>
      <c r="AK2971" s="46"/>
    </row>
    <row r="2972" spans="7:37" s="1" customFormat="1" ht="13.9" customHeight="1">
      <c r="G2972" s="50"/>
      <c r="H2972" s="50"/>
      <c r="I2972" s="50"/>
      <c r="J2972" s="50"/>
      <c r="K2972" s="50"/>
      <c r="L2972" s="50"/>
      <c r="M2972" s="50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0"/>
      <c r="Z2972" s="50"/>
      <c r="AA2972" s="46"/>
      <c r="AB2972" s="46"/>
      <c r="AC2972" s="46"/>
      <c r="AD2972" s="46"/>
      <c r="AE2972" s="46"/>
      <c r="AF2972" s="46"/>
      <c r="AG2972" s="46"/>
      <c r="AH2972" s="46"/>
      <c r="AI2972" s="46"/>
      <c r="AJ2972" s="46"/>
      <c r="AK2972" s="46"/>
    </row>
    <row r="2973" spans="7:37" s="1" customFormat="1" ht="13.9" customHeight="1">
      <c r="G2973" s="50"/>
      <c r="H2973" s="50"/>
      <c r="I2973" s="50"/>
      <c r="J2973" s="50"/>
      <c r="K2973" s="50"/>
      <c r="L2973" s="50"/>
      <c r="M2973" s="50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0"/>
      <c r="Z2973" s="50"/>
      <c r="AA2973" s="46"/>
      <c r="AB2973" s="46"/>
      <c r="AC2973" s="46"/>
      <c r="AD2973" s="46"/>
      <c r="AE2973" s="46"/>
      <c r="AF2973" s="46"/>
      <c r="AG2973" s="46"/>
      <c r="AH2973" s="46"/>
      <c r="AI2973" s="46"/>
      <c r="AJ2973" s="46"/>
      <c r="AK2973" s="46"/>
    </row>
    <row r="2974" spans="7:37" s="1" customFormat="1" ht="13.9" customHeight="1">
      <c r="G2974" s="50"/>
      <c r="H2974" s="50"/>
      <c r="I2974" s="50"/>
      <c r="J2974" s="50"/>
      <c r="K2974" s="50"/>
      <c r="L2974" s="50"/>
      <c r="M2974" s="50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0"/>
      <c r="Z2974" s="50"/>
      <c r="AA2974" s="46"/>
      <c r="AB2974" s="46"/>
      <c r="AC2974" s="46"/>
      <c r="AD2974" s="46"/>
      <c r="AE2974" s="46"/>
      <c r="AF2974" s="46"/>
      <c r="AG2974" s="46"/>
      <c r="AH2974" s="46"/>
      <c r="AI2974" s="46"/>
      <c r="AJ2974" s="46"/>
      <c r="AK2974" s="46"/>
    </row>
    <row r="2975" spans="7:37" s="1" customFormat="1" ht="13.9" customHeight="1">
      <c r="G2975" s="50"/>
      <c r="H2975" s="50"/>
      <c r="I2975" s="50"/>
      <c r="J2975" s="50"/>
      <c r="K2975" s="50"/>
      <c r="L2975" s="50"/>
      <c r="M2975" s="50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0"/>
      <c r="Z2975" s="50"/>
      <c r="AA2975" s="46"/>
      <c r="AB2975" s="46"/>
      <c r="AC2975" s="46"/>
      <c r="AD2975" s="46"/>
      <c r="AE2975" s="46"/>
      <c r="AF2975" s="46"/>
      <c r="AG2975" s="46"/>
      <c r="AH2975" s="46"/>
      <c r="AI2975" s="46"/>
      <c r="AJ2975" s="46"/>
      <c r="AK2975" s="46"/>
    </row>
    <row r="2976" spans="7:37" s="1" customFormat="1" ht="13.9" customHeight="1">
      <c r="G2976" s="50"/>
      <c r="H2976" s="50"/>
      <c r="I2976" s="50"/>
      <c r="J2976" s="50"/>
      <c r="K2976" s="50"/>
      <c r="L2976" s="50"/>
      <c r="M2976" s="50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0"/>
      <c r="Z2976" s="50"/>
      <c r="AA2976" s="46"/>
      <c r="AB2976" s="46"/>
      <c r="AC2976" s="46"/>
      <c r="AD2976" s="46"/>
      <c r="AE2976" s="46"/>
      <c r="AF2976" s="46"/>
      <c r="AG2976" s="46"/>
      <c r="AH2976" s="46"/>
      <c r="AI2976" s="46"/>
      <c r="AJ2976" s="46"/>
      <c r="AK2976" s="46"/>
    </row>
    <row r="2977" spans="7:37" s="1" customFormat="1" ht="13.9" customHeight="1">
      <c r="G2977" s="50"/>
      <c r="H2977" s="50"/>
      <c r="I2977" s="50"/>
      <c r="J2977" s="50"/>
      <c r="K2977" s="50"/>
      <c r="L2977" s="50"/>
      <c r="M2977" s="50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0"/>
      <c r="Z2977" s="50"/>
      <c r="AA2977" s="46"/>
      <c r="AB2977" s="46"/>
      <c r="AC2977" s="46"/>
      <c r="AD2977" s="46"/>
      <c r="AE2977" s="46"/>
      <c r="AF2977" s="46"/>
      <c r="AG2977" s="46"/>
      <c r="AH2977" s="46"/>
      <c r="AI2977" s="46"/>
      <c r="AJ2977" s="46"/>
      <c r="AK2977" s="46"/>
    </row>
    <row r="2978" spans="7:37" s="1" customFormat="1" ht="13.9" customHeight="1">
      <c r="G2978" s="50"/>
      <c r="H2978" s="50"/>
      <c r="I2978" s="50"/>
      <c r="J2978" s="50"/>
      <c r="K2978" s="50"/>
      <c r="L2978" s="50"/>
      <c r="M2978" s="50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0"/>
      <c r="Z2978" s="50"/>
      <c r="AA2978" s="46"/>
      <c r="AB2978" s="46"/>
      <c r="AC2978" s="46"/>
      <c r="AD2978" s="46"/>
      <c r="AE2978" s="46"/>
      <c r="AF2978" s="46"/>
      <c r="AG2978" s="46"/>
      <c r="AH2978" s="46"/>
      <c r="AI2978" s="46"/>
      <c r="AJ2978" s="46"/>
      <c r="AK2978" s="46"/>
    </row>
    <row r="2979" spans="7:37" s="1" customFormat="1" ht="13.9" customHeight="1">
      <c r="G2979" s="50"/>
      <c r="H2979" s="50"/>
      <c r="I2979" s="50"/>
      <c r="J2979" s="50"/>
      <c r="K2979" s="50"/>
      <c r="L2979" s="50"/>
      <c r="M2979" s="50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0"/>
      <c r="Z2979" s="50"/>
      <c r="AA2979" s="46"/>
      <c r="AB2979" s="46"/>
      <c r="AC2979" s="46"/>
      <c r="AD2979" s="46"/>
      <c r="AE2979" s="46"/>
      <c r="AF2979" s="46"/>
      <c r="AG2979" s="46"/>
      <c r="AH2979" s="46"/>
      <c r="AI2979" s="46"/>
      <c r="AJ2979" s="46"/>
      <c r="AK2979" s="46"/>
    </row>
    <row r="2980" spans="7:37" s="1" customFormat="1" ht="13.9" customHeight="1">
      <c r="G2980" s="50"/>
      <c r="H2980" s="50"/>
      <c r="I2980" s="50"/>
      <c r="J2980" s="50"/>
      <c r="K2980" s="50"/>
      <c r="L2980" s="50"/>
      <c r="M2980" s="50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0"/>
      <c r="Z2980" s="50"/>
      <c r="AA2980" s="46"/>
      <c r="AB2980" s="46"/>
      <c r="AC2980" s="46"/>
      <c r="AD2980" s="46"/>
      <c r="AE2980" s="46"/>
      <c r="AF2980" s="46"/>
      <c r="AG2980" s="46"/>
      <c r="AH2980" s="46"/>
      <c r="AI2980" s="46"/>
      <c r="AJ2980" s="46"/>
      <c r="AK2980" s="46"/>
    </row>
    <row r="2981" spans="7:37" s="1" customFormat="1" ht="13.9" customHeight="1">
      <c r="G2981" s="50"/>
      <c r="H2981" s="50"/>
      <c r="I2981" s="50"/>
      <c r="J2981" s="50"/>
      <c r="K2981" s="50"/>
      <c r="L2981" s="50"/>
      <c r="M2981" s="50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0"/>
      <c r="Z2981" s="50"/>
      <c r="AA2981" s="46"/>
      <c r="AB2981" s="46"/>
      <c r="AC2981" s="46"/>
      <c r="AD2981" s="46"/>
      <c r="AE2981" s="46"/>
      <c r="AF2981" s="46"/>
      <c r="AG2981" s="46"/>
      <c r="AH2981" s="46"/>
      <c r="AI2981" s="46"/>
      <c r="AJ2981" s="46"/>
      <c r="AK2981" s="46"/>
    </row>
    <row r="2982" spans="7:37" s="1" customFormat="1" ht="13.9" customHeight="1">
      <c r="G2982" s="50"/>
      <c r="H2982" s="50"/>
      <c r="I2982" s="50"/>
      <c r="J2982" s="50"/>
      <c r="K2982" s="50"/>
      <c r="L2982" s="50"/>
      <c r="M2982" s="50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0"/>
      <c r="Z2982" s="50"/>
      <c r="AA2982" s="46"/>
      <c r="AB2982" s="46"/>
      <c r="AC2982" s="46"/>
      <c r="AD2982" s="46"/>
      <c r="AE2982" s="46"/>
      <c r="AF2982" s="46"/>
      <c r="AG2982" s="46"/>
      <c r="AH2982" s="46"/>
      <c r="AI2982" s="46"/>
      <c r="AJ2982" s="46"/>
      <c r="AK2982" s="46"/>
    </row>
    <row r="2983" spans="7:37" s="1" customFormat="1" ht="13.9" customHeight="1">
      <c r="G2983" s="50"/>
      <c r="H2983" s="50"/>
      <c r="I2983" s="50"/>
      <c r="J2983" s="50"/>
      <c r="K2983" s="50"/>
      <c r="L2983" s="50"/>
      <c r="M2983" s="50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0"/>
      <c r="Z2983" s="50"/>
      <c r="AA2983" s="46"/>
      <c r="AB2983" s="46"/>
      <c r="AC2983" s="46"/>
      <c r="AD2983" s="46"/>
      <c r="AE2983" s="46"/>
      <c r="AF2983" s="46"/>
      <c r="AG2983" s="46"/>
      <c r="AH2983" s="46"/>
      <c r="AI2983" s="46"/>
      <c r="AJ2983" s="46"/>
      <c r="AK2983" s="46"/>
    </row>
    <row r="2984" spans="7:37" s="1" customFormat="1" ht="13.9" customHeight="1">
      <c r="G2984" s="50"/>
      <c r="H2984" s="50"/>
      <c r="I2984" s="50"/>
      <c r="J2984" s="50"/>
      <c r="K2984" s="50"/>
      <c r="L2984" s="50"/>
      <c r="M2984" s="50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0"/>
      <c r="Z2984" s="50"/>
      <c r="AA2984" s="46"/>
      <c r="AB2984" s="46"/>
      <c r="AC2984" s="46"/>
      <c r="AD2984" s="46"/>
      <c r="AE2984" s="46"/>
      <c r="AF2984" s="46"/>
      <c r="AG2984" s="46"/>
      <c r="AH2984" s="46"/>
      <c r="AI2984" s="46"/>
      <c r="AJ2984" s="46"/>
      <c r="AK2984" s="46"/>
    </row>
    <row r="2985" spans="7:37" s="1" customFormat="1" ht="13.9" customHeight="1">
      <c r="G2985" s="50"/>
      <c r="H2985" s="50"/>
      <c r="I2985" s="50"/>
      <c r="J2985" s="50"/>
      <c r="K2985" s="50"/>
      <c r="L2985" s="50"/>
      <c r="M2985" s="50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0"/>
      <c r="Z2985" s="50"/>
      <c r="AA2985" s="46"/>
      <c r="AB2985" s="46"/>
      <c r="AC2985" s="46"/>
      <c r="AD2985" s="46"/>
      <c r="AE2985" s="46"/>
      <c r="AF2985" s="46"/>
      <c r="AG2985" s="46"/>
      <c r="AH2985" s="46"/>
      <c r="AI2985" s="46"/>
      <c r="AJ2985" s="46"/>
      <c r="AK2985" s="46"/>
    </row>
    <row r="2986" spans="7:37" s="1" customFormat="1" ht="13.9" customHeight="1">
      <c r="G2986" s="50"/>
      <c r="H2986" s="50"/>
      <c r="I2986" s="50"/>
      <c r="J2986" s="50"/>
      <c r="K2986" s="50"/>
      <c r="L2986" s="50"/>
      <c r="M2986" s="50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0"/>
      <c r="Z2986" s="50"/>
      <c r="AA2986" s="46"/>
      <c r="AB2986" s="46"/>
      <c r="AC2986" s="46"/>
      <c r="AD2986" s="46"/>
      <c r="AE2986" s="46"/>
      <c r="AF2986" s="46"/>
      <c r="AG2986" s="46"/>
      <c r="AH2986" s="46"/>
      <c r="AI2986" s="46"/>
      <c r="AJ2986" s="46"/>
      <c r="AK2986" s="46"/>
    </row>
    <row r="2987" spans="7:37" s="1" customFormat="1" ht="13.9" customHeight="1">
      <c r="G2987" s="50"/>
      <c r="H2987" s="50"/>
      <c r="I2987" s="50"/>
      <c r="J2987" s="50"/>
      <c r="K2987" s="50"/>
      <c r="L2987" s="50"/>
      <c r="M2987" s="50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0"/>
      <c r="Z2987" s="50"/>
      <c r="AA2987" s="46"/>
      <c r="AB2987" s="46"/>
      <c r="AC2987" s="46"/>
      <c r="AD2987" s="46"/>
      <c r="AE2987" s="46"/>
      <c r="AF2987" s="46"/>
      <c r="AG2987" s="46"/>
      <c r="AH2987" s="46"/>
      <c r="AI2987" s="46"/>
      <c r="AJ2987" s="46"/>
      <c r="AK2987" s="46"/>
    </row>
    <row r="2988" spans="7:37" s="1" customFormat="1" ht="13.9" customHeight="1">
      <c r="G2988" s="50"/>
      <c r="H2988" s="50"/>
      <c r="I2988" s="50"/>
      <c r="J2988" s="50"/>
      <c r="K2988" s="50"/>
      <c r="L2988" s="50"/>
      <c r="M2988" s="50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0"/>
      <c r="Z2988" s="50"/>
      <c r="AA2988" s="46"/>
      <c r="AB2988" s="46"/>
      <c r="AC2988" s="46"/>
      <c r="AD2988" s="46"/>
      <c r="AE2988" s="46"/>
      <c r="AF2988" s="46"/>
      <c r="AG2988" s="46"/>
      <c r="AH2988" s="46"/>
      <c r="AI2988" s="46"/>
      <c r="AJ2988" s="46"/>
      <c r="AK2988" s="46"/>
    </row>
    <row r="2989" spans="7:37" s="1" customFormat="1" ht="13.9" customHeight="1">
      <c r="G2989" s="50"/>
      <c r="H2989" s="50"/>
      <c r="I2989" s="50"/>
      <c r="J2989" s="50"/>
      <c r="K2989" s="50"/>
      <c r="L2989" s="50"/>
      <c r="M2989" s="50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0"/>
      <c r="Z2989" s="50"/>
      <c r="AA2989" s="46"/>
      <c r="AB2989" s="46"/>
      <c r="AC2989" s="46"/>
      <c r="AD2989" s="46"/>
      <c r="AE2989" s="46"/>
      <c r="AF2989" s="46"/>
      <c r="AG2989" s="46"/>
      <c r="AH2989" s="46"/>
      <c r="AI2989" s="46"/>
      <c r="AJ2989" s="46"/>
      <c r="AK2989" s="46"/>
    </row>
    <row r="2990" spans="7:37" s="1" customFormat="1" ht="13.9" customHeight="1">
      <c r="G2990" s="50"/>
      <c r="H2990" s="50"/>
      <c r="I2990" s="50"/>
      <c r="J2990" s="50"/>
      <c r="K2990" s="50"/>
      <c r="L2990" s="50"/>
      <c r="M2990" s="50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0"/>
      <c r="Z2990" s="50"/>
      <c r="AA2990" s="46"/>
      <c r="AB2990" s="46"/>
      <c r="AC2990" s="46"/>
      <c r="AD2990" s="46"/>
      <c r="AE2990" s="46"/>
      <c r="AF2990" s="46"/>
      <c r="AG2990" s="46"/>
      <c r="AH2990" s="46"/>
      <c r="AI2990" s="46"/>
      <c r="AJ2990" s="46"/>
      <c r="AK2990" s="46"/>
    </row>
    <row r="2991" spans="7:37" s="1" customFormat="1" ht="13.9" customHeight="1">
      <c r="G2991" s="50"/>
      <c r="H2991" s="50"/>
      <c r="I2991" s="50"/>
      <c r="J2991" s="50"/>
      <c r="K2991" s="50"/>
      <c r="L2991" s="50"/>
      <c r="M2991" s="50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0"/>
      <c r="Z2991" s="50"/>
      <c r="AA2991" s="46"/>
      <c r="AB2991" s="46"/>
      <c r="AC2991" s="46"/>
      <c r="AD2991" s="46"/>
      <c r="AE2991" s="46"/>
      <c r="AF2991" s="46"/>
      <c r="AG2991" s="46"/>
      <c r="AH2991" s="46"/>
      <c r="AI2991" s="46"/>
      <c r="AJ2991" s="46"/>
      <c r="AK2991" s="46"/>
    </row>
    <row r="2992" spans="7:37" s="1" customFormat="1" ht="13.9" customHeight="1">
      <c r="G2992" s="50"/>
      <c r="H2992" s="50"/>
      <c r="I2992" s="50"/>
      <c r="J2992" s="50"/>
      <c r="K2992" s="50"/>
      <c r="L2992" s="50"/>
      <c r="M2992" s="50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0"/>
      <c r="Z2992" s="50"/>
      <c r="AA2992" s="46"/>
      <c r="AB2992" s="46"/>
      <c r="AC2992" s="46"/>
      <c r="AD2992" s="46"/>
      <c r="AE2992" s="46"/>
      <c r="AF2992" s="46"/>
      <c r="AG2992" s="46"/>
      <c r="AH2992" s="46"/>
      <c r="AI2992" s="46"/>
      <c r="AJ2992" s="46"/>
      <c r="AK2992" s="46"/>
    </row>
    <row r="2993" spans="7:37" s="1" customFormat="1" ht="13.9" customHeight="1">
      <c r="G2993" s="50"/>
      <c r="H2993" s="50"/>
      <c r="I2993" s="50"/>
      <c r="J2993" s="50"/>
      <c r="K2993" s="50"/>
      <c r="L2993" s="50"/>
      <c r="M2993" s="50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0"/>
      <c r="Z2993" s="50"/>
      <c r="AA2993" s="46"/>
      <c r="AB2993" s="46"/>
      <c r="AC2993" s="46"/>
      <c r="AD2993" s="46"/>
      <c r="AE2993" s="46"/>
      <c r="AF2993" s="46"/>
      <c r="AG2993" s="46"/>
      <c r="AH2993" s="46"/>
      <c r="AI2993" s="46"/>
      <c r="AJ2993" s="46"/>
      <c r="AK2993" s="46"/>
    </row>
    <row r="2994" spans="7:37" s="1" customFormat="1" ht="13.9" customHeight="1">
      <c r="G2994" s="50"/>
      <c r="H2994" s="50"/>
      <c r="I2994" s="50"/>
      <c r="J2994" s="50"/>
      <c r="K2994" s="50"/>
      <c r="L2994" s="50"/>
      <c r="M2994" s="50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0"/>
      <c r="Z2994" s="50"/>
      <c r="AA2994" s="46"/>
      <c r="AB2994" s="46"/>
      <c r="AC2994" s="46"/>
      <c r="AD2994" s="46"/>
      <c r="AE2994" s="46"/>
      <c r="AF2994" s="46"/>
      <c r="AG2994" s="46"/>
      <c r="AH2994" s="46"/>
      <c r="AI2994" s="46"/>
      <c r="AJ2994" s="46"/>
      <c r="AK2994" s="46"/>
    </row>
    <row r="2995" spans="7:37" s="1" customFormat="1" ht="13.9" customHeight="1">
      <c r="G2995" s="50"/>
      <c r="H2995" s="50"/>
      <c r="I2995" s="50"/>
      <c r="J2995" s="50"/>
      <c r="K2995" s="50"/>
      <c r="L2995" s="50"/>
      <c r="M2995" s="50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0"/>
      <c r="Z2995" s="50"/>
      <c r="AA2995" s="46"/>
      <c r="AB2995" s="46"/>
      <c r="AC2995" s="46"/>
      <c r="AD2995" s="46"/>
      <c r="AE2995" s="46"/>
      <c r="AF2995" s="46"/>
      <c r="AG2995" s="46"/>
      <c r="AH2995" s="46"/>
      <c r="AI2995" s="46"/>
      <c r="AJ2995" s="46"/>
      <c r="AK2995" s="46"/>
    </row>
    <row r="2996" spans="7:37" s="1" customFormat="1" ht="13.9" customHeight="1">
      <c r="G2996" s="50"/>
      <c r="H2996" s="50"/>
      <c r="I2996" s="50"/>
      <c r="J2996" s="50"/>
      <c r="K2996" s="50"/>
      <c r="L2996" s="50"/>
      <c r="M2996" s="50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0"/>
      <c r="Z2996" s="50"/>
      <c r="AA2996" s="46"/>
      <c r="AB2996" s="46"/>
      <c r="AC2996" s="46"/>
      <c r="AD2996" s="46"/>
      <c r="AE2996" s="46"/>
      <c r="AF2996" s="46"/>
      <c r="AG2996" s="46"/>
      <c r="AH2996" s="46"/>
      <c r="AI2996" s="46"/>
      <c r="AJ2996" s="46"/>
      <c r="AK2996" s="46"/>
    </row>
    <row r="2997" spans="7:37" s="1" customFormat="1" ht="13.9" customHeight="1">
      <c r="G2997" s="50"/>
      <c r="H2997" s="50"/>
      <c r="I2997" s="50"/>
      <c r="J2997" s="50"/>
      <c r="K2997" s="50"/>
      <c r="L2997" s="50"/>
      <c r="M2997" s="50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0"/>
      <c r="Z2997" s="50"/>
      <c r="AA2997" s="46"/>
      <c r="AB2997" s="46"/>
      <c r="AC2997" s="46"/>
      <c r="AD2997" s="46"/>
      <c r="AE2997" s="46"/>
      <c r="AF2997" s="46"/>
      <c r="AG2997" s="46"/>
      <c r="AH2997" s="46"/>
      <c r="AI2997" s="46"/>
      <c r="AJ2997" s="46"/>
      <c r="AK2997" s="46"/>
    </row>
    <row r="2998" spans="7:37" s="1" customFormat="1" ht="13.9" customHeight="1">
      <c r="G2998" s="50"/>
      <c r="H2998" s="50"/>
      <c r="I2998" s="50"/>
      <c r="J2998" s="50"/>
      <c r="K2998" s="50"/>
      <c r="L2998" s="50"/>
      <c r="M2998" s="50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0"/>
      <c r="Z2998" s="50"/>
      <c r="AA2998" s="46"/>
      <c r="AB2998" s="46"/>
      <c r="AC2998" s="46"/>
      <c r="AD2998" s="46"/>
      <c r="AE2998" s="46"/>
      <c r="AF2998" s="46"/>
      <c r="AG2998" s="46"/>
      <c r="AH2998" s="46"/>
      <c r="AI2998" s="46"/>
      <c r="AJ2998" s="46"/>
      <c r="AK2998" s="46"/>
    </row>
    <row r="2999" spans="7:37" s="1" customFormat="1" ht="13.9" customHeight="1">
      <c r="G2999" s="50"/>
      <c r="H2999" s="50"/>
      <c r="I2999" s="50"/>
      <c r="J2999" s="50"/>
      <c r="K2999" s="50"/>
      <c r="L2999" s="50"/>
      <c r="M2999" s="50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0"/>
      <c r="Z2999" s="50"/>
      <c r="AA2999" s="46"/>
      <c r="AB2999" s="46"/>
      <c r="AC2999" s="46"/>
      <c r="AD2999" s="46"/>
      <c r="AE2999" s="46"/>
      <c r="AF2999" s="46"/>
      <c r="AG2999" s="46"/>
      <c r="AH2999" s="46"/>
      <c r="AI2999" s="46"/>
      <c r="AJ2999" s="46"/>
      <c r="AK2999" s="46"/>
    </row>
    <row r="3000" spans="7:37" s="1" customFormat="1" ht="13.9" customHeight="1">
      <c r="G3000" s="50"/>
      <c r="H3000" s="50"/>
      <c r="I3000" s="50"/>
      <c r="J3000" s="50"/>
      <c r="K3000" s="50"/>
      <c r="L3000" s="50"/>
      <c r="M3000" s="50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0"/>
      <c r="Z3000" s="50"/>
      <c r="AA3000" s="46"/>
      <c r="AB3000" s="46"/>
      <c r="AC3000" s="46"/>
      <c r="AD3000" s="46"/>
      <c r="AE3000" s="46"/>
      <c r="AF3000" s="46"/>
      <c r="AG3000" s="46"/>
      <c r="AH3000" s="46"/>
      <c r="AI3000" s="46"/>
      <c r="AJ3000" s="46"/>
      <c r="AK3000" s="46"/>
    </row>
    <row r="3001" spans="7:37" s="1" customFormat="1" ht="13.9" customHeight="1">
      <c r="G3001" s="50"/>
      <c r="H3001" s="50"/>
      <c r="I3001" s="50"/>
      <c r="J3001" s="50"/>
      <c r="K3001" s="50"/>
      <c r="L3001" s="50"/>
      <c r="M3001" s="50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0"/>
      <c r="Z3001" s="50"/>
      <c r="AA3001" s="46"/>
      <c r="AB3001" s="46"/>
      <c r="AC3001" s="46"/>
      <c r="AD3001" s="46"/>
      <c r="AE3001" s="46"/>
      <c r="AF3001" s="46"/>
      <c r="AG3001" s="46"/>
      <c r="AH3001" s="46"/>
      <c r="AI3001" s="46"/>
      <c r="AJ3001" s="46"/>
      <c r="AK3001" s="46"/>
    </row>
    <row r="3002" spans="7:37" s="1" customFormat="1" ht="13.9" customHeight="1">
      <c r="G3002" s="50"/>
      <c r="H3002" s="50"/>
      <c r="I3002" s="50"/>
      <c r="J3002" s="50"/>
      <c r="K3002" s="50"/>
      <c r="L3002" s="50"/>
      <c r="M3002" s="50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0"/>
      <c r="Z3002" s="50"/>
      <c r="AA3002" s="46"/>
      <c r="AB3002" s="46"/>
      <c r="AC3002" s="46"/>
      <c r="AD3002" s="46"/>
      <c r="AE3002" s="46"/>
      <c r="AF3002" s="46"/>
      <c r="AG3002" s="46"/>
      <c r="AH3002" s="46"/>
      <c r="AI3002" s="46"/>
      <c r="AJ3002" s="46"/>
      <c r="AK3002" s="46"/>
    </row>
    <row r="3003" spans="7:37" s="1" customFormat="1" ht="13.9" customHeight="1">
      <c r="G3003" s="50"/>
      <c r="H3003" s="50"/>
      <c r="I3003" s="50"/>
      <c r="J3003" s="50"/>
      <c r="K3003" s="50"/>
      <c r="L3003" s="50"/>
      <c r="M3003" s="50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0"/>
      <c r="Z3003" s="50"/>
      <c r="AA3003" s="46"/>
      <c r="AB3003" s="46"/>
      <c r="AC3003" s="46"/>
      <c r="AD3003" s="46"/>
      <c r="AE3003" s="46"/>
      <c r="AF3003" s="46"/>
      <c r="AG3003" s="46"/>
      <c r="AH3003" s="46"/>
      <c r="AI3003" s="46"/>
      <c r="AJ3003" s="46"/>
      <c r="AK3003" s="46"/>
    </row>
    <row r="3004" spans="7:37" s="1" customFormat="1" ht="13.9" customHeight="1">
      <c r="G3004" s="50"/>
      <c r="H3004" s="50"/>
      <c r="I3004" s="50"/>
      <c r="J3004" s="50"/>
      <c r="K3004" s="50"/>
      <c r="L3004" s="50"/>
      <c r="M3004" s="50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0"/>
      <c r="Z3004" s="50"/>
      <c r="AA3004" s="46"/>
      <c r="AB3004" s="46"/>
      <c r="AC3004" s="46"/>
      <c r="AD3004" s="46"/>
      <c r="AE3004" s="46"/>
      <c r="AF3004" s="46"/>
      <c r="AG3004" s="46"/>
      <c r="AH3004" s="46"/>
      <c r="AI3004" s="46"/>
      <c r="AJ3004" s="46"/>
      <c r="AK3004" s="46"/>
    </row>
    <row r="3005" spans="7:37" s="1" customFormat="1" ht="13.9" customHeight="1">
      <c r="G3005" s="50"/>
      <c r="H3005" s="50"/>
      <c r="I3005" s="50"/>
      <c r="J3005" s="50"/>
      <c r="K3005" s="50"/>
      <c r="L3005" s="50"/>
      <c r="M3005" s="50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0"/>
      <c r="Z3005" s="50"/>
      <c r="AA3005" s="46"/>
      <c r="AB3005" s="46"/>
      <c r="AC3005" s="46"/>
      <c r="AD3005" s="46"/>
      <c r="AE3005" s="46"/>
      <c r="AF3005" s="46"/>
      <c r="AG3005" s="46"/>
      <c r="AH3005" s="46"/>
      <c r="AI3005" s="46"/>
      <c r="AJ3005" s="46"/>
      <c r="AK3005" s="46"/>
    </row>
    <row r="3006" spans="7:37" s="1" customFormat="1" ht="13.9" customHeight="1">
      <c r="G3006" s="50"/>
      <c r="H3006" s="50"/>
      <c r="I3006" s="50"/>
      <c r="J3006" s="50"/>
      <c r="K3006" s="50"/>
      <c r="L3006" s="50"/>
      <c r="M3006" s="50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0"/>
      <c r="Z3006" s="50"/>
      <c r="AA3006" s="46"/>
      <c r="AB3006" s="46"/>
      <c r="AC3006" s="46"/>
      <c r="AD3006" s="46"/>
      <c r="AE3006" s="46"/>
      <c r="AF3006" s="46"/>
      <c r="AG3006" s="46"/>
      <c r="AH3006" s="46"/>
      <c r="AI3006" s="46"/>
      <c r="AJ3006" s="46"/>
      <c r="AK3006" s="46"/>
    </row>
    <row r="3007" spans="7:37" s="1" customFormat="1" ht="13.9" customHeight="1">
      <c r="G3007" s="50"/>
      <c r="H3007" s="50"/>
      <c r="I3007" s="50"/>
      <c r="J3007" s="50"/>
      <c r="K3007" s="50"/>
      <c r="L3007" s="50"/>
      <c r="M3007" s="50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0"/>
      <c r="Z3007" s="50"/>
      <c r="AA3007" s="46"/>
      <c r="AB3007" s="46"/>
      <c r="AC3007" s="46"/>
      <c r="AD3007" s="46"/>
      <c r="AE3007" s="46"/>
      <c r="AF3007" s="46"/>
      <c r="AG3007" s="46"/>
      <c r="AH3007" s="46"/>
      <c r="AI3007" s="46"/>
      <c r="AJ3007" s="46"/>
      <c r="AK3007" s="46"/>
    </row>
    <row r="3008" spans="7:37" s="1" customFormat="1" ht="13.9" customHeight="1">
      <c r="G3008" s="50"/>
      <c r="H3008" s="50"/>
      <c r="I3008" s="50"/>
      <c r="J3008" s="50"/>
      <c r="K3008" s="50"/>
      <c r="L3008" s="50"/>
      <c r="M3008" s="50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0"/>
      <c r="Z3008" s="50"/>
      <c r="AA3008" s="46"/>
      <c r="AB3008" s="46"/>
      <c r="AC3008" s="46"/>
      <c r="AD3008" s="46"/>
      <c r="AE3008" s="46"/>
      <c r="AF3008" s="46"/>
      <c r="AG3008" s="46"/>
      <c r="AH3008" s="46"/>
      <c r="AI3008" s="46"/>
      <c r="AJ3008" s="46"/>
      <c r="AK3008" s="46"/>
    </row>
    <row r="3009" spans="7:37" s="1" customFormat="1" ht="13.9" customHeight="1">
      <c r="G3009" s="50"/>
      <c r="H3009" s="50"/>
      <c r="I3009" s="50"/>
      <c r="J3009" s="50"/>
      <c r="K3009" s="50"/>
      <c r="L3009" s="50"/>
      <c r="M3009" s="50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0"/>
      <c r="Z3009" s="50"/>
      <c r="AA3009" s="46"/>
      <c r="AB3009" s="46"/>
      <c r="AC3009" s="46"/>
      <c r="AD3009" s="46"/>
      <c r="AE3009" s="46"/>
      <c r="AF3009" s="46"/>
      <c r="AG3009" s="46"/>
      <c r="AH3009" s="46"/>
      <c r="AI3009" s="46"/>
      <c r="AJ3009" s="46"/>
      <c r="AK3009" s="46"/>
    </row>
    <row r="3010" spans="7:37" s="1" customFormat="1" ht="13.9" customHeight="1">
      <c r="G3010" s="50"/>
      <c r="H3010" s="50"/>
      <c r="I3010" s="50"/>
      <c r="J3010" s="50"/>
      <c r="K3010" s="50"/>
      <c r="L3010" s="50"/>
      <c r="M3010" s="50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0"/>
      <c r="Z3010" s="50"/>
      <c r="AA3010" s="46"/>
      <c r="AB3010" s="46"/>
      <c r="AC3010" s="46"/>
      <c r="AD3010" s="46"/>
      <c r="AE3010" s="46"/>
      <c r="AF3010" s="46"/>
      <c r="AG3010" s="46"/>
      <c r="AH3010" s="46"/>
      <c r="AI3010" s="46"/>
      <c r="AJ3010" s="46"/>
      <c r="AK3010" s="46"/>
    </row>
    <row r="3011" spans="7:37" s="1" customFormat="1" ht="13.9" customHeight="1">
      <c r="G3011" s="50"/>
      <c r="H3011" s="50"/>
      <c r="I3011" s="50"/>
      <c r="J3011" s="50"/>
      <c r="K3011" s="50"/>
      <c r="L3011" s="50"/>
      <c r="M3011" s="50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0"/>
      <c r="Z3011" s="50"/>
      <c r="AA3011" s="46"/>
      <c r="AB3011" s="46"/>
      <c r="AC3011" s="46"/>
      <c r="AD3011" s="46"/>
      <c r="AE3011" s="46"/>
      <c r="AF3011" s="46"/>
      <c r="AG3011" s="46"/>
      <c r="AH3011" s="46"/>
      <c r="AI3011" s="46"/>
      <c r="AJ3011" s="46"/>
      <c r="AK3011" s="46"/>
    </row>
    <row r="3012" spans="7:37" s="1" customFormat="1" ht="13.9" customHeight="1">
      <c r="G3012" s="50"/>
      <c r="H3012" s="50"/>
      <c r="I3012" s="50"/>
      <c r="J3012" s="50"/>
      <c r="K3012" s="50"/>
      <c r="L3012" s="50"/>
      <c r="M3012" s="50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0"/>
      <c r="Z3012" s="50"/>
      <c r="AA3012" s="46"/>
      <c r="AB3012" s="46"/>
      <c r="AC3012" s="46"/>
      <c r="AD3012" s="46"/>
      <c r="AE3012" s="46"/>
      <c r="AF3012" s="46"/>
      <c r="AG3012" s="46"/>
      <c r="AH3012" s="46"/>
      <c r="AI3012" s="46"/>
      <c r="AJ3012" s="46"/>
      <c r="AK3012" s="46"/>
    </row>
    <row r="3013" spans="7:37" s="1" customFormat="1" ht="13.9" customHeight="1">
      <c r="G3013" s="50"/>
      <c r="H3013" s="50"/>
      <c r="I3013" s="50"/>
      <c r="J3013" s="50"/>
      <c r="K3013" s="50"/>
      <c r="L3013" s="50"/>
      <c r="M3013" s="50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0"/>
      <c r="Z3013" s="50"/>
      <c r="AA3013" s="46"/>
      <c r="AB3013" s="46"/>
      <c r="AC3013" s="46"/>
      <c r="AD3013" s="46"/>
      <c r="AE3013" s="46"/>
      <c r="AF3013" s="46"/>
      <c r="AG3013" s="46"/>
      <c r="AH3013" s="46"/>
      <c r="AI3013" s="46"/>
      <c r="AJ3013" s="46"/>
      <c r="AK3013" s="46"/>
    </row>
    <row r="3014" spans="7:37" s="1" customFormat="1" ht="13.9" customHeight="1">
      <c r="G3014" s="50"/>
      <c r="H3014" s="50"/>
      <c r="I3014" s="50"/>
      <c r="J3014" s="50"/>
      <c r="K3014" s="50"/>
      <c r="L3014" s="50"/>
      <c r="M3014" s="50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0"/>
      <c r="Z3014" s="50"/>
      <c r="AA3014" s="46"/>
      <c r="AB3014" s="46"/>
      <c r="AC3014" s="46"/>
      <c r="AD3014" s="46"/>
      <c r="AE3014" s="46"/>
      <c r="AF3014" s="46"/>
      <c r="AG3014" s="46"/>
      <c r="AH3014" s="46"/>
      <c r="AI3014" s="46"/>
      <c r="AJ3014" s="46"/>
      <c r="AK3014" s="46"/>
    </row>
    <row r="3015" spans="7:37" s="1" customFormat="1" ht="13.9" customHeight="1">
      <c r="G3015" s="50"/>
      <c r="H3015" s="50"/>
      <c r="I3015" s="50"/>
      <c r="J3015" s="50"/>
      <c r="K3015" s="50"/>
      <c r="L3015" s="50"/>
      <c r="M3015" s="50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0"/>
      <c r="Z3015" s="50"/>
      <c r="AA3015" s="46"/>
      <c r="AB3015" s="46"/>
      <c r="AC3015" s="46"/>
      <c r="AD3015" s="46"/>
      <c r="AE3015" s="46"/>
      <c r="AF3015" s="46"/>
      <c r="AG3015" s="46"/>
      <c r="AH3015" s="46"/>
      <c r="AI3015" s="46"/>
      <c r="AJ3015" s="46"/>
      <c r="AK3015" s="46"/>
    </row>
    <row r="3016" spans="7:37" s="1" customFormat="1" ht="13.9" customHeight="1"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0"/>
      <c r="Z3016" s="50"/>
      <c r="AA3016" s="46"/>
      <c r="AB3016" s="46"/>
      <c r="AC3016" s="46"/>
      <c r="AD3016" s="46"/>
      <c r="AE3016" s="46"/>
      <c r="AF3016" s="46"/>
      <c r="AG3016" s="46"/>
      <c r="AH3016" s="46"/>
      <c r="AI3016" s="46"/>
      <c r="AJ3016" s="46"/>
      <c r="AK3016" s="46"/>
    </row>
    <row r="3017" spans="7:37" s="1" customFormat="1" ht="13.9" customHeight="1">
      <c r="G3017" s="50"/>
      <c r="H3017" s="50"/>
      <c r="I3017" s="50"/>
      <c r="J3017" s="50"/>
      <c r="K3017" s="50"/>
      <c r="L3017" s="50"/>
      <c r="M3017" s="50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0"/>
      <c r="Z3017" s="50"/>
      <c r="AA3017" s="46"/>
      <c r="AB3017" s="46"/>
      <c r="AC3017" s="46"/>
      <c r="AD3017" s="46"/>
      <c r="AE3017" s="46"/>
      <c r="AF3017" s="46"/>
      <c r="AG3017" s="46"/>
      <c r="AH3017" s="46"/>
      <c r="AI3017" s="46"/>
      <c r="AJ3017" s="46"/>
      <c r="AK3017" s="46"/>
    </row>
    <row r="3018" spans="7:37" s="1" customFormat="1" ht="13.9" customHeight="1">
      <c r="G3018" s="50"/>
      <c r="H3018" s="50"/>
      <c r="I3018" s="50"/>
      <c r="J3018" s="50"/>
      <c r="K3018" s="50"/>
      <c r="L3018" s="50"/>
      <c r="M3018" s="50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0"/>
      <c r="Z3018" s="50"/>
      <c r="AA3018" s="46"/>
      <c r="AB3018" s="46"/>
      <c r="AC3018" s="46"/>
      <c r="AD3018" s="46"/>
      <c r="AE3018" s="46"/>
      <c r="AF3018" s="46"/>
      <c r="AG3018" s="46"/>
      <c r="AH3018" s="46"/>
      <c r="AI3018" s="46"/>
      <c r="AJ3018" s="46"/>
      <c r="AK3018" s="46"/>
    </row>
    <row r="3019" spans="7:37" s="1" customFormat="1" ht="13.9" customHeight="1">
      <c r="G3019" s="50"/>
      <c r="H3019" s="50"/>
      <c r="I3019" s="50"/>
      <c r="J3019" s="50"/>
      <c r="K3019" s="50"/>
      <c r="L3019" s="50"/>
      <c r="M3019" s="50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0"/>
      <c r="Z3019" s="50"/>
      <c r="AA3019" s="46"/>
      <c r="AB3019" s="46"/>
      <c r="AC3019" s="46"/>
      <c r="AD3019" s="46"/>
      <c r="AE3019" s="46"/>
      <c r="AF3019" s="46"/>
      <c r="AG3019" s="46"/>
      <c r="AH3019" s="46"/>
      <c r="AI3019" s="46"/>
      <c r="AJ3019" s="46"/>
      <c r="AK3019" s="46"/>
    </row>
    <row r="3020" spans="7:37" s="1" customFormat="1" ht="13.9" customHeight="1">
      <c r="G3020" s="50"/>
      <c r="H3020" s="50"/>
      <c r="I3020" s="50"/>
      <c r="J3020" s="50"/>
      <c r="K3020" s="50"/>
      <c r="L3020" s="50"/>
      <c r="M3020" s="50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0"/>
      <c r="Z3020" s="50"/>
      <c r="AA3020" s="46"/>
      <c r="AB3020" s="46"/>
      <c r="AC3020" s="46"/>
      <c r="AD3020" s="46"/>
      <c r="AE3020" s="46"/>
      <c r="AF3020" s="46"/>
      <c r="AG3020" s="46"/>
      <c r="AH3020" s="46"/>
      <c r="AI3020" s="46"/>
      <c r="AJ3020" s="46"/>
      <c r="AK3020" s="46"/>
    </row>
    <row r="3021" spans="7:37" s="1" customFormat="1" ht="13.9" customHeight="1">
      <c r="G3021" s="50"/>
      <c r="H3021" s="50"/>
      <c r="I3021" s="50"/>
      <c r="J3021" s="50"/>
      <c r="K3021" s="50"/>
      <c r="L3021" s="50"/>
      <c r="M3021" s="50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0"/>
      <c r="Z3021" s="50"/>
      <c r="AA3021" s="46"/>
      <c r="AB3021" s="46"/>
      <c r="AC3021" s="46"/>
      <c r="AD3021" s="46"/>
      <c r="AE3021" s="46"/>
      <c r="AF3021" s="46"/>
      <c r="AG3021" s="46"/>
      <c r="AH3021" s="46"/>
      <c r="AI3021" s="46"/>
      <c r="AJ3021" s="46"/>
      <c r="AK3021" s="46"/>
    </row>
    <row r="3022" spans="7:37" s="1" customFormat="1" ht="13.9" customHeight="1">
      <c r="G3022" s="50"/>
      <c r="H3022" s="50"/>
      <c r="I3022" s="50"/>
      <c r="J3022" s="50"/>
      <c r="K3022" s="50"/>
      <c r="L3022" s="50"/>
      <c r="M3022" s="50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0"/>
      <c r="Z3022" s="50"/>
      <c r="AA3022" s="46"/>
      <c r="AB3022" s="46"/>
      <c r="AC3022" s="46"/>
      <c r="AD3022" s="46"/>
      <c r="AE3022" s="46"/>
      <c r="AF3022" s="46"/>
      <c r="AG3022" s="46"/>
      <c r="AH3022" s="46"/>
      <c r="AI3022" s="46"/>
      <c r="AJ3022" s="46"/>
      <c r="AK3022" s="46"/>
    </row>
    <row r="3023" spans="7:37" s="1" customFormat="1" ht="13.9" customHeight="1">
      <c r="G3023" s="50"/>
      <c r="H3023" s="50"/>
      <c r="I3023" s="50"/>
      <c r="J3023" s="50"/>
      <c r="K3023" s="50"/>
      <c r="L3023" s="50"/>
      <c r="M3023" s="50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0"/>
      <c r="Z3023" s="50"/>
      <c r="AA3023" s="46"/>
      <c r="AB3023" s="46"/>
      <c r="AC3023" s="46"/>
      <c r="AD3023" s="46"/>
      <c r="AE3023" s="46"/>
      <c r="AF3023" s="46"/>
      <c r="AG3023" s="46"/>
      <c r="AH3023" s="46"/>
      <c r="AI3023" s="46"/>
      <c r="AJ3023" s="46"/>
      <c r="AK3023" s="46"/>
    </row>
    <row r="3024" spans="7:37" s="1" customFormat="1" ht="13.9" customHeight="1">
      <c r="G3024" s="50"/>
      <c r="H3024" s="50"/>
      <c r="I3024" s="50"/>
      <c r="J3024" s="50"/>
      <c r="K3024" s="50"/>
      <c r="L3024" s="50"/>
      <c r="M3024" s="50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0"/>
      <c r="Z3024" s="50"/>
      <c r="AA3024" s="46"/>
      <c r="AB3024" s="46"/>
      <c r="AC3024" s="46"/>
      <c r="AD3024" s="46"/>
      <c r="AE3024" s="46"/>
      <c r="AF3024" s="46"/>
      <c r="AG3024" s="46"/>
      <c r="AH3024" s="46"/>
      <c r="AI3024" s="46"/>
      <c r="AJ3024" s="46"/>
      <c r="AK3024" s="46"/>
    </row>
    <row r="3025" spans="7:37" s="1" customFormat="1" ht="13.9" customHeight="1">
      <c r="G3025" s="50"/>
      <c r="H3025" s="50"/>
      <c r="I3025" s="50"/>
      <c r="J3025" s="50"/>
      <c r="K3025" s="50"/>
      <c r="L3025" s="50"/>
      <c r="M3025" s="50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0"/>
      <c r="Z3025" s="50"/>
      <c r="AA3025" s="46"/>
      <c r="AB3025" s="46"/>
      <c r="AC3025" s="46"/>
      <c r="AD3025" s="46"/>
      <c r="AE3025" s="46"/>
      <c r="AF3025" s="46"/>
      <c r="AG3025" s="46"/>
      <c r="AH3025" s="46"/>
      <c r="AI3025" s="46"/>
      <c r="AJ3025" s="46"/>
      <c r="AK3025" s="46"/>
    </row>
    <row r="3026" spans="7:37" s="1" customFormat="1" ht="13.9" customHeight="1">
      <c r="G3026" s="50"/>
      <c r="H3026" s="50"/>
      <c r="I3026" s="50"/>
      <c r="J3026" s="50"/>
      <c r="K3026" s="50"/>
      <c r="L3026" s="50"/>
      <c r="M3026" s="50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0"/>
      <c r="Z3026" s="50"/>
      <c r="AA3026" s="46"/>
      <c r="AB3026" s="46"/>
      <c r="AC3026" s="46"/>
      <c r="AD3026" s="46"/>
      <c r="AE3026" s="46"/>
      <c r="AF3026" s="46"/>
      <c r="AG3026" s="46"/>
      <c r="AH3026" s="46"/>
      <c r="AI3026" s="46"/>
      <c r="AJ3026" s="46"/>
      <c r="AK3026" s="46"/>
    </row>
    <row r="3027" spans="7:37" s="1" customFormat="1" ht="13.9" customHeight="1">
      <c r="G3027" s="50"/>
      <c r="H3027" s="50"/>
      <c r="I3027" s="50"/>
      <c r="J3027" s="50"/>
      <c r="K3027" s="50"/>
      <c r="L3027" s="50"/>
      <c r="M3027" s="50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0"/>
      <c r="Z3027" s="50"/>
      <c r="AA3027" s="46"/>
      <c r="AB3027" s="46"/>
      <c r="AC3027" s="46"/>
      <c r="AD3027" s="46"/>
      <c r="AE3027" s="46"/>
      <c r="AF3027" s="46"/>
      <c r="AG3027" s="46"/>
      <c r="AH3027" s="46"/>
      <c r="AI3027" s="46"/>
      <c r="AJ3027" s="46"/>
      <c r="AK3027" s="46"/>
    </row>
    <row r="3028" spans="7:37" s="1" customFormat="1" ht="13.9" customHeight="1">
      <c r="G3028" s="50"/>
      <c r="H3028" s="50"/>
      <c r="I3028" s="50"/>
      <c r="J3028" s="50"/>
      <c r="K3028" s="50"/>
      <c r="L3028" s="50"/>
      <c r="M3028" s="50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0"/>
      <c r="Z3028" s="50"/>
      <c r="AA3028" s="46"/>
      <c r="AB3028" s="46"/>
      <c r="AC3028" s="46"/>
      <c r="AD3028" s="46"/>
      <c r="AE3028" s="46"/>
      <c r="AF3028" s="46"/>
      <c r="AG3028" s="46"/>
      <c r="AH3028" s="46"/>
      <c r="AI3028" s="46"/>
      <c r="AJ3028" s="46"/>
      <c r="AK3028" s="46"/>
    </row>
    <row r="3029" spans="7:37" s="1" customFormat="1" ht="13.9" customHeight="1">
      <c r="G3029" s="50"/>
      <c r="H3029" s="50"/>
      <c r="I3029" s="50"/>
      <c r="J3029" s="50"/>
      <c r="K3029" s="50"/>
      <c r="L3029" s="50"/>
      <c r="M3029" s="50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0"/>
      <c r="Z3029" s="50"/>
      <c r="AA3029" s="46"/>
      <c r="AB3029" s="46"/>
      <c r="AC3029" s="46"/>
      <c r="AD3029" s="46"/>
      <c r="AE3029" s="46"/>
      <c r="AF3029" s="46"/>
      <c r="AG3029" s="46"/>
      <c r="AH3029" s="46"/>
      <c r="AI3029" s="46"/>
      <c r="AJ3029" s="46"/>
      <c r="AK3029" s="46"/>
    </row>
    <row r="3030" spans="7:37" s="1" customFormat="1" ht="13.9" customHeight="1">
      <c r="G3030" s="50"/>
      <c r="H3030" s="50"/>
      <c r="I3030" s="50"/>
      <c r="J3030" s="50"/>
      <c r="K3030" s="50"/>
      <c r="L3030" s="50"/>
      <c r="M3030" s="50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0"/>
      <c r="Z3030" s="50"/>
      <c r="AA3030" s="46"/>
      <c r="AB3030" s="46"/>
      <c r="AC3030" s="46"/>
      <c r="AD3030" s="46"/>
      <c r="AE3030" s="46"/>
      <c r="AF3030" s="46"/>
      <c r="AG3030" s="46"/>
      <c r="AH3030" s="46"/>
      <c r="AI3030" s="46"/>
      <c r="AJ3030" s="46"/>
      <c r="AK3030" s="46"/>
    </row>
    <row r="3031" spans="7:37" s="1" customFormat="1" ht="13.9" customHeight="1">
      <c r="G3031" s="50"/>
      <c r="H3031" s="50"/>
      <c r="I3031" s="50"/>
      <c r="J3031" s="50"/>
      <c r="K3031" s="50"/>
      <c r="L3031" s="50"/>
      <c r="M3031" s="50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0"/>
      <c r="Z3031" s="50"/>
      <c r="AA3031" s="46"/>
      <c r="AB3031" s="46"/>
      <c r="AC3031" s="46"/>
      <c r="AD3031" s="46"/>
      <c r="AE3031" s="46"/>
      <c r="AF3031" s="46"/>
      <c r="AG3031" s="46"/>
      <c r="AH3031" s="46"/>
      <c r="AI3031" s="46"/>
      <c r="AJ3031" s="46"/>
      <c r="AK3031" s="46"/>
    </row>
    <row r="3032" spans="7:37" s="1" customFormat="1" ht="13.9" customHeight="1">
      <c r="G3032" s="50"/>
      <c r="H3032" s="50"/>
      <c r="I3032" s="50"/>
      <c r="J3032" s="50"/>
      <c r="K3032" s="50"/>
      <c r="L3032" s="50"/>
      <c r="M3032" s="50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0"/>
      <c r="Z3032" s="50"/>
      <c r="AA3032" s="46"/>
      <c r="AB3032" s="46"/>
      <c r="AC3032" s="46"/>
      <c r="AD3032" s="46"/>
      <c r="AE3032" s="46"/>
      <c r="AF3032" s="46"/>
      <c r="AG3032" s="46"/>
      <c r="AH3032" s="46"/>
      <c r="AI3032" s="46"/>
      <c r="AJ3032" s="46"/>
      <c r="AK3032" s="46"/>
    </row>
    <row r="3033" spans="7:37" s="1" customFormat="1" ht="13.9" customHeight="1">
      <c r="G3033" s="50"/>
      <c r="H3033" s="50"/>
      <c r="I3033" s="50"/>
      <c r="J3033" s="50"/>
      <c r="K3033" s="50"/>
      <c r="L3033" s="50"/>
      <c r="M3033" s="50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0"/>
      <c r="Z3033" s="50"/>
      <c r="AA3033" s="46"/>
      <c r="AB3033" s="46"/>
      <c r="AC3033" s="46"/>
      <c r="AD3033" s="46"/>
      <c r="AE3033" s="46"/>
      <c r="AF3033" s="46"/>
      <c r="AG3033" s="46"/>
      <c r="AH3033" s="46"/>
      <c r="AI3033" s="46"/>
      <c r="AJ3033" s="46"/>
      <c r="AK3033" s="46"/>
    </row>
    <row r="3034" spans="7:37" s="1" customFormat="1" ht="13.9" customHeight="1">
      <c r="G3034" s="50"/>
      <c r="H3034" s="50"/>
      <c r="I3034" s="50"/>
      <c r="J3034" s="50"/>
      <c r="K3034" s="50"/>
      <c r="L3034" s="50"/>
      <c r="M3034" s="50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0"/>
      <c r="Z3034" s="50"/>
      <c r="AA3034" s="46"/>
      <c r="AB3034" s="46"/>
      <c r="AC3034" s="46"/>
      <c r="AD3034" s="46"/>
      <c r="AE3034" s="46"/>
      <c r="AF3034" s="46"/>
      <c r="AG3034" s="46"/>
      <c r="AH3034" s="46"/>
      <c r="AI3034" s="46"/>
      <c r="AJ3034" s="46"/>
      <c r="AK3034" s="46"/>
    </row>
    <row r="3035" spans="7:37" s="1" customFormat="1" ht="13.9" customHeight="1">
      <c r="G3035" s="50"/>
      <c r="H3035" s="50"/>
      <c r="I3035" s="50"/>
      <c r="J3035" s="50"/>
      <c r="K3035" s="50"/>
      <c r="L3035" s="50"/>
      <c r="M3035" s="50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0"/>
      <c r="Z3035" s="50"/>
      <c r="AA3035" s="46"/>
      <c r="AB3035" s="46"/>
      <c r="AC3035" s="46"/>
      <c r="AD3035" s="46"/>
      <c r="AE3035" s="46"/>
      <c r="AF3035" s="46"/>
      <c r="AG3035" s="46"/>
      <c r="AH3035" s="46"/>
      <c r="AI3035" s="46"/>
      <c r="AJ3035" s="46"/>
      <c r="AK3035" s="46"/>
    </row>
    <row r="3036" spans="7:37" s="1" customFormat="1" ht="13.9" customHeight="1">
      <c r="G3036" s="50"/>
      <c r="H3036" s="50"/>
      <c r="I3036" s="50"/>
      <c r="J3036" s="50"/>
      <c r="K3036" s="50"/>
      <c r="L3036" s="50"/>
      <c r="M3036" s="50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0"/>
      <c r="Z3036" s="50"/>
      <c r="AA3036" s="46"/>
      <c r="AB3036" s="46"/>
      <c r="AC3036" s="46"/>
      <c r="AD3036" s="46"/>
      <c r="AE3036" s="46"/>
      <c r="AF3036" s="46"/>
      <c r="AG3036" s="46"/>
      <c r="AH3036" s="46"/>
      <c r="AI3036" s="46"/>
      <c r="AJ3036" s="46"/>
      <c r="AK3036" s="46"/>
    </row>
    <row r="3037" spans="7:37" s="1" customFormat="1" ht="13.9" customHeight="1">
      <c r="G3037" s="50"/>
      <c r="H3037" s="50"/>
      <c r="I3037" s="50"/>
      <c r="J3037" s="50"/>
      <c r="K3037" s="50"/>
      <c r="L3037" s="50"/>
      <c r="M3037" s="50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0"/>
      <c r="Z3037" s="50"/>
      <c r="AA3037" s="46"/>
      <c r="AB3037" s="46"/>
      <c r="AC3037" s="46"/>
      <c r="AD3037" s="46"/>
      <c r="AE3037" s="46"/>
      <c r="AF3037" s="46"/>
      <c r="AG3037" s="46"/>
      <c r="AH3037" s="46"/>
      <c r="AI3037" s="46"/>
      <c r="AJ3037" s="46"/>
      <c r="AK3037" s="46"/>
    </row>
    <row r="3038" spans="7:37" s="1" customFormat="1" ht="13.9" customHeight="1">
      <c r="G3038" s="50"/>
      <c r="H3038" s="50"/>
      <c r="I3038" s="50"/>
      <c r="J3038" s="50"/>
      <c r="K3038" s="50"/>
      <c r="L3038" s="50"/>
      <c r="M3038" s="50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0"/>
      <c r="Z3038" s="50"/>
      <c r="AA3038" s="46"/>
      <c r="AB3038" s="46"/>
      <c r="AC3038" s="46"/>
      <c r="AD3038" s="46"/>
      <c r="AE3038" s="46"/>
      <c r="AF3038" s="46"/>
      <c r="AG3038" s="46"/>
      <c r="AH3038" s="46"/>
      <c r="AI3038" s="46"/>
      <c r="AJ3038" s="46"/>
      <c r="AK3038" s="46"/>
    </row>
    <row r="3039" spans="7:37" s="1" customFormat="1" ht="13.9" customHeight="1">
      <c r="G3039" s="50"/>
      <c r="H3039" s="50"/>
      <c r="I3039" s="50"/>
      <c r="J3039" s="50"/>
      <c r="K3039" s="50"/>
      <c r="L3039" s="50"/>
      <c r="M3039" s="50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0"/>
      <c r="Z3039" s="50"/>
      <c r="AA3039" s="46"/>
      <c r="AB3039" s="46"/>
      <c r="AC3039" s="46"/>
      <c r="AD3039" s="46"/>
      <c r="AE3039" s="46"/>
      <c r="AF3039" s="46"/>
      <c r="AG3039" s="46"/>
      <c r="AH3039" s="46"/>
      <c r="AI3039" s="46"/>
      <c r="AJ3039" s="46"/>
      <c r="AK3039" s="46"/>
    </row>
    <row r="3040" spans="7:37" s="1" customFormat="1" ht="13.9" customHeight="1">
      <c r="G3040" s="50"/>
      <c r="H3040" s="50"/>
      <c r="I3040" s="50"/>
      <c r="J3040" s="50"/>
      <c r="K3040" s="50"/>
      <c r="L3040" s="50"/>
      <c r="M3040" s="50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0"/>
      <c r="Z3040" s="50"/>
      <c r="AA3040" s="46"/>
      <c r="AB3040" s="46"/>
      <c r="AC3040" s="46"/>
      <c r="AD3040" s="46"/>
      <c r="AE3040" s="46"/>
      <c r="AF3040" s="46"/>
      <c r="AG3040" s="46"/>
      <c r="AH3040" s="46"/>
      <c r="AI3040" s="46"/>
      <c r="AJ3040" s="46"/>
      <c r="AK3040" s="46"/>
    </row>
    <row r="3041" spans="7:37" s="1" customFormat="1" ht="13.9" customHeight="1">
      <c r="G3041" s="50"/>
      <c r="H3041" s="50"/>
      <c r="I3041" s="50"/>
      <c r="J3041" s="50"/>
      <c r="K3041" s="50"/>
      <c r="L3041" s="50"/>
      <c r="M3041" s="50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0"/>
      <c r="Z3041" s="50"/>
      <c r="AA3041" s="46"/>
      <c r="AB3041" s="46"/>
      <c r="AC3041" s="46"/>
      <c r="AD3041" s="46"/>
      <c r="AE3041" s="46"/>
      <c r="AF3041" s="46"/>
      <c r="AG3041" s="46"/>
      <c r="AH3041" s="46"/>
      <c r="AI3041" s="46"/>
      <c r="AJ3041" s="46"/>
      <c r="AK3041" s="46"/>
    </row>
    <row r="3042" spans="7:37" s="1" customFormat="1" ht="13.9" customHeight="1">
      <c r="G3042" s="50"/>
      <c r="H3042" s="50"/>
      <c r="I3042" s="50"/>
      <c r="J3042" s="50"/>
      <c r="K3042" s="50"/>
      <c r="L3042" s="50"/>
      <c r="M3042" s="50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0"/>
      <c r="Z3042" s="50"/>
      <c r="AA3042" s="46"/>
      <c r="AB3042" s="46"/>
      <c r="AC3042" s="46"/>
      <c r="AD3042" s="46"/>
      <c r="AE3042" s="46"/>
      <c r="AF3042" s="46"/>
      <c r="AG3042" s="46"/>
      <c r="AH3042" s="46"/>
      <c r="AI3042" s="46"/>
      <c r="AJ3042" s="46"/>
      <c r="AK3042" s="46"/>
    </row>
    <row r="3043" spans="7:37" s="1" customFormat="1" ht="13.9" customHeight="1">
      <c r="G3043" s="50"/>
      <c r="H3043" s="50"/>
      <c r="I3043" s="50"/>
      <c r="J3043" s="50"/>
      <c r="K3043" s="50"/>
      <c r="L3043" s="50"/>
      <c r="M3043" s="50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0"/>
      <c r="Z3043" s="50"/>
      <c r="AA3043" s="46"/>
      <c r="AB3043" s="46"/>
      <c r="AC3043" s="46"/>
      <c r="AD3043" s="46"/>
      <c r="AE3043" s="46"/>
      <c r="AF3043" s="46"/>
      <c r="AG3043" s="46"/>
      <c r="AH3043" s="46"/>
      <c r="AI3043" s="46"/>
      <c r="AJ3043" s="46"/>
      <c r="AK3043" s="46"/>
    </row>
    <row r="3044" spans="7:37" s="1" customFormat="1" ht="13.9" customHeight="1">
      <c r="G3044" s="50"/>
      <c r="H3044" s="50"/>
      <c r="I3044" s="50"/>
      <c r="J3044" s="50"/>
      <c r="K3044" s="50"/>
      <c r="L3044" s="50"/>
      <c r="M3044" s="50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0"/>
      <c r="Z3044" s="50"/>
      <c r="AA3044" s="46"/>
      <c r="AB3044" s="46"/>
      <c r="AC3044" s="46"/>
      <c r="AD3044" s="46"/>
      <c r="AE3044" s="46"/>
      <c r="AF3044" s="46"/>
      <c r="AG3044" s="46"/>
      <c r="AH3044" s="46"/>
      <c r="AI3044" s="46"/>
      <c r="AJ3044" s="46"/>
      <c r="AK3044" s="46"/>
    </row>
    <row r="3045" spans="7:37" s="1" customFormat="1" ht="13.9" customHeight="1">
      <c r="G3045" s="50"/>
      <c r="H3045" s="50"/>
      <c r="I3045" s="50"/>
      <c r="J3045" s="50"/>
      <c r="K3045" s="50"/>
      <c r="L3045" s="50"/>
      <c r="M3045" s="50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0"/>
      <c r="Z3045" s="50"/>
      <c r="AA3045" s="46"/>
      <c r="AB3045" s="46"/>
      <c r="AC3045" s="46"/>
      <c r="AD3045" s="46"/>
      <c r="AE3045" s="46"/>
      <c r="AF3045" s="46"/>
      <c r="AG3045" s="46"/>
      <c r="AH3045" s="46"/>
      <c r="AI3045" s="46"/>
      <c r="AJ3045" s="46"/>
      <c r="AK3045" s="46"/>
    </row>
    <row r="3046" spans="7:37" s="1" customFormat="1" ht="13.9" customHeight="1">
      <c r="G3046" s="50"/>
      <c r="H3046" s="50"/>
      <c r="I3046" s="50"/>
      <c r="J3046" s="50"/>
      <c r="K3046" s="50"/>
      <c r="L3046" s="50"/>
      <c r="M3046" s="50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0"/>
      <c r="Z3046" s="50"/>
      <c r="AA3046" s="46"/>
      <c r="AB3046" s="46"/>
      <c r="AC3046" s="46"/>
      <c r="AD3046" s="46"/>
      <c r="AE3046" s="46"/>
      <c r="AF3046" s="46"/>
      <c r="AG3046" s="46"/>
      <c r="AH3046" s="46"/>
      <c r="AI3046" s="46"/>
      <c r="AJ3046" s="46"/>
      <c r="AK3046" s="46"/>
    </row>
    <row r="3047" spans="7:37" s="1" customFormat="1" ht="13.9" customHeight="1">
      <c r="G3047" s="50"/>
      <c r="H3047" s="50"/>
      <c r="I3047" s="50"/>
      <c r="J3047" s="50"/>
      <c r="K3047" s="50"/>
      <c r="L3047" s="50"/>
      <c r="M3047" s="50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0"/>
      <c r="Z3047" s="50"/>
      <c r="AA3047" s="46"/>
      <c r="AB3047" s="46"/>
      <c r="AC3047" s="46"/>
      <c r="AD3047" s="46"/>
      <c r="AE3047" s="46"/>
      <c r="AF3047" s="46"/>
      <c r="AG3047" s="46"/>
      <c r="AH3047" s="46"/>
      <c r="AI3047" s="46"/>
      <c r="AJ3047" s="46"/>
      <c r="AK3047" s="46"/>
    </row>
    <row r="3048" spans="7:37" s="1" customFormat="1" ht="13.9" customHeight="1">
      <c r="G3048" s="50"/>
      <c r="H3048" s="50"/>
      <c r="I3048" s="50"/>
      <c r="J3048" s="50"/>
      <c r="K3048" s="50"/>
      <c r="L3048" s="50"/>
      <c r="M3048" s="50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0"/>
      <c r="Z3048" s="50"/>
      <c r="AA3048" s="46"/>
      <c r="AB3048" s="46"/>
      <c r="AC3048" s="46"/>
      <c r="AD3048" s="46"/>
      <c r="AE3048" s="46"/>
      <c r="AF3048" s="46"/>
      <c r="AG3048" s="46"/>
      <c r="AH3048" s="46"/>
      <c r="AI3048" s="46"/>
      <c r="AJ3048" s="46"/>
      <c r="AK3048" s="46"/>
    </row>
    <row r="3049" spans="7:37" s="1" customFormat="1" ht="13.9" customHeight="1">
      <c r="G3049" s="50"/>
      <c r="H3049" s="50"/>
      <c r="I3049" s="50"/>
      <c r="J3049" s="50"/>
      <c r="K3049" s="50"/>
      <c r="L3049" s="50"/>
      <c r="M3049" s="50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0"/>
      <c r="Z3049" s="50"/>
      <c r="AA3049" s="46"/>
      <c r="AB3049" s="46"/>
      <c r="AC3049" s="46"/>
      <c r="AD3049" s="46"/>
      <c r="AE3049" s="46"/>
      <c r="AF3049" s="46"/>
      <c r="AG3049" s="46"/>
      <c r="AH3049" s="46"/>
      <c r="AI3049" s="46"/>
      <c r="AJ3049" s="46"/>
      <c r="AK3049" s="46"/>
    </row>
    <row r="3050" spans="7:37" s="1" customFormat="1" ht="13.9" customHeight="1">
      <c r="G3050" s="50"/>
      <c r="H3050" s="50"/>
      <c r="I3050" s="50"/>
      <c r="J3050" s="50"/>
      <c r="K3050" s="50"/>
      <c r="L3050" s="50"/>
      <c r="M3050" s="50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0"/>
      <c r="Z3050" s="50"/>
      <c r="AA3050" s="46"/>
      <c r="AB3050" s="46"/>
      <c r="AC3050" s="46"/>
      <c r="AD3050" s="46"/>
      <c r="AE3050" s="46"/>
      <c r="AF3050" s="46"/>
      <c r="AG3050" s="46"/>
      <c r="AH3050" s="46"/>
      <c r="AI3050" s="46"/>
      <c r="AJ3050" s="46"/>
      <c r="AK3050" s="46"/>
    </row>
    <row r="3051" spans="7:37" s="1" customFormat="1" ht="13.9" customHeight="1">
      <c r="G3051" s="50"/>
      <c r="H3051" s="50"/>
      <c r="I3051" s="50"/>
      <c r="J3051" s="50"/>
      <c r="K3051" s="50"/>
      <c r="L3051" s="50"/>
      <c r="M3051" s="50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0"/>
      <c r="Z3051" s="50"/>
      <c r="AA3051" s="46"/>
      <c r="AB3051" s="46"/>
      <c r="AC3051" s="46"/>
      <c r="AD3051" s="46"/>
      <c r="AE3051" s="46"/>
      <c r="AF3051" s="46"/>
      <c r="AG3051" s="46"/>
      <c r="AH3051" s="46"/>
      <c r="AI3051" s="46"/>
      <c r="AJ3051" s="46"/>
      <c r="AK3051" s="46"/>
    </row>
    <row r="3052" spans="7:37" s="1" customFormat="1" ht="13.9" customHeight="1">
      <c r="G3052" s="50"/>
      <c r="H3052" s="50"/>
      <c r="I3052" s="50"/>
      <c r="J3052" s="50"/>
      <c r="K3052" s="50"/>
      <c r="L3052" s="50"/>
      <c r="M3052" s="50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0"/>
      <c r="Z3052" s="50"/>
      <c r="AA3052" s="46"/>
      <c r="AB3052" s="46"/>
      <c r="AC3052" s="46"/>
      <c r="AD3052" s="46"/>
      <c r="AE3052" s="46"/>
      <c r="AF3052" s="46"/>
      <c r="AG3052" s="46"/>
      <c r="AH3052" s="46"/>
      <c r="AI3052" s="46"/>
      <c r="AJ3052" s="46"/>
      <c r="AK3052" s="46"/>
    </row>
    <row r="3053" spans="7:37" s="1" customFormat="1" ht="13.9" customHeight="1">
      <c r="G3053" s="50"/>
      <c r="H3053" s="50"/>
      <c r="I3053" s="50"/>
      <c r="J3053" s="50"/>
      <c r="K3053" s="50"/>
      <c r="L3053" s="50"/>
      <c r="M3053" s="50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0"/>
      <c r="Z3053" s="50"/>
      <c r="AA3053" s="46"/>
      <c r="AB3053" s="46"/>
      <c r="AC3053" s="46"/>
      <c r="AD3053" s="46"/>
      <c r="AE3053" s="46"/>
      <c r="AF3053" s="46"/>
      <c r="AG3053" s="46"/>
      <c r="AH3053" s="46"/>
      <c r="AI3053" s="46"/>
      <c r="AJ3053" s="46"/>
      <c r="AK3053" s="46"/>
    </row>
    <row r="3054" spans="7:37" s="1" customFormat="1" ht="13.9" customHeight="1">
      <c r="G3054" s="50"/>
      <c r="H3054" s="50"/>
      <c r="I3054" s="50"/>
      <c r="J3054" s="50"/>
      <c r="K3054" s="50"/>
      <c r="L3054" s="50"/>
      <c r="M3054" s="50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0"/>
      <c r="Z3054" s="50"/>
      <c r="AA3054" s="46"/>
      <c r="AB3054" s="46"/>
      <c r="AC3054" s="46"/>
      <c r="AD3054" s="46"/>
      <c r="AE3054" s="46"/>
      <c r="AF3054" s="46"/>
      <c r="AG3054" s="46"/>
      <c r="AH3054" s="46"/>
      <c r="AI3054" s="46"/>
      <c r="AJ3054" s="46"/>
      <c r="AK3054" s="46"/>
    </row>
    <row r="3055" spans="7:37" s="1" customFormat="1" ht="13.9" customHeight="1">
      <c r="G3055" s="50"/>
      <c r="H3055" s="50"/>
      <c r="I3055" s="50"/>
      <c r="J3055" s="50"/>
      <c r="K3055" s="50"/>
      <c r="L3055" s="50"/>
      <c r="M3055" s="50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0"/>
      <c r="Z3055" s="50"/>
      <c r="AA3055" s="46"/>
      <c r="AB3055" s="46"/>
      <c r="AC3055" s="46"/>
      <c r="AD3055" s="46"/>
      <c r="AE3055" s="46"/>
      <c r="AF3055" s="46"/>
      <c r="AG3055" s="46"/>
      <c r="AH3055" s="46"/>
      <c r="AI3055" s="46"/>
      <c r="AJ3055" s="46"/>
      <c r="AK3055" s="46"/>
    </row>
    <row r="3056" spans="7:37" s="1" customFormat="1" ht="13.9" customHeight="1">
      <c r="G3056" s="50"/>
      <c r="H3056" s="50"/>
      <c r="I3056" s="50"/>
      <c r="J3056" s="50"/>
      <c r="K3056" s="50"/>
      <c r="L3056" s="50"/>
      <c r="M3056" s="50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0"/>
      <c r="Z3056" s="50"/>
      <c r="AA3056" s="46"/>
      <c r="AB3056" s="46"/>
      <c r="AC3056" s="46"/>
      <c r="AD3056" s="46"/>
      <c r="AE3056" s="46"/>
      <c r="AF3056" s="46"/>
      <c r="AG3056" s="46"/>
      <c r="AH3056" s="46"/>
      <c r="AI3056" s="46"/>
      <c r="AJ3056" s="46"/>
      <c r="AK3056" s="46"/>
    </row>
    <row r="3057" spans="7:37" s="1" customFormat="1" ht="13.9" customHeight="1">
      <c r="G3057" s="50"/>
      <c r="H3057" s="50"/>
      <c r="I3057" s="50"/>
      <c r="J3057" s="50"/>
      <c r="K3057" s="50"/>
      <c r="L3057" s="50"/>
      <c r="M3057" s="50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0"/>
      <c r="Z3057" s="50"/>
      <c r="AA3057" s="46"/>
      <c r="AB3057" s="46"/>
      <c r="AC3057" s="46"/>
      <c r="AD3057" s="46"/>
      <c r="AE3057" s="46"/>
      <c r="AF3057" s="46"/>
      <c r="AG3057" s="46"/>
      <c r="AH3057" s="46"/>
      <c r="AI3057" s="46"/>
      <c r="AJ3057" s="46"/>
      <c r="AK3057" s="46"/>
    </row>
    <row r="3058" spans="7:37" s="1" customFormat="1" ht="13.9" customHeight="1">
      <c r="G3058" s="50"/>
      <c r="H3058" s="50"/>
      <c r="I3058" s="50"/>
      <c r="J3058" s="50"/>
      <c r="K3058" s="50"/>
      <c r="L3058" s="50"/>
      <c r="M3058" s="50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0"/>
      <c r="Z3058" s="50"/>
      <c r="AA3058" s="46"/>
      <c r="AB3058" s="46"/>
      <c r="AC3058" s="46"/>
      <c r="AD3058" s="46"/>
      <c r="AE3058" s="46"/>
      <c r="AF3058" s="46"/>
      <c r="AG3058" s="46"/>
      <c r="AH3058" s="46"/>
      <c r="AI3058" s="46"/>
      <c r="AJ3058" s="46"/>
      <c r="AK3058" s="46"/>
    </row>
    <row r="3059" spans="7:37" s="1" customFormat="1" ht="13.9" customHeight="1">
      <c r="G3059" s="50"/>
      <c r="H3059" s="50"/>
      <c r="I3059" s="50"/>
      <c r="J3059" s="50"/>
      <c r="K3059" s="50"/>
      <c r="L3059" s="50"/>
      <c r="M3059" s="50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0"/>
      <c r="Z3059" s="50"/>
      <c r="AA3059" s="46"/>
      <c r="AB3059" s="46"/>
      <c r="AC3059" s="46"/>
      <c r="AD3059" s="46"/>
      <c r="AE3059" s="46"/>
      <c r="AF3059" s="46"/>
      <c r="AG3059" s="46"/>
      <c r="AH3059" s="46"/>
      <c r="AI3059" s="46"/>
      <c r="AJ3059" s="46"/>
      <c r="AK3059" s="46"/>
    </row>
    <row r="3060" spans="7:37" s="1" customFormat="1" ht="13.9" customHeight="1">
      <c r="G3060" s="50"/>
      <c r="H3060" s="50"/>
      <c r="I3060" s="50"/>
      <c r="J3060" s="50"/>
      <c r="K3060" s="50"/>
      <c r="L3060" s="50"/>
      <c r="M3060" s="50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0"/>
      <c r="Z3060" s="50"/>
      <c r="AA3060" s="46"/>
      <c r="AB3060" s="46"/>
      <c r="AC3060" s="46"/>
      <c r="AD3060" s="46"/>
      <c r="AE3060" s="46"/>
      <c r="AF3060" s="46"/>
      <c r="AG3060" s="46"/>
      <c r="AH3060" s="46"/>
      <c r="AI3060" s="46"/>
      <c r="AJ3060" s="46"/>
      <c r="AK3060" s="46"/>
    </row>
    <row r="3061" spans="7:37" s="1" customFormat="1" ht="13.9" customHeight="1">
      <c r="G3061" s="50"/>
      <c r="H3061" s="50"/>
      <c r="I3061" s="50"/>
      <c r="J3061" s="50"/>
      <c r="K3061" s="50"/>
      <c r="L3061" s="50"/>
      <c r="M3061" s="50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0"/>
      <c r="Z3061" s="50"/>
      <c r="AA3061" s="46"/>
      <c r="AB3061" s="46"/>
      <c r="AC3061" s="46"/>
      <c r="AD3061" s="46"/>
      <c r="AE3061" s="46"/>
      <c r="AF3061" s="46"/>
      <c r="AG3061" s="46"/>
      <c r="AH3061" s="46"/>
      <c r="AI3061" s="46"/>
      <c r="AJ3061" s="46"/>
      <c r="AK3061" s="46"/>
    </row>
    <row r="3062" spans="7:37" s="1" customFormat="1" ht="13.9" customHeight="1">
      <c r="G3062" s="50"/>
      <c r="H3062" s="50"/>
      <c r="I3062" s="50"/>
      <c r="J3062" s="50"/>
      <c r="K3062" s="50"/>
      <c r="L3062" s="50"/>
      <c r="M3062" s="50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0"/>
      <c r="Z3062" s="50"/>
      <c r="AA3062" s="46"/>
      <c r="AB3062" s="46"/>
      <c r="AC3062" s="46"/>
      <c r="AD3062" s="46"/>
      <c r="AE3062" s="46"/>
      <c r="AF3062" s="46"/>
      <c r="AG3062" s="46"/>
      <c r="AH3062" s="46"/>
      <c r="AI3062" s="46"/>
      <c r="AJ3062" s="46"/>
      <c r="AK3062" s="46"/>
    </row>
    <row r="3063" spans="7:37" s="1" customFormat="1" ht="13.9" customHeight="1">
      <c r="G3063" s="50"/>
      <c r="H3063" s="50"/>
      <c r="I3063" s="50"/>
      <c r="J3063" s="50"/>
      <c r="K3063" s="50"/>
      <c r="L3063" s="50"/>
      <c r="M3063" s="50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0"/>
      <c r="Z3063" s="50"/>
      <c r="AA3063" s="46"/>
      <c r="AB3063" s="46"/>
      <c r="AC3063" s="46"/>
      <c r="AD3063" s="46"/>
      <c r="AE3063" s="46"/>
      <c r="AF3063" s="46"/>
      <c r="AG3063" s="46"/>
      <c r="AH3063" s="46"/>
      <c r="AI3063" s="46"/>
      <c r="AJ3063" s="46"/>
      <c r="AK3063" s="46"/>
    </row>
    <row r="3064" spans="7:37" s="1" customFormat="1" ht="13.9" customHeight="1">
      <c r="G3064" s="50"/>
      <c r="H3064" s="50"/>
      <c r="I3064" s="50"/>
      <c r="J3064" s="50"/>
      <c r="K3064" s="50"/>
      <c r="L3064" s="50"/>
      <c r="M3064" s="50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0"/>
      <c r="Z3064" s="50"/>
      <c r="AA3064" s="46"/>
      <c r="AB3064" s="46"/>
      <c r="AC3064" s="46"/>
      <c r="AD3064" s="46"/>
      <c r="AE3064" s="46"/>
      <c r="AF3064" s="46"/>
      <c r="AG3064" s="46"/>
      <c r="AH3064" s="46"/>
      <c r="AI3064" s="46"/>
      <c r="AJ3064" s="46"/>
      <c r="AK3064" s="46"/>
    </row>
    <row r="3065" spans="7:37" s="1" customFormat="1" ht="13.9" customHeight="1">
      <c r="G3065" s="50"/>
      <c r="H3065" s="50"/>
      <c r="I3065" s="50"/>
      <c r="J3065" s="50"/>
      <c r="K3065" s="50"/>
      <c r="L3065" s="50"/>
      <c r="M3065" s="50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0"/>
      <c r="Z3065" s="50"/>
      <c r="AA3065" s="46"/>
      <c r="AB3065" s="46"/>
      <c r="AC3065" s="46"/>
      <c r="AD3065" s="46"/>
      <c r="AE3065" s="46"/>
      <c r="AF3065" s="46"/>
      <c r="AG3065" s="46"/>
      <c r="AH3065" s="46"/>
      <c r="AI3065" s="46"/>
      <c r="AJ3065" s="46"/>
      <c r="AK3065" s="46"/>
    </row>
    <row r="3066" spans="7:37" s="1" customFormat="1" ht="13.9" customHeight="1">
      <c r="G3066" s="50"/>
      <c r="H3066" s="50"/>
      <c r="I3066" s="50"/>
      <c r="J3066" s="50"/>
      <c r="K3066" s="50"/>
      <c r="L3066" s="50"/>
      <c r="M3066" s="50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0"/>
      <c r="Z3066" s="50"/>
      <c r="AA3066" s="46"/>
      <c r="AB3066" s="46"/>
      <c r="AC3066" s="46"/>
      <c r="AD3066" s="46"/>
      <c r="AE3066" s="46"/>
      <c r="AF3066" s="46"/>
      <c r="AG3066" s="46"/>
      <c r="AH3066" s="46"/>
      <c r="AI3066" s="46"/>
      <c r="AJ3066" s="46"/>
      <c r="AK3066" s="46"/>
    </row>
    <row r="3067" spans="7:37" s="1" customFormat="1" ht="13.9" customHeight="1">
      <c r="G3067" s="50"/>
      <c r="H3067" s="50"/>
      <c r="I3067" s="50"/>
      <c r="J3067" s="50"/>
      <c r="K3067" s="50"/>
      <c r="L3067" s="50"/>
      <c r="M3067" s="50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0"/>
      <c r="Z3067" s="50"/>
      <c r="AA3067" s="46"/>
      <c r="AB3067" s="46"/>
      <c r="AC3067" s="46"/>
      <c r="AD3067" s="46"/>
      <c r="AE3067" s="46"/>
      <c r="AF3067" s="46"/>
      <c r="AG3067" s="46"/>
      <c r="AH3067" s="46"/>
      <c r="AI3067" s="46"/>
      <c r="AJ3067" s="46"/>
      <c r="AK3067" s="46"/>
    </row>
    <row r="3068" spans="7:37" s="1" customFormat="1" ht="13.9" customHeight="1">
      <c r="G3068" s="50"/>
      <c r="H3068" s="50"/>
      <c r="I3068" s="50"/>
      <c r="J3068" s="50"/>
      <c r="K3068" s="50"/>
      <c r="L3068" s="50"/>
      <c r="M3068" s="50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0"/>
      <c r="Z3068" s="50"/>
      <c r="AA3068" s="46"/>
      <c r="AB3068" s="46"/>
      <c r="AC3068" s="46"/>
      <c r="AD3068" s="46"/>
      <c r="AE3068" s="46"/>
      <c r="AF3068" s="46"/>
      <c r="AG3068" s="46"/>
      <c r="AH3068" s="46"/>
      <c r="AI3068" s="46"/>
      <c r="AJ3068" s="46"/>
      <c r="AK3068" s="46"/>
    </row>
    <row r="3069" spans="7:37" s="1" customFormat="1" ht="13.9" customHeight="1">
      <c r="G3069" s="50"/>
      <c r="H3069" s="50"/>
      <c r="I3069" s="50"/>
      <c r="J3069" s="50"/>
      <c r="K3069" s="50"/>
      <c r="L3069" s="50"/>
      <c r="M3069" s="50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0"/>
      <c r="Z3069" s="50"/>
      <c r="AA3069" s="46"/>
      <c r="AB3069" s="46"/>
      <c r="AC3069" s="46"/>
      <c r="AD3069" s="46"/>
      <c r="AE3069" s="46"/>
      <c r="AF3069" s="46"/>
      <c r="AG3069" s="46"/>
      <c r="AH3069" s="46"/>
      <c r="AI3069" s="46"/>
      <c r="AJ3069" s="46"/>
      <c r="AK3069" s="46"/>
    </row>
    <row r="3070" spans="7:37" s="1" customFormat="1" ht="13.9" customHeight="1">
      <c r="G3070" s="50"/>
      <c r="H3070" s="50"/>
      <c r="I3070" s="50"/>
      <c r="J3070" s="50"/>
      <c r="K3070" s="50"/>
      <c r="L3070" s="50"/>
      <c r="M3070" s="50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0"/>
      <c r="Z3070" s="50"/>
      <c r="AA3070" s="46"/>
      <c r="AB3070" s="46"/>
      <c r="AC3070" s="46"/>
      <c r="AD3070" s="46"/>
      <c r="AE3070" s="46"/>
      <c r="AF3070" s="46"/>
      <c r="AG3070" s="46"/>
      <c r="AH3070" s="46"/>
      <c r="AI3070" s="46"/>
      <c r="AJ3070" s="46"/>
      <c r="AK3070" s="46"/>
    </row>
    <row r="3071" spans="7:37" s="1" customFormat="1" ht="13.9" customHeight="1">
      <c r="G3071" s="50"/>
      <c r="H3071" s="50"/>
      <c r="I3071" s="50"/>
      <c r="J3071" s="50"/>
      <c r="K3071" s="50"/>
      <c r="L3071" s="50"/>
      <c r="M3071" s="50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0"/>
      <c r="Z3071" s="50"/>
      <c r="AA3071" s="46"/>
      <c r="AB3071" s="46"/>
      <c r="AC3071" s="46"/>
      <c r="AD3071" s="46"/>
      <c r="AE3071" s="46"/>
      <c r="AF3071" s="46"/>
      <c r="AG3071" s="46"/>
      <c r="AH3071" s="46"/>
      <c r="AI3071" s="46"/>
      <c r="AJ3071" s="46"/>
      <c r="AK3071" s="46"/>
    </row>
    <row r="3072" spans="7:37" s="1" customFormat="1" ht="13.9" customHeight="1">
      <c r="G3072" s="50"/>
      <c r="H3072" s="50"/>
      <c r="I3072" s="50"/>
      <c r="J3072" s="50"/>
      <c r="K3072" s="50"/>
      <c r="L3072" s="50"/>
      <c r="M3072" s="50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0"/>
      <c r="Z3072" s="50"/>
      <c r="AA3072" s="46"/>
      <c r="AB3072" s="46"/>
      <c r="AC3072" s="46"/>
      <c r="AD3072" s="46"/>
      <c r="AE3072" s="46"/>
      <c r="AF3072" s="46"/>
      <c r="AG3072" s="46"/>
      <c r="AH3072" s="46"/>
      <c r="AI3072" s="46"/>
      <c r="AJ3072" s="46"/>
      <c r="AK3072" s="46"/>
    </row>
    <row r="3073" spans="7:37" s="1" customFormat="1" ht="13.9" customHeight="1">
      <c r="G3073" s="50"/>
      <c r="H3073" s="50"/>
      <c r="I3073" s="50"/>
      <c r="J3073" s="50"/>
      <c r="K3073" s="50"/>
      <c r="L3073" s="50"/>
      <c r="M3073" s="50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0"/>
      <c r="Z3073" s="50"/>
      <c r="AA3073" s="46"/>
      <c r="AB3073" s="46"/>
      <c r="AC3073" s="46"/>
      <c r="AD3073" s="46"/>
      <c r="AE3073" s="46"/>
      <c r="AF3073" s="46"/>
      <c r="AG3073" s="46"/>
      <c r="AH3073" s="46"/>
      <c r="AI3073" s="46"/>
      <c r="AJ3073" s="46"/>
      <c r="AK3073" s="46"/>
    </row>
    <row r="3074" spans="7:37" s="1" customFormat="1" ht="13.9" customHeight="1">
      <c r="G3074" s="50"/>
      <c r="H3074" s="50"/>
      <c r="I3074" s="50"/>
      <c r="J3074" s="50"/>
      <c r="K3074" s="50"/>
      <c r="L3074" s="50"/>
      <c r="M3074" s="50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0"/>
      <c r="Z3074" s="50"/>
      <c r="AA3074" s="46"/>
      <c r="AB3074" s="46"/>
      <c r="AC3074" s="46"/>
      <c r="AD3074" s="46"/>
      <c r="AE3074" s="46"/>
      <c r="AF3074" s="46"/>
      <c r="AG3074" s="46"/>
      <c r="AH3074" s="46"/>
      <c r="AI3074" s="46"/>
      <c r="AJ3074" s="46"/>
      <c r="AK3074" s="46"/>
    </row>
    <row r="3075" spans="7:37" s="1" customFormat="1" ht="13.9" customHeight="1">
      <c r="G3075" s="50"/>
      <c r="H3075" s="50"/>
      <c r="I3075" s="50"/>
      <c r="J3075" s="50"/>
      <c r="K3075" s="50"/>
      <c r="L3075" s="50"/>
      <c r="M3075" s="50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0"/>
      <c r="Z3075" s="50"/>
      <c r="AA3075" s="46"/>
      <c r="AB3075" s="46"/>
      <c r="AC3075" s="46"/>
      <c r="AD3075" s="46"/>
      <c r="AE3075" s="46"/>
      <c r="AF3075" s="46"/>
      <c r="AG3075" s="46"/>
      <c r="AH3075" s="46"/>
      <c r="AI3075" s="46"/>
      <c r="AJ3075" s="46"/>
      <c r="AK3075" s="46"/>
    </row>
    <row r="3076" spans="7:37" s="1" customFormat="1" ht="13.9" customHeight="1">
      <c r="G3076" s="50"/>
      <c r="H3076" s="50"/>
      <c r="I3076" s="50"/>
      <c r="J3076" s="50"/>
      <c r="K3076" s="50"/>
      <c r="L3076" s="50"/>
      <c r="M3076" s="50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0"/>
      <c r="Z3076" s="50"/>
      <c r="AA3076" s="46"/>
      <c r="AB3076" s="46"/>
      <c r="AC3076" s="46"/>
      <c r="AD3076" s="46"/>
      <c r="AE3076" s="46"/>
      <c r="AF3076" s="46"/>
      <c r="AG3076" s="46"/>
      <c r="AH3076" s="46"/>
      <c r="AI3076" s="46"/>
      <c r="AJ3076" s="46"/>
      <c r="AK3076" s="46"/>
    </row>
    <row r="3077" spans="7:37" s="1" customFormat="1" ht="13.9" customHeight="1">
      <c r="G3077" s="50"/>
      <c r="H3077" s="50"/>
      <c r="I3077" s="50"/>
      <c r="J3077" s="50"/>
      <c r="K3077" s="50"/>
      <c r="L3077" s="50"/>
      <c r="M3077" s="50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0"/>
      <c r="Z3077" s="50"/>
      <c r="AA3077" s="46"/>
      <c r="AB3077" s="46"/>
      <c r="AC3077" s="46"/>
      <c r="AD3077" s="46"/>
      <c r="AE3077" s="46"/>
      <c r="AF3077" s="46"/>
      <c r="AG3077" s="46"/>
      <c r="AH3077" s="46"/>
      <c r="AI3077" s="46"/>
      <c r="AJ3077" s="46"/>
      <c r="AK3077" s="46"/>
    </row>
    <row r="3078" spans="7:37" s="1" customFormat="1" ht="13.9" customHeight="1">
      <c r="G3078" s="50"/>
      <c r="H3078" s="50"/>
      <c r="I3078" s="50"/>
      <c r="J3078" s="50"/>
      <c r="K3078" s="50"/>
      <c r="L3078" s="50"/>
      <c r="M3078" s="50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0"/>
      <c r="Z3078" s="50"/>
      <c r="AA3078" s="46"/>
      <c r="AB3078" s="46"/>
      <c r="AC3078" s="46"/>
      <c r="AD3078" s="46"/>
      <c r="AE3078" s="46"/>
      <c r="AF3078" s="46"/>
      <c r="AG3078" s="46"/>
      <c r="AH3078" s="46"/>
      <c r="AI3078" s="46"/>
      <c r="AJ3078" s="46"/>
      <c r="AK3078" s="46"/>
    </row>
    <row r="3079" spans="7:37" s="1" customFormat="1" ht="13.9" customHeight="1">
      <c r="G3079" s="50"/>
      <c r="H3079" s="50"/>
      <c r="I3079" s="50"/>
      <c r="J3079" s="50"/>
      <c r="K3079" s="50"/>
      <c r="L3079" s="50"/>
      <c r="M3079" s="50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0"/>
      <c r="Z3079" s="50"/>
      <c r="AA3079" s="46"/>
      <c r="AB3079" s="46"/>
      <c r="AC3079" s="46"/>
      <c r="AD3079" s="46"/>
      <c r="AE3079" s="46"/>
      <c r="AF3079" s="46"/>
      <c r="AG3079" s="46"/>
      <c r="AH3079" s="46"/>
      <c r="AI3079" s="46"/>
      <c r="AJ3079" s="46"/>
      <c r="AK3079" s="46"/>
    </row>
    <row r="3080" spans="7:37" s="1" customFormat="1" ht="13.9" customHeight="1">
      <c r="G3080" s="50"/>
      <c r="H3080" s="50"/>
      <c r="I3080" s="50"/>
      <c r="J3080" s="50"/>
      <c r="K3080" s="50"/>
      <c r="L3080" s="50"/>
      <c r="M3080" s="50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0"/>
      <c r="Z3080" s="50"/>
      <c r="AA3080" s="46"/>
      <c r="AB3080" s="46"/>
      <c r="AC3080" s="46"/>
      <c r="AD3080" s="46"/>
      <c r="AE3080" s="46"/>
      <c r="AF3080" s="46"/>
      <c r="AG3080" s="46"/>
      <c r="AH3080" s="46"/>
      <c r="AI3080" s="46"/>
      <c r="AJ3080" s="46"/>
      <c r="AK3080" s="46"/>
    </row>
    <row r="3081" spans="7:37" s="1" customFormat="1" ht="13.9" customHeight="1">
      <c r="G3081" s="50"/>
      <c r="H3081" s="50"/>
      <c r="I3081" s="50"/>
      <c r="J3081" s="50"/>
      <c r="K3081" s="50"/>
      <c r="L3081" s="50"/>
      <c r="M3081" s="50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0"/>
      <c r="Z3081" s="50"/>
      <c r="AA3081" s="46"/>
      <c r="AB3081" s="46"/>
      <c r="AC3081" s="46"/>
      <c r="AD3081" s="46"/>
      <c r="AE3081" s="46"/>
      <c r="AF3081" s="46"/>
      <c r="AG3081" s="46"/>
      <c r="AH3081" s="46"/>
      <c r="AI3081" s="46"/>
      <c r="AJ3081" s="46"/>
      <c r="AK3081" s="46"/>
    </row>
    <row r="3082" spans="7:37" s="1" customFormat="1" ht="13.9" customHeight="1">
      <c r="G3082" s="50"/>
      <c r="H3082" s="50"/>
      <c r="I3082" s="50"/>
      <c r="J3082" s="50"/>
      <c r="K3082" s="50"/>
      <c r="L3082" s="50"/>
      <c r="M3082" s="50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0"/>
      <c r="Z3082" s="50"/>
      <c r="AA3082" s="46"/>
      <c r="AB3082" s="46"/>
      <c r="AC3082" s="46"/>
      <c r="AD3082" s="46"/>
      <c r="AE3082" s="46"/>
      <c r="AF3082" s="46"/>
      <c r="AG3082" s="46"/>
      <c r="AH3082" s="46"/>
      <c r="AI3082" s="46"/>
      <c r="AJ3082" s="46"/>
      <c r="AK3082" s="46"/>
    </row>
    <row r="3083" spans="7:37" s="1" customFormat="1" ht="13.9" customHeight="1">
      <c r="G3083" s="50"/>
      <c r="H3083" s="50"/>
      <c r="I3083" s="50"/>
      <c r="J3083" s="50"/>
      <c r="K3083" s="50"/>
      <c r="L3083" s="50"/>
      <c r="M3083" s="50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0"/>
      <c r="Z3083" s="50"/>
      <c r="AA3083" s="46"/>
      <c r="AB3083" s="46"/>
      <c r="AC3083" s="46"/>
      <c r="AD3083" s="46"/>
      <c r="AE3083" s="46"/>
      <c r="AF3083" s="46"/>
      <c r="AG3083" s="46"/>
      <c r="AH3083" s="46"/>
      <c r="AI3083" s="46"/>
      <c r="AJ3083" s="46"/>
      <c r="AK3083" s="46"/>
    </row>
    <row r="3084" spans="7:37" s="1" customFormat="1" ht="13.9" customHeight="1">
      <c r="G3084" s="50"/>
      <c r="H3084" s="50"/>
      <c r="I3084" s="50"/>
      <c r="J3084" s="50"/>
      <c r="K3084" s="50"/>
      <c r="L3084" s="50"/>
      <c r="M3084" s="50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0"/>
      <c r="Z3084" s="50"/>
      <c r="AA3084" s="46"/>
      <c r="AB3084" s="46"/>
      <c r="AC3084" s="46"/>
      <c r="AD3084" s="46"/>
      <c r="AE3084" s="46"/>
      <c r="AF3084" s="46"/>
      <c r="AG3084" s="46"/>
      <c r="AH3084" s="46"/>
      <c r="AI3084" s="46"/>
      <c r="AJ3084" s="46"/>
      <c r="AK3084" s="46"/>
    </row>
    <row r="3085" spans="7:37" s="1" customFormat="1" ht="13.9" customHeight="1">
      <c r="G3085" s="50"/>
      <c r="H3085" s="50"/>
      <c r="I3085" s="50"/>
      <c r="J3085" s="50"/>
      <c r="K3085" s="50"/>
      <c r="L3085" s="50"/>
      <c r="M3085" s="50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0"/>
      <c r="Z3085" s="50"/>
      <c r="AA3085" s="46"/>
      <c r="AB3085" s="46"/>
      <c r="AC3085" s="46"/>
      <c r="AD3085" s="46"/>
      <c r="AE3085" s="46"/>
      <c r="AF3085" s="46"/>
      <c r="AG3085" s="46"/>
      <c r="AH3085" s="46"/>
      <c r="AI3085" s="46"/>
      <c r="AJ3085" s="46"/>
      <c r="AK3085" s="46"/>
    </row>
    <row r="3086" spans="7:37" s="1" customFormat="1" ht="13.9" customHeight="1">
      <c r="G3086" s="50"/>
      <c r="H3086" s="50"/>
      <c r="I3086" s="50"/>
      <c r="J3086" s="50"/>
      <c r="K3086" s="50"/>
      <c r="L3086" s="50"/>
      <c r="M3086" s="50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0"/>
      <c r="Z3086" s="50"/>
      <c r="AA3086" s="46"/>
      <c r="AB3086" s="46"/>
      <c r="AC3086" s="46"/>
      <c r="AD3086" s="46"/>
      <c r="AE3086" s="46"/>
      <c r="AF3086" s="46"/>
      <c r="AG3086" s="46"/>
      <c r="AH3086" s="46"/>
      <c r="AI3086" s="46"/>
      <c r="AJ3086" s="46"/>
      <c r="AK3086" s="46"/>
    </row>
    <row r="3087" spans="7:37" s="1" customFormat="1" ht="13.9" customHeight="1">
      <c r="G3087" s="50"/>
      <c r="H3087" s="50"/>
      <c r="I3087" s="50"/>
      <c r="J3087" s="50"/>
      <c r="K3087" s="50"/>
      <c r="L3087" s="50"/>
      <c r="M3087" s="50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0"/>
      <c r="Z3087" s="50"/>
      <c r="AA3087" s="46"/>
      <c r="AB3087" s="46"/>
      <c r="AC3087" s="46"/>
      <c r="AD3087" s="46"/>
      <c r="AE3087" s="46"/>
      <c r="AF3087" s="46"/>
      <c r="AG3087" s="46"/>
      <c r="AH3087" s="46"/>
      <c r="AI3087" s="46"/>
      <c r="AJ3087" s="46"/>
      <c r="AK3087" s="46"/>
    </row>
    <row r="3088" spans="7:37" s="1" customFormat="1" ht="13.9" customHeight="1">
      <c r="G3088" s="50"/>
      <c r="H3088" s="50"/>
      <c r="I3088" s="50"/>
      <c r="J3088" s="50"/>
      <c r="K3088" s="50"/>
      <c r="L3088" s="50"/>
      <c r="M3088" s="50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0"/>
      <c r="Z3088" s="50"/>
      <c r="AA3088" s="46"/>
      <c r="AB3088" s="46"/>
      <c r="AC3088" s="46"/>
      <c r="AD3088" s="46"/>
      <c r="AE3088" s="46"/>
      <c r="AF3088" s="46"/>
      <c r="AG3088" s="46"/>
      <c r="AH3088" s="46"/>
      <c r="AI3088" s="46"/>
      <c r="AJ3088" s="46"/>
      <c r="AK3088" s="46"/>
    </row>
    <row r="3089" spans="7:37" s="1" customFormat="1" ht="13.9" customHeight="1">
      <c r="G3089" s="50"/>
      <c r="H3089" s="50"/>
      <c r="I3089" s="50"/>
      <c r="J3089" s="50"/>
      <c r="K3089" s="50"/>
      <c r="L3089" s="50"/>
      <c r="M3089" s="50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0"/>
      <c r="Z3089" s="50"/>
      <c r="AA3089" s="46"/>
      <c r="AB3089" s="46"/>
      <c r="AC3089" s="46"/>
      <c r="AD3089" s="46"/>
      <c r="AE3089" s="46"/>
      <c r="AF3089" s="46"/>
      <c r="AG3089" s="46"/>
      <c r="AH3089" s="46"/>
      <c r="AI3089" s="46"/>
      <c r="AJ3089" s="46"/>
      <c r="AK3089" s="46"/>
    </row>
    <row r="3090" spans="7:37" s="1" customFormat="1" ht="13.9" customHeight="1">
      <c r="G3090" s="50"/>
      <c r="H3090" s="50"/>
      <c r="I3090" s="50"/>
      <c r="J3090" s="50"/>
      <c r="K3090" s="50"/>
      <c r="L3090" s="50"/>
      <c r="M3090" s="50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0"/>
      <c r="Z3090" s="50"/>
      <c r="AA3090" s="46"/>
      <c r="AB3090" s="46"/>
      <c r="AC3090" s="46"/>
      <c r="AD3090" s="46"/>
      <c r="AE3090" s="46"/>
      <c r="AF3090" s="46"/>
      <c r="AG3090" s="46"/>
      <c r="AH3090" s="46"/>
      <c r="AI3090" s="46"/>
      <c r="AJ3090" s="46"/>
      <c r="AK3090" s="46"/>
    </row>
    <row r="3091" spans="7:37" s="1" customFormat="1" ht="13.9" customHeight="1">
      <c r="G3091" s="50"/>
      <c r="H3091" s="50"/>
      <c r="I3091" s="50"/>
      <c r="J3091" s="50"/>
      <c r="K3091" s="50"/>
      <c r="L3091" s="50"/>
      <c r="M3091" s="50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0"/>
      <c r="Z3091" s="50"/>
      <c r="AA3091" s="46"/>
      <c r="AB3091" s="46"/>
      <c r="AC3091" s="46"/>
      <c r="AD3091" s="46"/>
      <c r="AE3091" s="46"/>
      <c r="AF3091" s="46"/>
      <c r="AG3091" s="46"/>
      <c r="AH3091" s="46"/>
      <c r="AI3091" s="46"/>
      <c r="AJ3091" s="46"/>
      <c r="AK3091" s="46"/>
    </row>
    <row r="3092" spans="7:37" s="1" customFormat="1" ht="13.9" customHeight="1"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0"/>
      <c r="Z3092" s="50"/>
      <c r="AA3092" s="46"/>
      <c r="AB3092" s="46"/>
      <c r="AC3092" s="46"/>
      <c r="AD3092" s="46"/>
      <c r="AE3092" s="46"/>
      <c r="AF3092" s="46"/>
      <c r="AG3092" s="46"/>
      <c r="AH3092" s="46"/>
      <c r="AI3092" s="46"/>
      <c r="AJ3092" s="46"/>
      <c r="AK3092" s="46"/>
    </row>
    <row r="3093" spans="7:37" s="1" customFormat="1" ht="13.9" customHeight="1">
      <c r="G3093" s="50"/>
      <c r="H3093" s="50"/>
      <c r="I3093" s="50"/>
      <c r="J3093" s="50"/>
      <c r="K3093" s="50"/>
      <c r="L3093" s="50"/>
      <c r="M3093" s="50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0"/>
      <c r="Z3093" s="50"/>
      <c r="AA3093" s="46"/>
      <c r="AB3093" s="46"/>
      <c r="AC3093" s="46"/>
      <c r="AD3093" s="46"/>
      <c r="AE3093" s="46"/>
      <c r="AF3093" s="46"/>
      <c r="AG3093" s="46"/>
      <c r="AH3093" s="46"/>
      <c r="AI3093" s="46"/>
      <c r="AJ3093" s="46"/>
      <c r="AK3093" s="46"/>
    </row>
    <row r="3094" spans="7:37" s="1" customFormat="1" ht="13.9" customHeight="1">
      <c r="G3094" s="50"/>
      <c r="H3094" s="50"/>
      <c r="I3094" s="50"/>
      <c r="J3094" s="50"/>
      <c r="K3094" s="50"/>
      <c r="L3094" s="50"/>
      <c r="M3094" s="50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0"/>
      <c r="Z3094" s="50"/>
      <c r="AA3094" s="46"/>
      <c r="AB3094" s="46"/>
      <c r="AC3094" s="46"/>
      <c r="AD3094" s="46"/>
      <c r="AE3094" s="46"/>
      <c r="AF3094" s="46"/>
      <c r="AG3094" s="46"/>
      <c r="AH3094" s="46"/>
      <c r="AI3094" s="46"/>
      <c r="AJ3094" s="46"/>
      <c r="AK3094" s="46"/>
    </row>
    <row r="3095" spans="7:37" s="1" customFormat="1" ht="13.9" customHeight="1">
      <c r="G3095" s="50"/>
      <c r="H3095" s="50"/>
      <c r="I3095" s="50"/>
      <c r="J3095" s="50"/>
      <c r="K3095" s="50"/>
      <c r="L3095" s="50"/>
      <c r="M3095" s="50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0"/>
      <c r="Z3095" s="50"/>
      <c r="AA3095" s="46"/>
      <c r="AB3095" s="46"/>
      <c r="AC3095" s="46"/>
      <c r="AD3095" s="46"/>
      <c r="AE3095" s="46"/>
      <c r="AF3095" s="46"/>
      <c r="AG3095" s="46"/>
      <c r="AH3095" s="46"/>
      <c r="AI3095" s="46"/>
      <c r="AJ3095" s="46"/>
      <c r="AK3095" s="46"/>
    </row>
    <row r="3096" spans="7:37" s="1" customFormat="1" ht="13.9" customHeight="1">
      <c r="G3096" s="50"/>
      <c r="H3096" s="50"/>
      <c r="I3096" s="50"/>
      <c r="J3096" s="50"/>
      <c r="K3096" s="50"/>
      <c r="L3096" s="50"/>
      <c r="M3096" s="50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0"/>
      <c r="Z3096" s="50"/>
      <c r="AA3096" s="46"/>
      <c r="AB3096" s="46"/>
      <c r="AC3096" s="46"/>
      <c r="AD3096" s="46"/>
      <c r="AE3096" s="46"/>
      <c r="AF3096" s="46"/>
      <c r="AG3096" s="46"/>
      <c r="AH3096" s="46"/>
      <c r="AI3096" s="46"/>
      <c r="AJ3096" s="46"/>
      <c r="AK3096" s="46"/>
    </row>
    <row r="3097" spans="7:37" s="1" customFormat="1" ht="13.9" customHeight="1">
      <c r="G3097" s="50"/>
      <c r="H3097" s="50"/>
      <c r="I3097" s="50"/>
      <c r="J3097" s="50"/>
      <c r="K3097" s="50"/>
      <c r="L3097" s="50"/>
      <c r="M3097" s="50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0"/>
      <c r="Z3097" s="50"/>
      <c r="AA3097" s="46"/>
      <c r="AB3097" s="46"/>
      <c r="AC3097" s="46"/>
      <c r="AD3097" s="46"/>
      <c r="AE3097" s="46"/>
      <c r="AF3097" s="46"/>
      <c r="AG3097" s="46"/>
      <c r="AH3097" s="46"/>
      <c r="AI3097" s="46"/>
      <c r="AJ3097" s="46"/>
      <c r="AK3097" s="46"/>
    </row>
    <row r="3098" spans="7:37" s="1" customFormat="1" ht="13.9" customHeight="1">
      <c r="G3098" s="50"/>
      <c r="H3098" s="50"/>
      <c r="I3098" s="50"/>
      <c r="J3098" s="50"/>
      <c r="K3098" s="50"/>
      <c r="L3098" s="50"/>
      <c r="M3098" s="50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0"/>
      <c r="Z3098" s="50"/>
      <c r="AA3098" s="46"/>
      <c r="AB3098" s="46"/>
      <c r="AC3098" s="46"/>
      <c r="AD3098" s="46"/>
      <c r="AE3098" s="46"/>
      <c r="AF3098" s="46"/>
      <c r="AG3098" s="46"/>
      <c r="AH3098" s="46"/>
      <c r="AI3098" s="46"/>
      <c r="AJ3098" s="46"/>
      <c r="AK3098" s="46"/>
    </row>
    <row r="3099" spans="7:37" s="1" customFormat="1" ht="13.9" customHeight="1">
      <c r="G3099" s="50"/>
      <c r="H3099" s="50"/>
      <c r="I3099" s="50"/>
      <c r="J3099" s="50"/>
      <c r="K3099" s="50"/>
      <c r="L3099" s="50"/>
      <c r="M3099" s="50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0"/>
      <c r="Z3099" s="50"/>
      <c r="AA3099" s="46"/>
      <c r="AB3099" s="46"/>
      <c r="AC3099" s="46"/>
      <c r="AD3099" s="46"/>
      <c r="AE3099" s="46"/>
      <c r="AF3099" s="46"/>
      <c r="AG3099" s="46"/>
      <c r="AH3099" s="46"/>
      <c r="AI3099" s="46"/>
      <c r="AJ3099" s="46"/>
      <c r="AK3099" s="46"/>
    </row>
    <row r="3100" spans="7:37" s="1" customFormat="1" ht="13.9" customHeight="1">
      <c r="G3100" s="50"/>
      <c r="H3100" s="50"/>
      <c r="I3100" s="50"/>
      <c r="J3100" s="50"/>
      <c r="K3100" s="50"/>
      <c r="L3100" s="50"/>
      <c r="M3100" s="50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0"/>
      <c r="Z3100" s="50"/>
      <c r="AA3100" s="46"/>
      <c r="AB3100" s="46"/>
      <c r="AC3100" s="46"/>
      <c r="AD3100" s="46"/>
      <c r="AE3100" s="46"/>
      <c r="AF3100" s="46"/>
      <c r="AG3100" s="46"/>
      <c r="AH3100" s="46"/>
      <c r="AI3100" s="46"/>
      <c r="AJ3100" s="46"/>
      <c r="AK3100" s="46"/>
    </row>
    <row r="3101" spans="7:37" s="1" customFormat="1" ht="13.9" customHeight="1">
      <c r="G3101" s="50"/>
      <c r="H3101" s="50"/>
      <c r="I3101" s="50"/>
      <c r="J3101" s="50"/>
      <c r="K3101" s="50"/>
      <c r="L3101" s="50"/>
      <c r="M3101" s="50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0"/>
      <c r="Z3101" s="50"/>
      <c r="AA3101" s="46"/>
      <c r="AB3101" s="46"/>
      <c r="AC3101" s="46"/>
      <c r="AD3101" s="46"/>
      <c r="AE3101" s="46"/>
      <c r="AF3101" s="46"/>
      <c r="AG3101" s="46"/>
      <c r="AH3101" s="46"/>
      <c r="AI3101" s="46"/>
      <c r="AJ3101" s="46"/>
      <c r="AK3101" s="46"/>
    </row>
    <row r="3102" spans="7:37" s="1" customFormat="1" ht="13.9" customHeight="1">
      <c r="G3102" s="50"/>
      <c r="H3102" s="50"/>
      <c r="I3102" s="50"/>
      <c r="J3102" s="50"/>
      <c r="K3102" s="50"/>
      <c r="L3102" s="50"/>
      <c r="M3102" s="50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0"/>
      <c r="Z3102" s="50"/>
      <c r="AA3102" s="46"/>
      <c r="AB3102" s="46"/>
      <c r="AC3102" s="46"/>
      <c r="AD3102" s="46"/>
      <c r="AE3102" s="46"/>
      <c r="AF3102" s="46"/>
      <c r="AG3102" s="46"/>
      <c r="AH3102" s="46"/>
      <c r="AI3102" s="46"/>
      <c r="AJ3102" s="46"/>
      <c r="AK3102" s="46"/>
    </row>
    <row r="3103" spans="7:37" s="1" customFormat="1" ht="13.9" customHeight="1">
      <c r="G3103" s="50"/>
      <c r="H3103" s="50"/>
      <c r="I3103" s="50"/>
      <c r="J3103" s="50"/>
      <c r="K3103" s="50"/>
      <c r="L3103" s="50"/>
      <c r="M3103" s="50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0"/>
      <c r="Z3103" s="50"/>
      <c r="AA3103" s="46"/>
      <c r="AB3103" s="46"/>
      <c r="AC3103" s="46"/>
      <c r="AD3103" s="46"/>
      <c r="AE3103" s="46"/>
      <c r="AF3103" s="46"/>
      <c r="AG3103" s="46"/>
      <c r="AH3103" s="46"/>
      <c r="AI3103" s="46"/>
      <c r="AJ3103" s="46"/>
      <c r="AK3103" s="46"/>
    </row>
    <row r="3104" spans="7:37" s="1" customFormat="1" ht="13.9" customHeight="1">
      <c r="G3104" s="50"/>
      <c r="H3104" s="50"/>
      <c r="I3104" s="50"/>
      <c r="J3104" s="50"/>
      <c r="K3104" s="50"/>
      <c r="L3104" s="50"/>
      <c r="M3104" s="50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0"/>
      <c r="Z3104" s="50"/>
      <c r="AA3104" s="46"/>
      <c r="AB3104" s="46"/>
      <c r="AC3104" s="46"/>
      <c r="AD3104" s="46"/>
      <c r="AE3104" s="46"/>
      <c r="AF3104" s="46"/>
      <c r="AG3104" s="46"/>
      <c r="AH3104" s="46"/>
      <c r="AI3104" s="46"/>
      <c r="AJ3104" s="46"/>
      <c r="AK3104" s="46"/>
    </row>
    <row r="3105" spans="7:37" s="1" customFormat="1" ht="13.9" customHeight="1">
      <c r="G3105" s="50"/>
      <c r="H3105" s="50"/>
      <c r="I3105" s="50"/>
      <c r="J3105" s="50"/>
      <c r="K3105" s="50"/>
      <c r="L3105" s="50"/>
      <c r="M3105" s="50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0"/>
      <c r="Z3105" s="50"/>
      <c r="AA3105" s="46"/>
      <c r="AB3105" s="46"/>
      <c r="AC3105" s="46"/>
      <c r="AD3105" s="46"/>
      <c r="AE3105" s="46"/>
      <c r="AF3105" s="46"/>
      <c r="AG3105" s="46"/>
      <c r="AH3105" s="46"/>
      <c r="AI3105" s="46"/>
      <c r="AJ3105" s="46"/>
      <c r="AK3105" s="46"/>
    </row>
    <row r="3106" spans="7:37" s="1" customFormat="1" ht="13.9" customHeight="1">
      <c r="G3106" s="50"/>
      <c r="H3106" s="50"/>
      <c r="I3106" s="50"/>
      <c r="J3106" s="50"/>
      <c r="K3106" s="50"/>
      <c r="L3106" s="50"/>
      <c r="M3106" s="50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0"/>
      <c r="Z3106" s="50"/>
      <c r="AA3106" s="46"/>
      <c r="AB3106" s="46"/>
      <c r="AC3106" s="46"/>
      <c r="AD3106" s="46"/>
      <c r="AE3106" s="46"/>
      <c r="AF3106" s="46"/>
      <c r="AG3106" s="46"/>
      <c r="AH3106" s="46"/>
      <c r="AI3106" s="46"/>
      <c r="AJ3106" s="46"/>
      <c r="AK3106" s="46"/>
    </row>
    <row r="3107" spans="7:37" s="1" customFormat="1" ht="13.9" customHeight="1">
      <c r="G3107" s="50"/>
      <c r="H3107" s="50"/>
      <c r="I3107" s="50"/>
      <c r="J3107" s="50"/>
      <c r="K3107" s="50"/>
      <c r="L3107" s="50"/>
      <c r="M3107" s="50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0"/>
      <c r="Z3107" s="50"/>
      <c r="AA3107" s="46"/>
      <c r="AB3107" s="46"/>
      <c r="AC3107" s="46"/>
      <c r="AD3107" s="46"/>
      <c r="AE3107" s="46"/>
      <c r="AF3107" s="46"/>
      <c r="AG3107" s="46"/>
      <c r="AH3107" s="46"/>
      <c r="AI3107" s="46"/>
      <c r="AJ3107" s="46"/>
      <c r="AK3107" s="46"/>
    </row>
    <row r="3108" spans="7:37" s="1" customFormat="1" ht="13.9" customHeight="1">
      <c r="G3108" s="50"/>
      <c r="H3108" s="50"/>
      <c r="I3108" s="50"/>
      <c r="J3108" s="50"/>
      <c r="K3108" s="50"/>
      <c r="L3108" s="50"/>
      <c r="M3108" s="50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0"/>
      <c r="Z3108" s="50"/>
      <c r="AA3108" s="46"/>
      <c r="AB3108" s="46"/>
      <c r="AC3108" s="46"/>
      <c r="AD3108" s="46"/>
      <c r="AE3108" s="46"/>
      <c r="AF3108" s="46"/>
      <c r="AG3108" s="46"/>
      <c r="AH3108" s="46"/>
      <c r="AI3108" s="46"/>
      <c r="AJ3108" s="46"/>
      <c r="AK3108" s="46"/>
    </row>
    <row r="3109" spans="7:37" s="1" customFormat="1" ht="13.9" customHeight="1">
      <c r="G3109" s="50"/>
      <c r="H3109" s="50"/>
      <c r="I3109" s="50"/>
      <c r="J3109" s="50"/>
      <c r="K3109" s="50"/>
      <c r="L3109" s="50"/>
      <c r="M3109" s="50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0"/>
      <c r="Z3109" s="50"/>
      <c r="AA3109" s="46"/>
      <c r="AB3109" s="46"/>
      <c r="AC3109" s="46"/>
      <c r="AD3109" s="46"/>
      <c r="AE3109" s="46"/>
      <c r="AF3109" s="46"/>
      <c r="AG3109" s="46"/>
      <c r="AH3109" s="46"/>
      <c r="AI3109" s="46"/>
      <c r="AJ3109" s="46"/>
      <c r="AK3109" s="46"/>
    </row>
    <row r="3110" spans="7:37" s="1" customFormat="1" ht="13.9" customHeight="1">
      <c r="G3110" s="50"/>
      <c r="H3110" s="50"/>
      <c r="I3110" s="50"/>
      <c r="J3110" s="50"/>
      <c r="K3110" s="50"/>
      <c r="L3110" s="50"/>
      <c r="M3110" s="50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0"/>
      <c r="Z3110" s="50"/>
      <c r="AA3110" s="46"/>
      <c r="AB3110" s="46"/>
      <c r="AC3110" s="46"/>
      <c r="AD3110" s="46"/>
      <c r="AE3110" s="46"/>
      <c r="AF3110" s="46"/>
      <c r="AG3110" s="46"/>
      <c r="AH3110" s="46"/>
      <c r="AI3110" s="46"/>
      <c r="AJ3110" s="46"/>
      <c r="AK3110" s="46"/>
    </row>
    <row r="3111" spans="7:37" s="1" customFormat="1" ht="13.9" customHeight="1">
      <c r="G3111" s="50"/>
      <c r="H3111" s="50"/>
      <c r="I3111" s="50"/>
      <c r="J3111" s="50"/>
      <c r="K3111" s="50"/>
      <c r="L3111" s="50"/>
      <c r="M3111" s="50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0"/>
      <c r="Z3111" s="50"/>
      <c r="AA3111" s="46"/>
      <c r="AB3111" s="46"/>
      <c r="AC3111" s="46"/>
      <c r="AD3111" s="46"/>
      <c r="AE3111" s="46"/>
      <c r="AF3111" s="46"/>
      <c r="AG3111" s="46"/>
      <c r="AH3111" s="46"/>
      <c r="AI3111" s="46"/>
      <c r="AJ3111" s="46"/>
      <c r="AK3111" s="46"/>
    </row>
    <row r="3112" spans="7:37" s="1" customFormat="1" ht="13.9" customHeight="1">
      <c r="G3112" s="50"/>
      <c r="H3112" s="50"/>
      <c r="I3112" s="50"/>
      <c r="J3112" s="50"/>
      <c r="K3112" s="50"/>
      <c r="L3112" s="50"/>
      <c r="M3112" s="50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0"/>
      <c r="Z3112" s="50"/>
      <c r="AA3112" s="46"/>
      <c r="AB3112" s="46"/>
      <c r="AC3112" s="46"/>
      <c r="AD3112" s="46"/>
      <c r="AE3112" s="46"/>
      <c r="AF3112" s="46"/>
      <c r="AG3112" s="46"/>
      <c r="AH3112" s="46"/>
      <c r="AI3112" s="46"/>
      <c r="AJ3112" s="46"/>
      <c r="AK3112" s="46"/>
    </row>
    <row r="3113" spans="7:37" s="1" customFormat="1" ht="13.9" customHeight="1">
      <c r="G3113" s="50"/>
      <c r="H3113" s="50"/>
      <c r="I3113" s="50"/>
      <c r="J3113" s="50"/>
      <c r="K3113" s="50"/>
      <c r="L3113" s="50"/>
      <c r="M3113" s="50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0"/>
      <c r="Z3113" s="50"/>
      <c r="AA3113" s="46"/>
      <c r="AB3113" s="46"/>
      <c r="AC3113" s="46"/>
      <c r="AD3113" s="46"/>
      <c r="AE3113" s="46"/>
      <c r="AF3113" s="46"/>
      <c r="AG3113" s="46"/>
      <c r="AH3113" s="46"/>
      <c r="AI3113" s="46"/>
      <c r="AJ3113" s="46"/>
      <c r="AK3113" s="46"/>
    </row>
    <row r="3114" spans="7:37" s="1" customFormat="1" ht="13.9" customHeight="1">
      <c r="G3114" s="50"/>
      <c r="H3114" s="50"/>
      <c r="I3114" s="50"/>
      <c r="J3114" s="50"/>
      <c r="K3114" s="50"/>
      <c r="L3114" s="50"/>
      <c r="M3114" s="50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0"/>
      <c r="Z3114" s="50"/>
      <c r="AA3114" s="46"/>
      <c r="AB3114" s="46"/>
      <c r="AC3114" s="46"/>
      <c r="AD3114" s="46"/>
      <c r="AE3114" s="46"/>
      <c r="AF3114" s="46"/>
      <c r="AG3114" s="46"/>
      <c r="AH3114" s="46"/>
      <c r="AI3114" s="46"/>
      <c r="AJ3114" s="46"/>
      <c r="AK3114" s="46"/>
    </row>
    <row r="3115" spans="7:37" s="1" customFormat="1" ht="13.9" customHeight="1">
      <c r="G3115" s="50"/>
      <c r="H3115" s="50"/>
      <c r="I3115" s="50"/>
      <c r="J3115" s="50"/>
      <c r="K3115" s="50"/>
      <c r="L3115" s="50"/>
      <c r="M3115" s="50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0"/>
      <c r="Z3115" s="50"/>
      <c r="AA3115" s="46"/>
      <c r="AB3115" s="46"/>
      <c r="AC3115" s="46"/>
      <c r="AD3115" s="46"/>
      <c r="AE3115" s="46"/>
      <c r="AF3115" s="46"/>
      <c r="AG3115" s="46"/>
      <c r="AH3115" s="46"/>
      <c r="AI3115" s="46"/>
      <c r="AJ3115" s="46"/>
      <c r="AK3115" s="46"/>
    </row>
    <row r="3116" spans="7:37" s="1" customFormat="1" ht="13.9" customHeight="1">
      <c r="G3116" s="50"/>
      <c r="H3116" s="50"/>
      <c r="I3116" s="50"/>
      <c r="J3116" s="50"/>
      <c r="K3116" s="50"/>
      <c r="L3116" s="50"/>
      <c r="M3116" s="50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0"/>
      <c r="Z3116" s="50"/>
      <c r="AA3116" s="46"/>
      <c r="AB3116" s="46"/>
      <c r="AC3116" s="46"/>
      <c r="AD3116" s="46"/>
      <c r="AE3116" s="46"/>
      <c r="AF3116" s="46"/>
      <c r="AG3116" s="46"/>
      <c r="AH3116" s="46"/>
      <c r="AI3116" s="46"/>
      <c r="AJ3116" s="46"/>
      <c r="AK3116" s="46"/>
    </row>
    <row r="3117" spans="7:37" s="1" customFormat="1" ht="13.9" customHeight="1">
      <c r="G3117" s="50"/>
      <c r="H3117" s="50"/>
      <c r="I3117" s="50"/>
      <c r="J3117" s="50"/>
      <c r="K3117" s="50"/>
      <c r="L3117" s="50"/>
      <c r="M3117" s="50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0"/>
      <c r="Z3117" s="50"/>
      <c r="AA3117" s="46"/>
      <c r="AB3117" s="46"/>
      <c r="AC3117" s="46"/>
      <c r="AD3117" s="46"/>
      <c r="AE3117" s="46"/>
      <c r="AF3117" s="46"/>
      <c r="AG3117" s="46"/>
      <c r="AH3117" s="46"/>
      <c r="AI3117" s="46"/>
      <c r="AJ3117" s="46"/>
      <c r="AK3117" s="46"/>
    </row>
    <row r="3118" spans="7:37" s="1" customFormat="1" ht="13.9" customHeight="1">
      <c r="G3118" s="50"/>
      <c r="H3118" s="50"/>
      <c r="I3118" s="50"/>
      <c r="J3118" s="50"/>
      <c r="K3118" s="50"/>
      <c r="L3118" s="50"/>
      <c r="M3118" s="50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0"/>
      <c r="Z3118" s="50"/>
      <c r="AA3118" s="46"/>
      <c r="AB3118" s="46"/>
      <c r="AC3118" s="46"/>
      <c r="AD3118" s="46"/>
      <c r="AE3118" s="46"/>
      <c r="AF3118" s="46"/>
      <c r="AG3118" s="46"/>
      <c r="AH3118" s="46"/>
      <c r="AI3118" s="46"/>
      <c r="AJ3118" s="46"/>
      <c r="AK3118" s="46"/>
    </row>
    <row r="3119" spans="7:37" s="1" customFormat="1" ht="13.9" customHeight="1">
      <c r="G3119" s="50"/>
      <c r="H3119" s="50"/>
      <c r="I3119" s="50"/>
      <c r="J3119" s="50"/>
      <c r="K3119" s="50"/>
      <c r="L3119" s="50"/>
      <c r="M3119" s="50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0"/>
      <c r="Z3119" s="50"/>
      <c r="AA3119" s="46"/>
      <c r="AB3119" s="46"/>
      <c r="AC3119" s="46"/>
      <c r="AD3119" s="46"/>
      <c r="AE3119" s="46"/>
      <c r="AF3119" s="46"/>
      <c r="AG3119" s="46"/>
      <c r="AH3119" s="46"/>
      <c r="AI3119" s="46"/>
      <c r="AJ3119" s="46"/>
      <c r="AK3119" s="46"/>
    </row>
    <row r="3120" spans="7:37" s="1" customFormat="1" ht="13.9" customHeight="1">
      <c r="G3120" s="50"/>
      <c r="H3120" s="50"/>
      <c r="I3120" s="50"/>
      <c r="J3120" s="50"/>
      <c r="K3120" s="50"/>
      <c r="L3120" s="50"/>
      <c r="M3120" s="50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0"/>
      <c r="Z3120" s="50"/>
      <c r="AA3120" s="46"/>
      <c r="AB3120" s="46"/>
      <c r="AC3120" s="46"/>
      <c r="AD3120" s="46"/>
      <c r="AE3120" s="46"/>
      <c r="AF3120" s="46"/>
      <c r="AG3120" s="46"/>
      <c r="AH3120" s="46"/>
      <c r="AI3120" s="46"/>
      <c r="AJ3120" s="46"/>
      <c r="AK3120" s="46"/>
    </row>
    <row r="3121" spans="7:37" s="1" customFormat="1" ht="13.9" customHeight="1">
      <c r="G3121" s="50"/>
      <c r="H3121" s="50"/>
      <c r="I3121" s="50"/>
      <c r="J3121" s="50"/>
      <c r="K3121" s="50"/>
      <c r="L3121" s="50"/>
      <c r="M3121" s="50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0"/>
      <c r="Z3121" s="50"/>
      <c r="AA3121" s="46"/>
      <c r="AB3121" s="46"/>
      <c r="AC3121" s="46"/>
      <c r="AD3121" s="46"/>
      <c r="AE3121" s="46"/>
      <c r="AF3121" s="46"/>
      <c r="AG3121" s="46"/>
      <c r="AH3121" s="46"/>
      <c r="AI3121" s="46"/>
      <c r="AJ3121" s="46"/>
      <c r="AK3121" s="46"/>
    </row>
    <row r="3122" spans="7:37" s="1" customFormat="1" ht="13.9" customHeight="1">
      <c r="G3122" s="50"/>
      <c r="H3122" s="50"/>
      <c r="I3122" s="50"/>
      <c r="J3122" s="50"/>
      <c r="K3122" s="50"/>
      <c r="L3122" s="50"/>
      <c r="M3122" s="50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0"/>
      <c r="Z3122" s="50"/>
      <c r="AA3122" s="46"/>
      <c r="AB3122" s="46"/>
      <c r="AC3122" s="46"/>
      <c r="AD3122" s="46"/>
      <c r="AE3122" s="46"/>
      <c r="AF3122" s="46"/>
      <c r="AG3122" s="46"/>
      <c r="AH3122" s="46"/>
      <c r="AI3122" s="46"/>
      <c r="AJ3122" s="46"/>
      <c r="AK3122" s="46"/>
    </row>
    <row r="3123" spans="7:37" s="1" customFormat="1" ht="13.9" customHeight="1">
      <c r="G3123" s="50"/>
      <c r="H3123" s="50"/>
      <c r="I3123" s="50"/>
      <c r="J3123" s="50"/>
      <c r="K3123" s="50"/>
      <c r="L3123" s="50"/>
      <c r="M3123" s="50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0"/>
      <c r="Z3123" s="50"/>
      <c r="AA3123" s="46"/>
      <c r="AB3123" s="46"/>
      <c r="AC3123" s="46"/>
      <c r="AD3123" s="46"/>
      <c r="AE3123" s="46"/>
      <c r="AF3123" s="46"/>
      <c r="AG3123" s="46"/>
      <c r="AH3123" s="46"/>
      <c r="AI3123" s="46"/>
      <c r="AJ3123" s="46"/>
      <c r="AK3123" s="46"/>
    </row>
    <row r="3124" spans="7:37" s="1" customFormat="1" ht="13.9" customHeight="1">
      <c r="G3124" s="50"/>
      <c r="H3124" s="50"/>
      <c r="I3124" s="50"/>
      <c r="J3124" s="50"/>
      <c r="K3124" s="50"/>
      <c r="L3124" s="50"/>
      <c r="M3124" s="50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0"/>
      <c r="Z3124" s="50"/>
      <c r="AA3124" s="46"/>
      <c r="AB3124" s="46"/>
      <c r="AC3124" s="46"/>
      <c r="AD3124" s="46"/>
      <c r="AE3124" s="46"/>
      <c r="AF3124" s="46"/>
      <c r="AG3124" s="46"/>
      <c r="AH3124" s="46"/>
      <c r="AI3124" s="46"/>
      <c r="AJ3124" s="46"/>
      <c r="AK3124" s="46"/>
    </row>
    <row r="3125" spans="7:37" s="1" customFormat="1" ht="13.9" customHeight="1">
      <c r="G3125" s="50"/>
      <c r="H3125" s="50"/>
      <c r="I3125" s="50"/>
      <c r="J3125" s="50"/>
      <c r="K3125" s="50"/>
      <c r="L3125" s="50"/>
      <c r="M3125" s="50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0"/>
      <c r="Z3125" s="50"/>
      <c r="AA3125" s="46"/>
      <c r="AB3125" s="46"/>
      <c r="AC3125" s="46"/>
      <c r="AD3125" s="46"/>
      <c r="AE3125" s="46"/>
      <c r="AF3125" s="46"/>
      <c r="AG3125" s="46"/>
      <c r="AH3125" s="46"/>
      <c r="AI3125" s="46"/>
      <c r="AJ3125" s="46"/>
      <c r="AK3125" s="46"/>
    </row>
    <row r="3126" spans="7:37" s="1" customFormat="1" ht="13.9" customHeight="1">
      <c r="G3126" s="50"/>
      <c r="H3126" s="50"/>
      <c r="I3126" s="50"/>
      <c r="J3126" s="50"/>
      <c r="K3126" s="50"/>
      <c r="L3126" s="50"/>
      <c r="M3126" s="50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0"/>
      <c r="Z3126" s="50"/>
      <c r="AA3126" s="46"/>
      <c r="AB3126" s="46"/>
      <c r="AC3126" s="46"/>
      <c r="AD3126" s="46"/>
      <c r="AE3126" s="46"/>
      <c r="AF3126" s="46"/>
      <c r="AG3126" s="46"/>
      <c r="AH3126" s="46"/>
      <c r="AI3126" s="46"/>
      <c r="AJ3126" s="46"/>
      <c r="AK3126" s="46"/>
    </row>
    <row r="3127" spans="7:37" s="1" customFormat="1" ht="13.9" customHeight="1">
      <c r="G3127" s="50"/>
      <c r="H3127" s="50"/>
      <c r="I3127" s="50"/>
      <c r="J3127" s="50"/>
      <c r="K3127" s="50"/>
      <c r="L3127" s="50"/>
      <c r="M3127" s="50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0"/>
      <c r="Z3127" s="50"/>
      <c r="AA3127" s="46"/>
      <c r="AB3127" s="46"/>
      <c r="AC3127" s="46"/>
      <c r="AD3127" s="46"/>
      <c r="AE3127" s="46"/>
      <c r="AF3127" s="46"/>
      <c r="AG3127" s="46"/>
      <c r="AH3127" s="46"/>
      <c r="AI3127" s="46"/>
      <c r="AJ3127" s="46"/>
      <c r="AK3127" s="46"/>
    </row>
    <row r="3128" spans="7:37" s="1" customFormat="1" ht="13.9" customHeight="1">
      <c r="G3128" s="50"/>
      <c r="H3128" s="50"/>
      <c r="I3128" s="50"/>
      <c r="J3128" s="50"/>
      <c r="K3128" s="50"/>
      <c r="L3128" s="50"/>
      <c r="M3128" s="50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0"/>
      <c r="Z3128" s="50"/>
      <c r="AA3128" s="46"/>
      <c r="AB3128" s="46"/>
      <c r="AC3128" s="46"/>
      <c r="AD3128" s="46"/>
      <c r="AE3128" s="46"/>
      <c r="AF3128" s="46"/>
      <c r="AG3128" s="46"/>
      <c r="AH3128" s="46"/>
      <c r="AI3128" s="46"/>
      <c r="AJ3128" s="46"/>
      <c r="AK3128" s="46"/>
    </row>
    <row r="3129" spans="7:37" s="1" customFormat="1" ht="13.9" customHeight="1">
      <c r="G3129" s="50"/>
      <c r="H3129" s="50"/>
      <c r="I3129" s="50"/>
      <c r="J3129" s="50"/>
      <c r="K3129" s="50"/>
      <c r="L3129" s="50"/>
      <c r="M3129" s="50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0"/>
      <c r="Z3129" s="50"/>
      <c r="AA3129" s="46"/>
      <c r="AB3129" s="46"/>
      <c r="AC3129" s="46"/>
      <c r="AD3129" s="46"/>
      <c r="AE3129" s="46"/>
      <c r="AF3129" s="46"/>
      <c r="AG3129" s="46"/>
      <c r="AH3129" s="46"/>
      <c r="AI3129" s="46"/>
      <c r="AJ3129" s="46"/>
      <c r="AK3129" s="46"/>
    </row>
    <row r="3130" spans="7:37" s="1" customFormat="1" ht="13.9" customHeight="1">
      <c r="G3130" s="50"/>
      <c r="H3130" s="50"/>
      <c r="I3130" s="50"/>
      <c r="J3130" s="50"/>
      <c r="K3130" s="50"/>
      <c r="L3130" s="50"/>
      <c r="M3130" s="50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0"/>
      <c r="Z3130" s="50"/>
      <c r="AA3130" s="46"/>
      <c r="AB3130" s="46"/>
      <c r="AC3130" s="46"/>
      <c r="AD3130" s="46"/>
      <c r="AE3130" s="46"/>
      <c r="AF3130" s="46"/>
      <c r="AG3130" s="46"/>
      <c r="AH3130" s="46"/>
      <c r="AI3130" s="46"/>
      <c r="AJ3130" s="46"/>
      <c r="AK3130" s="46"/>
    </row>
    <row r="3131" spans="7:37" s="1" customFormat="1" ht="13.9" customHeight="1">
      <c r="G3131" s="50"/>
      <c r="H3131" s="50"/>
      <c r="I3131" s="50"/>
      <c r="J3131" s="50"/>
      <c r="K3131" s="50"/>
      <c r="L3131" s="50"/>
      <c r="M3131" s="50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0"/>
      <c r="Z3131" s="50"/>
      <c r="AA3131" s="46"/>
      <c r="AB3131" s="46"/>
      <c r="AC3131" s="46"/>
      <c r="AD3131" s="46"/>
      <c r="AE3131" s="46"/>
      <c r="AF3131" s="46"/>
      <c r="AG3131" s="46"/>
      <c r="AH3131" s="46"/>
      <c r="AI3131" s="46"/>
      <c r="AJ3131" s="46"/>
      <c r="AK3131" s="46"/>
    </row>
    <row r="3132" spans="7:37" s="1" customFormat="1" ht="13.9" customHeight="1">
      <c r="G3132" s="50"/>
      <c r="H3132" s="50"/>
      <c r="I3132" s="50"/>
      <c r="J3132" s="50"/>
      <c r="K3132" s="50"/>
      <c r="L3132" s="50"/>
      <c r="M3132" s="50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0"/>
      <c r="Z3132" s="50"/>
      <c r="AA3132" s="46"/>
      <c r="AB3132" s="46"/>
      <c r="AC3132" s="46"/>
      <c r="AD3132" s="46"/>
      <c r="AE3132" s="46"/>
      <c r="AF3132" s="46"/>
      <c r="AG3132" s="46"/>
      <c r="AH3132" s="46"/>
      <c r="AI3132" s="46"/>
      <c r="AJ3132" s="46"/>
      <c r="AK3132" s="46"/>
    </row>
    <row r="3133" spans="7:37" s="1" customFormat="1" ht="13.9" customHeight="1">
      <c r="G3133" s="50"/>
      <c r="H3133" s="50"/>
      <c r="I3133" s="50"/>
      <c r="J3133" s="50"/>
      <c r="K3133" s="50"/>
      <c r="L3133" s="50"/>
      <c r="M3133" s="50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0"/>
      <c r="Z3133" s="50"/>
      <c r="AA3133" s="46"/>
      <c r="AB3133" s="46"/>
      <c r="AC3133" s="46"/>
      <c r="AD3133" s="46"/>
      <c r="AE3133" s="46"/>
      <c r="AF3133" s="46"/>
      <c r="AG3133" s="46"/>
      <c r="AH3133" s="46"/>
      <c r="AI3133" s="46"/>
      <c r="AJ3133" s="46"/>
      <c r="AK3133" s="46"/>
    </row>
    <row r="3134" spans="7:37" s="1" customFormat="1" ht="13.9" customHeight="1">
      <c r="G3134" s="50"/>
      <c r="H3134" s="50"/>
      <c r="I3134" s="50"/>
      <c r="J3134" s="50"/>
      <c r="K3134" s="50"/>
      <c r="L3134" s="50"/>
      <c r="M3134" s="50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0"/>
      <c r="Z3134" s="50"/>
      <c r="AA3134" s="46"/>
      <c r="AB3134" s="46"/>
      <c r="AC3134" s="46"/>
      <c r="AD3134" s="46"/>
      <c r="AE3134" s="46"/>
      <c r="AF3134" s="46"/>
      <c r="AG3134" s="46"/>
      <c r="AH3134" s="46"/>
      <c r="AI3134" s="46"/>
      <c r="AJ3134" s="46"/>
      <c r="AK3134" s="46"/>
    </row>
    <row r="3135" spans="7:37" s="1" customFormat="1" ht="13.9" customHeight="1">
      <c r="G3135" s="50"/>
      <c r="H3135" s="50"/>
      <c r="I3135" s="50"/>
      <c r="J3135" s="50"/>
      <c r="K3135" s="50"/>
      <c r="L3135" s="50"/>
      <c r="M3135" s="50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0"/>
      <c r="Z3135" s="50"/>
      <c r="AA3135" s="46"/>
      <c r="AB3135" s="46"/>
      <c r="AC3135" s="46"/>
      <c r="AD3135" s="46"/>
      <c r="AE3135" s="46"/>
      <c r="AF3135" s="46"/>
      <c r="AG3135" s="46"/>
      <c r="AH3135" s="46"/>
      <c r="AI3135" s="46"/>
      <c r="AJ3135" s="46"/>
      <c r="AK3135" s="46"/>
    </row>
    <row r="3136" spans="7:37" s="1" customFormat="1" ht="13.9" customHeight="1">
      <c r="G3136" s="50"/>
      <c r="H3136" s="50"/>
      <c r="I3136" s="50"/>
      <c r="J3136" s="50"/>
      <c r="K3136" s="50"/>
      <c r="L3136" s="50"/>
      <c r="M3136" s="50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0"/>
      <c r="Z3136" s="50"/>
      <c r="AA3136" s="46"/>
      <c r="AB3136" s="46"/>
      <c r="AC3136" s="46"/>
      <c r="AD3136" s="46"/>
      <c r="AE3136" s="46"/>
      <c r="AF3136" s="46"/>
      <c r="AG3136" s="46"/>
      <c r="AH3136" s="46"/>
      <c r="AI3136" s="46"/>
      <c r="AJ3136" s="46"/>
      <c r="AK3136" s="46"/>
    </row>
    <row r="3137" spans="7:37" s="1" customFormat="1" ht="13.9" customHeight="1">
      <c r="G3137" s="50"/>
      <c r="H3137" s="50"/>
      <c r="I3137" s="50"/>
      <c r="J3137" s="50"/>
      <c r="K3137" s="50"/>
      <c r="L3137" s="50"/>
      <c r="M3137" s="50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0"/>
      <c r="Z3137" s="50"/>
      <c r="AA3137" s="46"/>
      <c r="AB3137" s="46"/>
      <c r="AC3137" s="46"/>
      <c r="AD3137" s="46"/>
      <c r="AE3137" s="46"/>
      <c r="AF3137" s="46"/>
      <c r="AG3137" s="46"/>
      <c r="AH3137" s="46"/>
      <c r="AI3137" s="46"/>
      <c r="AJ3137" s="46"/>
      <c r="AK3137" s="46"/>
    </row>
    <row r="3138" spans="7:37" s="1" customFormat="1" ht="13.9" customHeight="1">
      <c r="G3138" s="50"/>
      <c r="H3138" s="50"/>
      <c r="I3138" s="50"/>
      <c r="J3138" s="50"/>
      <c r="K3138" s="50"/>
      <c r="L3138" s="50"/>
      <c r="M3138" s="50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0"/>
      <c r="Z3138" s="50"/>
      <c r="AA3138" s="46"/>
      <c r="AB3138" s="46"/>
      <c r="AC3138" s="46"/>
      <c r="AD3138" s="46"/>
      <c r="AE3138" s="46"/>
      <c r="AF3138" s="46"/>
      <c r="AG3138" s="46"/>
      <c r="AH3138" s="46"/>
      <c r="AI3138" s="46"/>
      <c r="AJ3138" s="46"/>
      <c r="AK3138" s="46"/>
    </row>
    <row r="3139" spans="7:37" s="1" customFormat="1" ht="13.9" customHeight="1">
      <c r="G3139" s="50"/>
      <c r="H3139" s="50"/>
      <c r="I3139" s="50"/>
      <c r="J3139" s="50"/>
      <c r="K3139" s="50"/>
      <c r="L3139" s="50"/>
      <c r="M3139" s="50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0"/>
      <c r="Z3139" s="50"/>
      <c r="AA3139" s="46"/>
      <c r="AB3139" s="46"/>
      <c r="AC3139" s="46"/>
      <c r="AD3139" s="46"/>
      <c r="AE3139" s="46"/>
      <c r="AF3139" s="46"/>
      <c r="AG3139" s="46"/>
      <c r="AH3139" s="46"/>
      <c r="AI3139" s="46"/>
      <c r="AJ3139" s="46"/>
      <c r="AK3139" s="46"/>
    </row>
    <row r="3140" spans="7:37" s="1" customFormat="1" ht="13.9" customHeight="1">
      <c r="G3140" s="50"/>
      <c r="H3140" s="50"/>
      <c r="I3140" s="50"/>
      <c r="J3140" s="50"/>
      <c r="K3140" s="50"/>
      <c r="L3140" s="50"/>
      <c r="M3140" s="50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0"/>
      <c r="Z3140" s="50"/>
      <c r="AA3140" s="46"/>
      <c r="AB3140" s="46"/>
      <c r="AC3140" s="46"/>
      <c r="AD3140" s="46"/>
      <c r="AE3140" s="46"/>
      <c r="AF3140" s="46"/>
      <c r="AG3140" s="46"/>
      <c r="AH3140" s="46"/>
      <c r="AI3140" s="46"/>
      <c r="AJ3140" s="46"/>
      <c r="AK3140" s="46"/>
    </row>
    <row r="3141" spans="7:37" s="1" customFormat="1" ht="13.9" customHeight="1">
      <c r="G3141" s="50"/>
      <c r="H3141" s="50"/>
      <c r="I3141" s="50"/>
      <c r="J3141" s="50"/>
      <c r="K3141" s="50"/>
      <c r="L3141" s="50"/>
      <c r="M3141" s="50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0"/>
      <c r="Z3141" s="50"/>
      <c r="AA3141" s="46"/>
      <c r="AB3141" s="46"/>
      <c r="AC3141" s="46"/>
      <c r="AD3141" s="46"/>
      <c r="AE3141" s="46"/>
      <c r="AF3141" s="46"/>
      <c r="AG3141" s="46"/>
      <c r="AH3141" s="46"/>
      <c r="AI3141" s="46"/>
      <c r="AJ3141" s="46"/>
      <c r="AK3141" s="46"/>
    </row>
    <row r="3142" spans="7:37" s="1" customFormat="1" ht="13.9" customHeight="1">
      <c r="G3142" s="50"/>
      <c r="H3142" s="50"/>
      <c r="I3142" s="50"/>
      <c r="J3142" s="50"/>
      <c r="K3142" s="50"/>
      <c r="L3142" s="50"/>
      <c r="M3142" s="50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0"/>
      <c r="Z3142" s="50"/>
      <c r="AA3142" s="46"/>
      <c r="AB3142" s="46"/>
      <c r="AC3142" s="46"/>
      <c r="AD3142" s="46"/>
      <c r="AE3142" s="46"/>
      <c r="AF3142" s="46"/>
      <c r="AG3142" s="46"/>
      <c r="AH3142" s="46"/>
      <c r="AI3142" s="46"/>
      <c r="AJ3142" s="46"/>
      <c r="AK3142" s="46"/>
    </row>
    <row r="3143" spans="7:37" s="1" customFormat="1" ht="13.9" customHeight="1">
      <c r="G3143" s="50"/>
      <c r="H3143" s="50"/>
      <c r="I3143" s="50"/>
      <c r="J3143" s="50"/>
      <c r="K3143" s="50"/>
      <c r="L3143" s="50"/>
      <c r="M3143" s="50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0"/>
      <c r="Z3143" s="50"/>
      <c r="AA3143" s="46"/>
      <c r="AB3143" s="46"/>
      <c r="AC3143" s="46"/>
      <c r="AD3143" s="46"/>
      <c r="AE3143" s="46"/>
      <c r="AF3143" s="46"/>
      <c r="AG3143" s="46"/>
      <c r="AH3143" s="46"/>
      <c r="AI3143" s="46"/>
      <c r="AJ3143" s="46"/>
      <c r="AK3143" s="46"/>
    </row>
    <row r="3144" spans="7:37" s="1" customFormat="1" ht="13.9" customHeight="1">
      <c r="G3144" s="50"/>
      <c r="H3144" s="50"/>
      <c r="I3144" s="50"/>
      <c r="J3144" s="50"/>
      <c r="K3144" s="50"/>
      <c r="L3144" s="50"/>
      <c r="M3144" s="50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0"/>
      <c r="Z3144" s="50"/>
      <c r="AA3144" s="46"/>
      <c r="AB3144" s="46"/>
      <c r="AC3144" s="46"/>
      <c r="AD3144" s="46"/>
      <c r="AE3144" s="46"/>
      <c r="AF3144" s="46"/>
      <c r="AG3144" s="46"/>
      <c r="AH3144" s="46"/>
      <c r="AI3144" s="46"/>
      <c r="AJ3144" s="46"/>
      <c r="AK3144" s="46"/>
    </row>
    <row r="3145" spans="7:37" s="1" customFormat="1" ht="13.9" customHeight="1">
      <c r="G3145" s="50"/>
      <c r="H3145" s="50"/>
      <c r="I3145" s="50"/>
      <c r="J3145" s="50"/>
      <c r="K3145" s="50"/>
      <c r="L3145" s="50"/>
      <c r="M3145" s="50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0"/>
      <c r="Z3145" s="50"/>
      <c r="AA3145" s="46"/>
      <c r="AB3145" s="46"/>
      <c r="AC3145" s="46"/>
      <c r="AD3145" s="46"/>
      <c r="AE3145" s="46"/>
      <c r="AF3145" s="46"/>
      <c r="AG3145" s="46"/>
      <c r="AH3145" s="46"/>
      <c r="AI3145" s="46"/>
      <c r="AJ3145" s="46"/>
      <c r="AK3145" s="46"/>
    </row>
    <row r="3146" spans="7:37" s="1" customFormat="1" ht="13.9" customHeight="1">
      <c r="G3146" s="50"/>
      <c r="H3146" s="50"/>
      <c r="I3146" s="50"/>
      <c r="J3146" s="50"/>
      <c r="K3146" s="50"/>
      <c r="L3146" s="50"/>
      <c r="M3146" s="50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0"/>
      <c r="Z3146" s="50"/>
      <c r="AA3146" s="46"/>
      <c r="AB3146" s="46"/>
      <c r="AC3146" s="46"/>
      <c r="AD3146" s="46"/>
      <c r="AE3146" s="46"/>
      <c r="AF3146" s="46"/>
      <c r="AG3146" s="46"/>
      <c r="AH3146" s="46"/>
      <c r="AI3146" s="46"/>
      <c r="AJ3146" s="46"/>
      <c r="AK3146" s="46"/>
    </row>
    <row r="3147" spans="7:37" s="1" customFormat="1" ht="13.9" customHeight="1">
      <c r="G3147" s="50"/>
      <c r="H3147" s="50"/>
      <c r="I3147" s="50"/>
      <c r="J3147" s="50"/>
      <c r="K3147" s="50"/>
      <c r="L3147" s="50"/>
      <c r="M3147" s="50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0"/>
      <c r="Z3147" s="50"/>
      <c r="AA3147" s="46"/>
      <c r="AB3147" s="46"/>
      <c r="AC3147" s="46"/>
      <c r="AD3147" s="46"/>
      <c r="AE3147" s="46"/>
      <c r="AF3147" s="46"/>
      <c r="AG3147" s="46"/>
      <c r="AH3147" s="46"/>
      <c r="AI3147" s="46"/>
      <c r="AJ3147" s="46"/>
      <c r="AK3147" s="46"/>
    </row>
    <row r="3148" spans="7:37" s="1" customFormat="1" ht="13.9" customHeight="1">
      <c r="G3148" s="50"/>
      <c r="H3148" s="50"/>
      <c r="I3148" s="50"/>
      <c r="J3148" s="50"/>
      <c r="K3148" s="50"/>
      <c r="L3148" s="50"/>
      <c r="M3148" s="50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0"/>
      <c r="Z3148" s="50"/>
      <c r="AA3148" s="46"/>
      <c r="AB3148" s="46"/>
      <c r="AC3148" s="46"/>
      <c r="AD3148" s="46"/>
      <c r="AE3148" s="46"/>
      <c r="AF3148" s="46"/>
      <c r="AG3148" s="46"/>
      <c r="AH3148" s="46"/>
      <c r="AI3148" s="46"/>
      <c r="AJ3148" s="46"/>
      <c r="AK3148" s="46"/>
    </row>
    <row r="3149" spans="7:37" s="1" customFormat="1" ht="13.9" customHeight="1">
      <c r="G3149" s="50"/>
      <c r="H3149" s="50"/>
      <c r="I3149" s="50"/>
      <c r="J3149" s="50"/>
      <c r="K3149" s="50"/>
      <c r="L3149" s="50"/>
      <c r="M3149" s="50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0"/>
      <c r="Z3149" s="50"/>
      <c r="AA3149" s="46"/>
      <c r="AB3149" s="46"/>
      <c r="AC3149" s="46"/>
      <c r="AD3149" s="46"/>
      <c r="AE3149" s="46"/>
      <c r="AF3149" s="46"/>
      <c r="AG3149" s="46"/>
      <c r="AH3149" s="46"/>
      <c r="AI3149" s="46"/>
      <c r="AJ3149" s="46"/>
      <c r="AK3149" s="46"/>
    </row>
    <row r="3150" spans="7:37" s="1" customFormat="1" ht="13.9" customHeight="1">
      <c r="G3150" s="50"/>
      <c r="H3150" s="50"/>
      <c r="I3150" s="50"/>
      <c r="J3150" s="50"/>
      <c r="K3150" s="50"/>
      <c r="L3150" s="50"/>
      <c r="M3150" s="50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0"/>
      <c r="Z3150" s="50"/>
      <c r="AA3150" s="46"/>
      <c r="AB3150" s="46"/>
      <c r="AC3150" s="46"/>
      <c r="AD3150" s="46"/>
      <c r="AE3150" s="46"/>
      <c r="AF3150" s="46"/>
      <c r="AG3150" s="46"/>
      <c r="AH3150" s="46"/>
      <c r="AI3150" s="46"/>
      <c r="AJ3150" s="46"/>
      <c r="AK3150" s="46"/>
    </row>
    <row r="3151" spans="7:37" s="1" customFormat="1" ht="13.9" customHeight="1">
      <c r="G3151" s="50"/>
      <c r="H3151" s="50"/>
      <c r="I3151" s="50"/>
      <c r="J3151" s="50"/>
      <c r="K3151" s="50"/>
      <c r="L3151" s="50"/>
      <c r="M3151" s="50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0"/>
      <c r="Z3151" s="50"/>
      <c r="AA3151" s="46"/>
      <c r="AB3151" s="46"/>
      <c r="AC3151" s="46"/>
      <c r="AD3151" s="46"/>
      <c r="AE3151" s="46"/>
      <c r="AF3151" s="46"/>
      <c r="AG3151" s="46"/>
      <c r="AH3151" s="46"/>
      <c r="AI3151" s="46"/>
      <c r="AJ3151" s="46"/>
      <c r="AK3151" s="46"/>
    </row>
    <row r="3152" spans="7:37" s="1" customFormat="1" ht="13.9" customHeight="1">
      <c r="G3152" s="50"/>
      <c r="H3152" s="50"/>
      <c r="I3152" s="50"/>
      <c r="J3152" s="50"/>
      <c r="K3152" s="50"/>
      <c r="L3152" s="50"/>
      <c r="M3152" s="50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0"/>
      <c r="Z3152" s="50"/>
      <c r="AA3152" s="46"/>
      <c r="AB3152" s="46"/>
      <c r="AC3152" s="46"/>
      <c r="AD3152" s="46"/>
      <c r="AE3152" s="46"/>
      <c r="AF3152" s="46"/>
      <c r="AG3152" s="46"/>
      <c r="AH3152" s="46"/>
      <c r="AI3152" s="46"/>
      <c r="AJ3152" s="46"/>
      <c r="AK3152" s="46"/>
    </row>
    <row r="3153" spans="7:37" s="1" customFormat="1" ht="13.9" customHeight="1">
      <c r="G3153" s="50"/>
      <c r="H3153" s="50"/>
      <c r="I3153" s="50"/>
      <c r="J3153" s="50"/>
      <c r="K3153" s="50"/>
      <c r="L3153" s="50"/>
      <c r="M3153" s="50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0"/>
      <c r="Z3153" s="50"/>
      <c r="AA3153" s="46"/>
      <c r="AB3153" s="46"/>
      <c r="AC3153" s="46"/>
      <c r="AD3153" s="46"/>
      <c r="AE3153" s="46"/>
      <c r="AF3153" s="46"/>
      <c r="AG3153" s="46"/>
      <c r="AH3153" s="46"/>
      <c r="AI3153" s="46"/>
      <c r="AJ3153" s="46"/>
      <c r="AK3153" s="46"/>
    </row>
    <row r="3154" spans="7:37" s="1" customFormat="1" ht="13.9" customHeight="1">
      <c r="G3154" s="50"/>
      <c r="H3154" s="50"/>
      <c r="I3154" s="50"/>
      <c r="J3154" s="50"/>
      <c r="K3154" s="50"/>
      <c r="L3154" s="50"/>
      <c r="M3154" s="50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0"/>
      <c r="Z3154" s="50"/>
      <c r="AA3154" s="46"/>
      <c r="AB3154" s="46"/>
      <c r="AC3154" s="46"/>
      <c r="AD3154" s="46"/>
      <c r="AE3154" s="46"/>
      <c r="AF3154" s="46"/>
      <c r="AG3154" s="46"/>
      <c r="AH3154" s="46"/>
      <c r="AI3154" s="46"/>
      <c r="AJ3154" s="46"/>
      <c r="AK3154" s="46"/>
    </row>
    <row r="3155" spans="7:37" s="1" customFormat="1" ht="13.9" customHeight="1">
      <c r="G3155" s="50"/>
      <c r="H3155" s="50"/>
      <c r="I3155" s="50"/>
      <c r="J3155" s="50"/>
      <c r="K3155" s="50"/>
      <c r="L3155" s="50"/>
      <c r="M3155" s="50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0"/>
      <c r="Z3155" s="50"/>
      <c r="AA3155" s="46"/>
      <c r="AB3155" s="46"/>
      <c r="AC3155" s="46"/>
      <c r="AD3155" s="46"/>
      <c r="AE3155" s="46"/>
      <c r="AF3155" s="46"/>
      <c r="AG3155" s="46"/>
      <c r="AH3155" s="46"/>
      <c r="AI3155" s="46"/>
      <c r="AJ3155" s="46"/>
      <c r="AK3155" s="46"/>
    </row>
    <row r="3156" spans="7:37" s="1" customFormat="1" ht="13.9" customHeight="1">
      <c r="G3156" s="50"/>
      <c r="H3156" s="50"/>
      <c r="I3156" s="50"/>
      <c r="J3156" s="50"/>
      <c r="K3156" s="50"/>
      <c r="L3156" s="50"/>
      <c r="M3156" s="50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0"/>
      <c r="Z3156" s="50"/>
      <c r="AA3156" s="46"/>
      <c r="AB3156" s="46"/>
      <c r="AC3156" s="46"/>
      <c r="AD3156" s="46"/>
      <c r="AE3156" s="46"/>
      <c r="AF3156" s="46"/>
      <c r="AG3156" s="46"/>
      <c r="AH3156" s="46"/>
      <c r="AI3156" s="46"/>
      <c r="AJ3156" s="46"/>
      <c r="AK3156" s="46"/>
    </row>
    <row r="3157" spans="7:37" s="1" customFormat="1" ht="13.9" customHeight="1">
      <c r="G3157" s="50"/>
      <c r="H3157" s="50"/>
      <c r="I3157" s="50"/>
      <c r="J3157" s="50"/>
      <c r="K3157" s="50"/>
      <c r="L3157" s="50"/>
      <c r="M3157" s="50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0"/>
      <c r="Z3157" s="50"/>
      <c r="AA3157" s="46"/>
      <c r="AB3157" s="46"/>
      <c r="AC3157" s="46"/>
      <c r="AD3157" s="46"/>
      <c r="AE3157" s="46"/>
      <c r="AF3157" s="46"/>
      <c r="AG3157" s="46"/>
      <c r="AH3157" s="46"/>
      <c r="AI3157" s="46"/>
      <c r="AJ3157" s="46"/>
      <c r="AK3157" s="46"/>
    </row>
    <row r="3158" spans="7:37" s="1" customFormat="1" ht="13.9" customHeight="1">
      <c r="G3158" s="50"/>
      <c r="H3158" s="50"/>
      <c r="I3158" s="50"/>
      <c r="J3158" s="50"/>
      <c r="K3158" s="50"/>
      <c r="L3158" s="50"/>
      <c r="M3158" s="50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0"/>
      <c r="Z3158" s="50"/>
      <c r="AA3158" s="46"/>
      <c r="AB3158" s="46"/>
      <c r="AC3158" s="46"/>
      <c r="AD3158" s="46"/>
      <c r="AE3158" s="46"/>
      <c r="AF3158" s="46"/>
      <c r="AG3158" s="46"/>
      <c r="AH3158" s="46"/>
      <c r="AI3158" s="46"/>
      <c r="AJ3158" s="46"/>
      <c r="AK3158" s="46"/>
    </row>
    <row r="3159" spans="7:37" s="1" customFormat="1" ht="13.9" customHeight="1">
      <c r="G3159" s="50"/>
      <c r="H3159" s="50"/>
      <c r="I3159" s="50"/>
      <c r="J3159" s="50"/>
      <c r="K3159" s="50"/>
      <c r="L3159" s="50"/>
      <c r="M3159" s="50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0"/>
      <c r="Z3159" s="50"/>
      <c r="AA3159" s="46"/>
      <c r="AB3159" s="46"/>
      <c r="AC3159" s="46"/>
      <c r="AD3159" s="46"/>
      <c r="AE3159" s="46"/>
      <c r="AF3159" s="46"/>
      <c r="AG3159" s="46"/>
      <c r="AH3159" s="46"/>
      <c r="AI3159" s="46"/>
      <c r="AJ3159" s="46"/>
      <c r="AK3159" s="46"/>
    </row>
    <row r="3160" spans="7:37" s="1" customFormat="1" ht="13.9" customHeight="1">
      <c r="G3160" s="50"/>
      <c r="H3160" s="50"/>
      <c r="I3160" s="50"/>
      <c r="J3160" s="50"/>
      <c r="K3160" s="50"/>
      <c r="L3160" s="50"/>
      <c r="M3160" s="50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0"/>
      <c r="Z3160" s="50"/>
      <c r="AA3160" s="46"/>
      <c r="AB3160" s="46"/>
      <c r="AC3160" s="46"/>
      <c r="AD3160" s="46"/>
      <c r="AE3160" s="46"/>
      <c r="AF3160" s="46"/>
      <c r="AG3160" s="46"/>
      <c r="AH3160" s="46"/>
      <c r="AI3160" s="46"/>
      <c r="AJ3160" s="46"/>
      <c r="AK3160" s="46"/>
    </row>
    <row r="3161" spans="7:37" s="1" customFormat="1" ht="13.9" customHeight="1">
      <c r="G3161" s="50"/>
      <c r="H3161" s="50"/>
      <c r="I3161" s="50"/>
      <c r="J3161" s="50"/>
      <c r="K3161" s="50"/>
      <c r="L3161" s="50"/>
      <c r="M3161" s="50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0"/>
      <c r="Z3161" s="50"/>
      <c r="AA3161" s="46"/>
      <c r="AB3161" s="46"/>
      <c r="AC3161" s="46"/>
      <c r="AD3161" s="46"/>
      <c r="AE3161" s="46"/>
      <c r="AF3161" s="46"/>
      <c r="AG3161" s="46"/>
      <c r="AH3161" s="46"/>
      <c r="AI3161" s="46"/>
      <c r="AJ3161" s="46"/>
      <c r="AK3161" s="46"/>
    </row>
    <row r="3162" spans="7:37" s="1" customFormat="1" ht="13.9" customHeight="1">
      <c r="G3162" s="50"/>
      <c r="H3162" s="50"/>
      <c r="I3162" s="50"/>
      <c r="J3162" s="50"/>
      <c r="K3162" s="50"/>
      <c r="L3162" s="50"/>
      <c r="M3162" s="50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0"/>
      <c r="Z3162" s="50"/>
      <c r="AA3162" s="46"/>
      <c r="AB3162" s="46"/>
      <c r="AC3162" s="46"/>
      <c r="AD3162" s="46"/>
      <c r="AE3162" s="46"/>
      <c r="AF3162" s="46"/>
      <c r="AG3162" s="46"/>
      <c r="AH3162" s="46"/>
      <c r="AI3162" s="46"/>
      <c r="AJ3162" s="46"/>
      <c r="AK3162" s="46"/>
    </row>
    <row r="3163" spans="7:37" s="1" customFormat="1" ht="13.9" customHeight="1">
      <c r="G3163" s="50"/>
      <c r="H3163" s="50"/>
      <c r="I3163" s="50"/>
      <c r="J3163" s="50"/>
      <c r="K3163" s="50"/>
      <c r="L3163" s="50"/>
      <c r="M3163" s="50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0"/>
      <c r="Z3163" s="50"/>
      <c r="AA3163" s="46"/>
      <c r="AB3163" s="46"/>
      <c r="AC3163" s="46"/>
      <c r="AD3163" s="46"/>
      <c r="AE3163" s="46"/>
      <c r="AF3163" s="46"/>
      <c r="AG3163" s="46"/>
      <c r="AH3163" s="46"/>
      <c r="AI3163" s="46"/>
      <c r="AJ3163" s="46"/>
      <c r="AK3163" s="46"/>
    </row>
    <row r="3164" spans="7:37" s="1" customFormat="1" ht="13.9" customHeight="1">
      <c r="G3164" s="50"/>
      <c r="H3164" s="50"/>
      <c r="I3164" s="50"/>
      <c r="J3164" s="50"/>
      <c r="K3164" s="50"/>
      <c r="L3164" s="50"/>
      <c r="M3164" s="50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0"/>
      <c r="Z3164" s="50"/>
      <c r="AA3164" s="46"/>
      <c r="AB3164" s="46"/>
      <c r="AC3164" s="46"/>
      <c r="AD3164" s="46"/>
      <c r="AE3164" s="46"/>
      <c r="AF3164" s="46"/>
      <c r="AG3164" s="46"/>
      <c r="AH3164" s="46"/>
      <c r="AI3164" s="46"/>
      <c r="AJ3164" s="46"/>
      <c r="AK3164" s="46"/>
    </row>
    <row r="3165" spans="7:37" s="1" customFormat="1" ht="13.9" customHeight="1">
      <c r="G3165" s="50"/>
      <c r="H3165" s="50"/>
      <c r="I3165" s="50"/>
      <c r="J3165" s="50"/>
      <c r="K3165" s="50"/>
      <c r="L3165" s="50"/>
      <c r="M3165" s="50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0"/>
      <c r="Z3165" s="50"/>
      <c r="AA3165" s="46"/>
      <c r="AB3165" s="46"/>
      <c r="AC3165" s="46"/>
      <c r="AD3165" s="46"/>
      <c r="AE3165" s="46"/>
      <c r="AF3165" s="46"/>
      <c r="AG3165" s="46"/>
      <c r="AH3165" s="46"/>
      <c r="AI3165" s="46"/>
      <c r="AJ3165" s="46"/>
      <c r="AK3165" s="46"/>
    </row>
    <row r="3166" spans="7:37" s="1" customFormat="1" ht="13.9" customHeight="1">
      <c r="G3166" s="50"/>
      <c r="H3166" s="50"/>
      <c r="I3166" s="50"/>
      <c r="J3166" s="50"/>
      <c r="K3166" s="50"/>
      <c r="L3166" s="50"/>
      <c r="M3166" s="50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0"/>
      <c r="Z3166" s="50"/>
      <c r="AA3166" s="46"/>
      <c r="AB3166" s="46"/>
      <c r="AC3166" s="46"/>
      <c r="AD3166" s="46"/>
      <c r="AE3166" s="46"/>
      <c r="AF3166" s="46"/>
      <c r="AG3166" s="46"/>
      <c r="AH3166" s="46"/>
      <c r="AI3166" s="46"/>
      <c r="AJ3166" s="46"/>
      <c r="AK3166" s="46"/>
    </row>
    <row r="3167" spans="7:37" s="1" customFormat="1" ht="13.9" customHeight="1">
      <c r="G3167" s="50"/>
      <c r="H3167" s="50"/>
      <c r="I3167" s="50"/>
      <c r="J3167" s="50"/>
      <c r="K3167" s="50"/>
      <c r="L3167" s="50"/>
      <c r="M3167" s="50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0"/>
      <c r="Z3167" s="50"/>
      <c r="AA3167" s="46"/>
      <c r="AB3167" s="46"/>
      <c r="AC3167" s="46"/>
      <c r="AD3167" s="46"/>
      <c r="AE3167" s="46"/>
      <c r="AF3167" s="46"/>
      <c r="AG3167" s="46"/>
      <c r="AH3167" s="46"/>
      <c r="AI3167" s="46"/>
      <c r="AJ3167" s="46"/>
      <c r="AK3167" s="46"/>
    </row>
    <row r="3168" spans="7:37" s="1" customFormat="1" ht="13.9" customHeight="1">
      <c r="G3168" s="50"/>
      <c r="H3168" s="50"/>
      <c r="I3168" s="50"/>
      <c r="J3168" s="50"/>
      <c r="K3168" s="50"/>
      <c r="L3168" s="50"/>
      <c r="M3168" s="50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0"/>
      <c r="Z3168" s="50"/>
      <c r="AA3168" s="46"/>
      <c r="AB3168" s="46"/>
      <c r="AC3168" s="46"/>
      <c r="AD3168" s="46"/>
      <c r="AE3168" s="46"/>
      <c r="AF3168" s="46"/>
      <c r="AG3168" s="46"/>
      <c r="AH3168" s="46"/>
      <c r="AI3168" s="46"/>
      <c r="AJ3168" s="46"/>
      <c r="AK3168" s="46"/>
    </row>
    <row r="3169" spans="7:37" s="1" customFormat="1" ht="13.9" customHeight="1">
      <c r="G3169" s="50"/>
      <c r="H3169" s="50"/>
      <c r="I3169" s="50"/>
      <c r="J3169" s="50"/>
      <c r="K3169" s="50"/>
      <c r="L3169" s="50"/>
      <c r="M3169" s="50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0"/>
      <c r="Z3169" s="50"/>
      <c r="AA3169" s="46"/>
      <c r="AB3169" s="46"/>
      <c r="AC3169" s="46"/>
      <c r="AD3169" s="46"/>
      <c r="AE3169" s="46"/>
      <c r="AF3169" s="46"/>
      <c r="AG3169" s="46"/>
      <c r="AH3169" s="46"/>
      <c r="AI3169" s="46"/>
      <c r="AJ3169" s="46"/>
      <c r="AK3169" s="46"/>
    </row>
    <row r="3170" spans="7:37" s="1" customFormat="1" ht="13.9" customHeight="1">
      <c r="G3170" s="50"/>
      <c r="H3170" s="50"/>
      <c r="I3170" s="50"/>
      <c r="J3170" s="50"/>
      <c r="K3170" s="50"/>
      <c r="L3170" s="50"/>
      <c r="M3170" s="50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0"/>
      <c r="Z3170" s="50"/>
      <c r="AA3170" s="46"/>
      <c r="AB3170" s="46"/>
      <c r="AC3170" s="46"/>
      <c r="AD3170" s="46"/>
      <c r="AE3170" s="46"/>
      <c r="AF3170" s="46"/>
      <c r="AG3170" s="46"/>
      <c r="AH3170" s="46"/>
      <c r="AI3170" s="46"/>
      <c r="AJ3170" s="46"/>
      <c r="AK3170" s="46"/>
    </row>
    <row r="3171" spans="7:37" s="1" customFormat="1" ht="13.9" customHeight="1">
      <c r="G3171" s="50"/>
      <c r="H3171" s="50"/>
      <c r="I3171" s="50"/>
      <c r="J3171" s="50"/>
      <c r="K3171" s="50"/>
      <c r="L3171" s="50"/>
      <c r="M3171" s="50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0"/>
      <c r="Z3171" s="50"/>
      <c r="AA3171" s="46"/>
      <c r="AB3171" s="46"/>
      <c r="AC3171" s="46"/>
      <c r="AD3171" s="46"/>
      <c r="AE3171" s="46"/>
      <c r="AF3171" s="46"/>
      <c r="AG3171" s="46"/>
      <c r="AH3171" s="46"/>
      <c r="AI3171" s="46"/>
      <c r="AJ3171" s="46"/>
      <c r="AK3171" s="46"/>
    </row>
    <row r="3172" spans="7:37" s="1" customFormat="1" ht="13.9" customHeight="1">
      <c r="G3172" s="50"/>
      <c r="H3172" s="50"/>
      <c r="I3172" s="50"/>
      <c r="J3172" s="50"/>
      <c r="K3172" s="50"/>
      <c r="L3172" s="50"/>
      <c r="M3172" s="50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0"/>
      <c r="Z3172" s="50"/>
      <c r="AA3172" s="46"/>
      <c r="AB3172" s="46"/>
      <c r="AC3172" s="46"/>
      <c r="AD3172" s="46"/>
      <c r="AE3172" s="46"/>
      <c r="AF3172" s="46"/>
      <c r="AG3172" s="46"/>
      <c r="AH3172" s="46"/>
      <c r="AI3172" s="46"/>
      <c r="AJ3172" s="46"/>
      <c r="AK3172" s="46"/>
    </row>
    <row r="3173" spans="7:37" s="1" customFormat="1" ht="13.9" customHeight="1">
      <c r="G3173" s="50"/>
      <c r="H3173" s="50"/>
      <c r="I3173" s="50"/>
      <c r="J3173" s="50"/>
      <c r="K3173" s="50"/>
      <c r="L3173" s="50"/>
      <c r="M3173" s="50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0"/>
      <c r="Z3173" s="50"/>
      <c r="AA3173" s="46"/>
      <c r="AB3173" s="46"/>
      <c r="AC3173" s="46"/>
      <c r="AD3173" s="46"/>
      <c r="AE3173" s="46"/>
      <c r="AF3173" s="46"/>
      <c r="AG3173" s="46"/>
      <c r="AH3173" s="46"/>
      <c r="AI3173" s="46"/>
      <c r="AJ3173" s="46"/>
      <c r="AK3173" s="46"/>
    </row>
    <row r="3174" spans="7:37" s="1" customFormat="1" ht="13.9" customHeight="1">
      <c r="G3174" s="50"/>
      <c r="H3174" s="50"/>
      <c r="I3174" s="50"/>
      <c r="J3174" s="50"/>
      <c r="K3174" s="50"/>
      <c r="L3174" s="50"/>
      <c r="M3174" s="50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0"/>
      <c r="Z3174" s="50"/>
      <c r="AA3174" s="46"/>
      <c r="AB3174" s="46"/>
      <c r="AC3174" s="46"/>
      <c r="AD3174" s="46"/>
      <c r="AE3174" s="46"/>
      <c r="AF3174" s="46"/>
      <c r="AG3174" s="46"/>
      <c r="AH3174" s="46"/>
      <c r="AI3174" s="46"/>
      <c r="AJ3174" s="46"/>
      <c r="AK3174" s="46"/>
    </row>
    <row r="3175" spans="7:37" s="1" customFormat="1" ht="13.9" customHeight="1">
      <c r="G3175" s="50"/>
      <c r="H3175" s="50"/>
      <c r="I3175" s="50"/>
      <c r="J3175" s="50"/>
      <c r="K3175" s="50"/>
      <c r="L3175" s="50"/>
      <c r="M3175" s="50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0"/>
      <c r="Z3175" s="50"/>
      <c r="AA3175" s="46"/>
      <c r="AB3175" s="46"/>
      <c r="AC3175" s="46"/>
      <c r="AD3175" s="46"/>
      <c r="AE3175" s="46"/>
      <c r="AF3175" s="46"/>
      <c r="AG3175" s="46"/>
      <c r="AH3175" s="46"/>
      <c r="AI3175" s="46"/>
      <c r="AJ3175" s="46"/>
      <c r="AK3175" s="46"/>
    </row>
    <row r="3176" spans="7:37" s="1" customFormat="1" ht="13.9" customHeight="1">
      <c r="G3176" s="50"/>
      <c r="H3176" s="50"/>
      <c r="I3176" s="50"/>
      <c r="J3176" s="50"/>
      <c r="K3176" s="50"/>
      <c r="L3176" s="50"/>
      <c r="M3176" s="50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0"/>
      <c r="Z3176" s="50"/>
      <c r="AA3176" s="46"/>
      <c r="AB3176" s="46"/>
      <c r="AC3176" s="46"/>
      <c r="AD3176" s="46"/>
      <c r="AE3176" s="46"/>
      <c r="AF3176" s="46"/>
      <c r="AG3176" s="46"/>
      <c r="AH3176" s="46"/>
      <c r="AI3176" s="46"/>
      <c r="AJ3176" s="46"/>
      <c r="AK3176" s="46"/>
    </row>
    <row r="3177" spans="7:37" s="1" customFormat="1" ht="13.9" customHeight="1">
      <c r="G3177" s="50"/>
      <c r="H3177" s="50"/>
      <c r="I3177" s="50"/>
      <c r="J3177" s="50"/>
      <c r="K3177" s="50"/>
      <c r="L3177" s="50"/>
      <c r="M3177" s="50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0"/>
      <c r="Z3177" s="50"/>
      <c r="AA3177" s="46"/>
      <c r="AB3177" s="46"/>
      <c r="AC3177" s="46"/>
      <c r="AD3177" s="46"/>
      <c r="AE3177" s="46"/>
      <c r="AF3177" s="46"/>
      <c r="AG3177" s="46"/>
      <c r="AH3177" s="46"/>
      <c r="AI3177" s="46"/>
      <c r="AJ3177" s="46"/>
      <c r="AK3177" s="46"/>
    </row>
    <row r="3178" spans="7:37" s="1" customFormat="1" ht="13.9" customHeight="1">
      <c r="G3178" s="50"/>
      <c r="H3178" s="50"/>
      <c r="I3178" s="50"/>
      <c r="J3178" s="50"/>
      <c r="K3178" s="50"/>
      <c r="L3178" s="50"/>
      <c r="M3178" s="50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0"/>
      <c r="Z3178" s="50"/>
      <c r="AA3178" s="46"/>
      <c r="AB3178" s="46"/>
      <c r="AC3178" s="46"/>
      <c r="AD3178" s="46"/>
      <c r="AE3178" s="46"/>
      <c r="AF3178" s="46"/>
      <c r="AG3178" s="46"/>
      <c r="AH3178" s="46"/>
      <c r="AI3178" s="46"/>
      <c r="AJ3178" s="46"/>
      <c r="AK3178" s="46"/>
    </row>
    <row r="3179" spans="7:37" s="1" customFormat="1" ht="13.9" customHeight="1">
      <c r="G3179" s="50"/>
      <c r="H3179" s="50"/>
      <c r="I3179" s="50"/>
      <c r="J3179" s="50"/>
      <c r="K3179" s="50"/>
      <c r="L3179" s="50"/>
      <c r="M3179" s="50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0"/>
      <c r="Z3179" s="50"/>
      <c r="AA3179" s="46"/>
      <c r="AB3179" s="46"/>
      <c r="AC3179" s="46"/>
      <c r="AD3179" s="46"/>
      <c r="AE3179" s="46"/>
      <c r="AF3179" s="46"/>
      <c r="AG3179" s="46"/>
      <c r="AH3179" s="46"/>
      <c r="AI3179" s="46"/>
      <c r="AJ3179" s="46"/>
      <c r="AK3179" s="46"/>
    </row>
    <row r="3180" spans="7:37" s="1" customFormat="1" ht="13.9" customHeight="1">
      <c r="G3180" s="50"/>
      <c r="H3180" s="50"/>
      <c r="I3180" s="50"/>
      <c r="J3180" s="50"/>
      <c r="K3180" s="50"/>
      <c r="L3180" s="50"/>
      <c r="M3180" s="50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0"/>
      <c r="Z3180" s="50"/>
      <c r="AA3180" s="46"/>
      <c r="AB3180" s="46"/>
      <c r="AC3180" s="46"/>
      <c r="AD3180" s="46"/>
      <c r="AE3180" s="46"/>
      <c r="AF3180" s="46"/>
      <c r="AG3180" s="46"/>
      <c r="AH3180" s="46"/>
      <c r="AI3180" s="46"/>
      <c r="AJ3180" s="46"/>
      <c r="AK3180" s="46"/>
    </row>
    <row r="3181" spans="7:37" s="1" customFormat="1" ht="13.9" customHeight="1">
      <c r="G3181" s="50"/>
      <c r="H3181" s="50"/>
      <c r="I3181" s="50"/>
      <c r="J3181" s="50"/>
      <c r="K3181" s="50"/>
      <c r="L3181" s="50"/>
      <c r="M3181" s="50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0"/>
      <c r="Z3181" s="50"/>
      <c r="AA3181" s="46"/>
      <c r="AB3181" s="46"/>
      <c r="AC3181" s="46"/>
      <c r="AD3181" s="46"/>
      <c r="AE3181" s="46"/>
      <c r="AF3181" s="46"/>
      <c r="AG3181" s="46"/>
      <c r="AH3181" s="46"/>
      <c r="AI3181" s="46"/>
      <c r="AJ3181" s="46"/>
      <c r="AK3181" s="46"/>
    </row>
    <row r="3182" spans="7:37" s="1" customFormat="1" ht="13.9" customHeight="1">
      <c r="G3182" s="50"/>
      <c r="H3182" s="50"/>
      <c r="I3182" s="50"/>
      <c r="J3182" s="50"/>
      <c r="K3182" s="50"/>
      <c r="L3182" s="50"/>
      <c r="M3182" s="50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0"/>
      <c r="Z3182" s="50"/>
      <c r="AA3182" s="46"/>
      <c r="AB3182" s="46"/>
      <c r="AC3182" s="46"/>
      <c r="AD3182" s="46"/>
      <c r="AE3182" s="46"/>
      <c r="AF3182" s="46"/>
      <c r="AG3182" s="46"/>
      <c r="AH3182" s="46"/>
      <c r="AI3182" s="46"/>
      <c r="AJ3182" s="46"/>
      <c r="AK3182" s="46"/>
    </row>
    <row r="3183" spans="7:37" s="1" customFormat="1" ht="13.9" customHeight="1">
      <c r="G3183" s="50"/>
      <c r="H3183" s="50"/>
      <c r="I3183" s="50"/>
      <c r="J3183" s="50"/>
      <c r="K3183" s="50"/>
      <c r="L3183" s="50"/>
      <c r="M3183" s="50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0"/>
      <c r="Z3183" s="50"/>
      <c r="AA3183" s="46"/>
      <c r="AB3183" s="46"/>
      <c r="AC3183" s="46"/>
      <c r="AD3183" s="46"/>
      <c r="AE3183" s="46"/>
      <c r="AF3183" s="46"/>
      <c r="AG3183" s="46"/>
      <c r="AH3183" s="46"/>
      <c r="AI3183" s="46"/>
      <c r="AJ3183" s="46"/>
      <c r="AK3183" s="46"/>
    </row>
    <row r="3184" spans="7:37" s="1" customFormat="1" ht="13.9" customHeight="1">
      <c r="G3184" s="50"/>
      <c r="H3184" s="50"/>
      <c r="I3184" s="50"/>
      <c r="J3184" s="50"/>
      <c r="K3184" s="50"/>
      <c r="L3184" s="50"/>
      <c r="M3184" s="50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0"/>
      <c r="Z3184" s="50"/>
      <c r="AA3184" s="46"/>
      <c r="AB3184" s="46"/>
      <c r="AC3184" s="46"/>
      <c r="AD3184" s="46"/>
      <c r="AE3184" s="46"/>
      <c r="AF3184" s="46"/>
      <c r="AG3184" s="46"/>
      <c r="AH3184" s="46"/>
      <c r="AI3184" s="46"/>
      <c r="AJ3184" s="46"/>
      <c r="AK3184" s="46"/>
    </row>
    <row r="3185" spans="7:37" s="1" customFormat="1" ht="13.9" customHeight="1">
      <c r="G3185" s="50"/>
      <c r="H3185" s="50"/>
      <c r="I3185" s="50"/>
      <c r="J3185" s="50"/>
      <c r="K3185" s="50"/>
      <c r="L3185" s="50"/>
      <c r="M3185" s="50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0"/>
      <c r="Z3185" s="50"/>
      <c r="AA3185" s="46"/>
      <c r="AB3185" s="46"/>
      <c r="AC3185" s="46"/>
      <c r="AD3185" s="46"/>
      <c r="AE3185" s="46"/>
      <c r="AF3185" s="46"/>
      <c r="AG3185" s="46"/>
      <c r="AH3185" s="46"/>
      <c r="AI3185" s="46"/>
      <c r="AJ3185" s="46"/>
      <c r="AK3185" s="46"/>
    </row>
    <row r="3186" spans="7:37" s="1" customFormat="1" ht="13.9" customHeight="1">
      <c r="G3186" s="50"/>
      <c r="H3186" s="50"/>
      <c r="I3186" s="50"/>
      <c r="J3186" s="50"/>
      <c r="K3186" s="50"/>
      <c r="L3186" s="50"/>
      <c r="M3186" s="50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0"/>
      <c r="Z3186" s="50"/>
      <c r="AA3186" s="46"/>
      <c r="AB3186" s="46"/>
      <c r="AC3186" s="46"/>
      <c r="AD3186" s="46"/>
      <c r="AE3186" s="46"/>
      <c r="AF3186" s="46"/>
      <c r="AG3186" s="46"/>
      <c r="AH3186" s="46"/>
      <c r="AI3186" s="46"/>
      <c r="AJ3186" s="46"/>
      <c r="AK3186" s="46"/>
    </row>
    <row r="3187" spans="7:37" s="1" customFormat="1" ht="13.9" customHeight="1">
      <c r="G3187" s="50"/>
      <c r="H3187" s="50"/>
      <c r="I3187" s="50"/>
      <c r="J3187" s="50"/>
      <c r="K3187" s="50"/>
      <c r="L3187" s="50"/>
      <c r="M3187" s="50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0"/>
      <c r="Z3187" s="50"/>
      <c r="AA3187" s="46"/>
      <c r="AB3187" s="46"/>
      <c r="AC3187" s="46"/>
      <c r="AD3187" s="46"/>
      <c r="AE3187" s="46"/>
      <c r="AF3187" s="46"/>
      <c r="AG3187" s="46"/>
      <c r="AH3187" s="46"/>
      <c r="AI3187" s="46"/>
      <c r="AJ3187" s="46"/>
      <c r="AK3187" s="46"/>
    </row>
    <row r="3188" spans="7:37" s="1" customFormat="1" ht="13.9" customHeight="1">
      <c r="G3188" s="50"/>
      <c r="H3188" s="50"/>
      <c r="I3188" s="50"/>
      <c r="J3188" s="50"/>
      <c r="K3188" s="50"/>
      <c r="L3188" s="50"/>
      <c r="M3188" s="50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0"/>
      <c r="Z3188" s="50"/>
      <c r="AA3188" s="46"/>
      <c r="AB3188" s="46"/>
      <c r="AC3188" s="46"/>
      <c r="AD3188" s="46"/>
      <c r="AE3188" s="46"/>
      <c r="AF3188" s="46"/>
      <c r="AG3188" s="46"/>
      <c r="AH3188" s="46"/>
      <c r="AI3188" s="46"/>
      <c r="AJ3188" s="46"/>
      <c r="AK3188" s="46"/>
    </row>
    <row r="3189" spans="7:37" s="1" customFormat="1" ht="13.9" customHeight="1">
      <c r="G3189" s="50"/>
      <c r="H3189" s="50"/>
      <c r="I3189" s="50"/>
      <c r="J3189" s="50"/>
      <c r="K3189" s="50"/>
      <c r="L3189" s="50"/>
      <c r="M3189" s="50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0"/>
      <c r="Z3189" s="50"/>
      <c r="AA3189" s="46"/>
      <c r="AB3189" s="46"/>
      <c r="AC3189" s="46"/>
      <c r="AD3189" s="46"/>
      <c r="AE3189" s="46"/>
      <c r="AF3189" s="46"/>
      <c r="AG3189" s="46"/>
      <c r="AH3189" s="46"/>
      <c r="AI3189" s="46"/>
      <c r="AJ3189" s="46"/>
      <c r="AK3189" s="46"/>
    </row>
    <row r="3190" spans="7:37" s="1" customFormat="1" ht="13.9" customHeight="1">
      <c r="G3190" s="50"/>
      <c r="H3190" s="50"/>
      <c r="I3190" s="50"/>
      <c r="J3190" s="50"/>
      <c r="K3190" s="50"/>
      <c r="L3190" s="50"/>
      <c r="M3190" s="50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0"/>
      <c r="Z3190" s="50"/>
      <c r="AA3190" s="46"/>
      <c r="AB3190" s="46"/>
      <c r="AC3190" s="46"/>
      <c r="AD3190" s="46"/>
      <c r="AE3190" s="46"/>
      <c r="AF3190" s="46"/>
      <c r="AG3190" s="46"/>
      <c r="AH3190" s="46"/>
      <c r="AI3190" s="46"/>
      <c r="AJ3190" s="46"/>
      <c r="AK3190" s="46"/>
    </row>
    <row r="3191" spans="7:37" s="1" customFormat="1" ht="13.9" customHeight="1"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0"/>
      <c r="Z3191" s="50"/>
      <c r="AA3191" s="46"/>
      <c r="AB3191" s="46"/>
      <c r="AC3191" s="46"/>
      <c r="AD3191" s="46"/>
      <c r="AE3191" s="46"/>
      <c r="AF3191" s="46"/>
      <c r="AG3191" s="46"/>
      <c r="AH3191" s="46"/>
      <c r="AI3191" s="46"/>
      <c r="AJ3191" s="46"/>
      <c r="AK3191" s="46"/>
    </row>
    <row r="3192" spans="7:37" s="1" customFormat="1" ht="13.9" customHeight="1">
      <c r="G3192" s="50"/>
      <c r="H3192" s="50"/>
      <c r="I3192" s="50"/>
      <c r="J3192" s="50"/>
      <c r="K3192" s="50"/>
      <c r="L3192" s="50"/>
      <c r="M3192" s="50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0"/>
      <c r="Z3192" s="50"/>
      <c r="AA3192" s="46"/>
      <c r="AB3192" s="46"/>
      <c r="AC3192" s="46"/>
      <c r="AD3192" s="46"/>
      <c r="AE3192" s="46"/>
      <c r="AF3192" s="46"/>
      <c r="AG3192" s="46"/>
      <c r="AH3192" s="46"/>
      <c r="AI3192" s="46"/>
      <c r="AJ3192" s="46"/>
      <c r="AK3192" s="46"/>
    </row>
    <row r="3193" spans="7:37" s="1" customFormat="1" ht="13.9" customHeight="1">
      <c r="G3193" s="50"/>
      <c r="H3193" s="50"/>
      <c r="I3193" s="50"/>
      <c r="J3193" s="50"/>
      <c r="K3193" s="50"/>
      <c r="L3193" s="50"/>
      <c r="M3193" s="50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0"/>
      <c r="Z3193" s="50"/>
      <c r="AA3193" s="46"/>
      <c r="AB3193" s="46"/>
      <c r="AC3193" s="46"/>
      <c r="AD3193" s="46"/>
      <c r="AE3193" s="46"/>
      <c r="AF3193" s="46"/>
      <c r="AG3193" s="46"/>
      <c r="AH3193" s="46"/>
      <c r="AI3193" s="46"/>
      <c r="AJ3193" s="46"/>
      <c r="AK3193" s="46"/>
    </row>
    <row r="3194" spans="7:37" s="1" customFormat="1" ht="13.9" customHeight="1">
      <c r="G3194" s="50"/>
      <c r="H3194" s="50"/>
      <c r="I3194" s="50"/>
      <c r="J3194" s="50"/>
      <c r="K3194" s="50"/>
      <c r="L3194" s="50"/>
      <c r="M3194" s="50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0"/>
      <c r="Z3194" s="50"/>
      <c r="AA3194" s="46"/>
      <c r="AB3194" s="46"/>
      <c r="AC3194" s="46"/>
      <c r="AD3194" s="46"/>
      <c r="AE3194" s="46"/>
      <c r="AF3194" s="46"/>
      <c r="AG3194" s="46"/>
      <c r="AH3194" s="46"/>
      <c r="AI3194" s="46"/>
      <c r="AJ3194" s="46"/>
      <c r="AK3194" s="46"/>
    </row>
    <row r="3195" spans="7:37" s="1" customFormat="1" ht="13.9" customHeight="1">
      <c r="G3195" s="50"/>
      <c r="H3195" s="50"/>
      <c r="I3195" s="50"/>
      <c r="J3195" s="50"/>
      <c r="K3195" s="50"/>
      <c r="L3195" s="50"/>
      <c r="M3195" s="50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0"/>
      <c r="Z3195" s="50"/>
      <c r="AA3195" s="46"/>
      <c r="AB3195" s="46"/>
      <c r="AC3195" s="46"/>
      <c r="AD3195" s="46"/>
      <c r="AE3195" s="46"/>
      <c r="AF3195" s="46"/>
      <c r="AG3195" s="46"/>
      <c r="AH3195" s="46"/>
      <c r="AI3195" s="46"/>
      <c r="AJ3195" s="46"/>
      <c r="AK3195" s="46"/>
    </row>
    <row r="3196" spans="7:37" s="1" customFormat="1" ht="13.9" customHeight="1">
      <c r="G3196" s="50"/>
      <c r="H3196" s="50"/>
      <c r="I3196" s="50"/>
      <c r="J3196" s="50"/>
      <c r="K3196" s="50"/>
      <c r="L3196" s="50"/>
      <c r="M3196" s="50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0"/>
      <c r="Z3196" s="50"/>
      <c r="AA3196" s="46"/>
      <c r="AB3196" s="46"/>
      <c r="AC3196" s="46"/>
      <c r="AD3196" s="46"/>
      <c r="AE3196" s="46"/>
      <c r="AF3196" s="46"/>
      <c r="AG3196" s="46"/>
      <c r="AH3196" s="46"/>
      <c r="AI3196" s="46"/>
      <c r="AJ3196" s="46"/>
      <c r="AK3196" s="46"/>
    </row>
    <row r="3197" spans="7:37" s="1" customFormat="1" ht="13.9" customHeight="1">
      <c r="G3197" s="50"/>
      <c r="H3197" s="50"/>
      <c r="I3197" s="50"/>
      <c r="J3197" s="50"/>
      <c r="K3197" s="50"/>
      <c r="L3197" s="50"/>
      <c r="M3197" s="50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0"/>
      <c r="Z3197" s="50"/>
      <c r="AA3197" s="46"/>
      <c r="AB3197" s="46"/>
      <c r="AC3197" s="46"/>
      <c r="AD3197" s="46"/>
      <c r="AE3197" s="46"/>
      <c r="AF3197" s="46"/>
      <c r="AG3197" s="46"/>
      <c r="AH3197" s="46"/>
      <c r="AI3197" s="46"/>
      <c r="AJ3197" s="46"/>
      <c r="AK3197" s="46"/>
    </row>
    <row r="3198" spans="7:37" s="1" customFormat="1" ht="13.9" customHeight="1">
      <c r="G3198" s="50"/>
      <c r="H3198" s="50"/>
      <c r="I3198" s="50"/>
      <c r="J3198" s="50"/>
      <c r="K3198" s="50"/>
      <c r="L3198" s="50"/>
      <c r="M3198" s="50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0"/>
      <c r="Z3198" s="50"/>
      <c r="AA3198" s="46"/>
      <c r="AB3198" s="46"/>
      <c r="AC3198" s="46"/>
      <c r="AD3198" s="46"/>
      <c r="AE3198" s="46"/>
      <c r="AF3198" s="46"/>
      <c r="AG3198" s="46"/>
      <c r="AH3198" s="46"/>
      <c r="AI3198" s="46"/>
      <c r="AJ3198" s="46"/>
      <c r="AK3198" s="46"/>
    </row>
    <row r="3199" spans="7:37" s="1" customFormat="1" ht="13.9" customHeight="1">
      <c r="G3199" s="50"/>
      <c r="H3199" s="50"/>
      <c r="I3199" s="50"/>
      <c r="J3199" s="50"/>
      <c r="K3199" s="50"/>
      <c r="L3199" s="50"/>
      <c r="M3199" s="50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0"/>
      <c r="Z3199" s="50"/>
      <c r="AA3199" s="46"/>
      <c r="AB3199" s="46"/>
      <c r="AC3199" s="46"/>
      <c r="AD3199" s="46"/>
      <c r="AE3199" s="46"/>
      <c r="AF3199" s="46"/>
      <c r="AG3199" s="46"/>
      <c r="AH3199" s="46"/>
      <c r="AI3199" s="46"/>
      <c r="AJ3199" s="46"/>
      <c r="AK3199" s="46"/>
    </row>
    <row r="3200" spans="7:37" s="1" customFormat="1" ht="13.9" customHeight="1">
      <c r="G3200" s="50"/>
      <c r="H3200" s="50"/>
      <c r="I3200" s="50"/>
      <c r="J3200" s="50"/>
      <c r="K3200" s="50"/>
      <c r="L3200" s="50"/>
      <c r="M3200" s="50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0"/>
      <c r="Z3200" s="50"/>
      <c r="AA3200" s="46"/>
      <c r="AB3200" s="46"/>
      <c r="AC3200" s="46"/>
      <c r="AD3200" s="46"/>
      <c r="AE3200" s="46"/>
      <c r="AF3200" s="46"/>
      <c r="AG3200" s="46"/>
      <c r="AH3200" s="46"/>
      <c r="AI3200" s="46"/>
      <c r="AJ3200" s="46"/>
      <c r="AK3200" s="46"/>
    </row>
    <row r="3201" spans="7:37" s="1" customFormat="1" ht="13.9" customHeight="1">
      <c r="G3201" s="50"/>
      <c r="H3201" s="50"/>
      <c r="I3201" s="50"/>
      <c r="J3201" s="50"/>
      <c r="K3201" s="50"/>
      <c r="L3201" s="50"/>
      <c r="M3201" s="50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0"/>
      <c r="Z3201" s="50"/>
      <c r="AA3201" s="46"/>
      <c r="AB3201" s="46"/>
      <c r="AC3201" s="46"/>
      <c r="AD3201" s="46"/>
      <c r="AE3201" s="46"/>
      <c r="AF3201" s="46"/>
      <c r="AG3201" s="46"/>
      <c r="AH3201" s="46"/>
      <c r="AI3201" s="46"/>
      <c r="AJ3201" s="46"/>
      <c r="AK3201" s="46"/>
    </row>
    <row r="3202" spans="7:37" s="1" customFormat="1" ht="13.9" customHeight="1">
      <c r="G3202" s="50"/>
      <c r="H3202" s="50"/>
      <c r="I3202" s="50"/>
      <c r="J3202" s="50"/>
      <c r="K3202" s="50"/>
      <c r="L3202" s="50"/>
      <c r="M3202" s="50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0"/>
      <c r="Z3202" s="50"/>
      <c r="AA3202" s="46"/>
      <c r="AB3202" s="46"/>
      <c r="AC3202" s="46"/>
      <c r="AD3202" s="46"/>
      <c r="AE3202" s="46"/>
      <c r="AF3202" s="46"/>
      <c r="AG3202" s="46"/>
      <c r="AH3202" s="46"/>
      <c r="AI3202" s="46"/>
      <c r="AJ3202" s="46"/>
      <c r="AK3202" s="46"/>
    </row>
    <row r="3203" spans="7:37" s="1" customFormat="1" ht="13.9" customHeight="1">
      <c r="G3203" s="50"/>
      <c r="H3203" s="50"/>
      <c r="I3203" s="50"/>
      <c r="J3203" s="50"/>
      <c r="K3203" s="50"/>
      <c r="L3203" s="50"/>
      <c r="M3203" s="50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0"/>
      <c r="Z3203" s="50"/>
      <c r="AA3203" s="46"/>
      <c r="AB3203" s="46"/>
      <c r="AC3203" s="46"/>
      <c r="AD3203" s="46"/>
      <c r="AE3203" s="46"/>
      <c r="AF3203" s="46"/>
      <c r="AG3203" s="46"/>
      <c r="AH3203" s="46"/>
      <c r="AI3203" s="46"/>
      <c r="AJ3203" s="46"/>
      <c r="AK3203" s="46"/>
    </row>
    <row r="3204" spans="7:37" s="1" customFormat="1" ht="13.9" customHeight="1">
      <c r="G3204" s="50"/>
      <c r="H3204" s="50"/>
      <c r="I3204" s="50"/>
      <c r="J3204" s="50"/>
      <c r="K3204" s="50"/>
      <c r="L3204" s="50"/>
      <c r="M3204" s="50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0"/>
      <c r="Z3204" s="50"/>
      <c r="AA3204" s="46"/>
      <c r="AB3204" s="46"/>
      <c r="AC3204" s="46"/>
      <c r="AD3204" s="46"/>
      <c r="AE3204" s="46"/>
      <c r="AF3204" s="46"/>
      <c r="AG3204" s="46"/>
      <c r="AH3204" s="46"/>
      <c r="AI3204" s="46"/>
      <c r="AJ3204" s="46"/>
      <c r="AK3204" s="46"/>
    </row>
    <row r="3205" spans="7:37" s="1" customFormat="1" ht="13.9" customHeight="1">
      <c r="G3205" s="50"/>
      <c r="H3205" s="50"/>
      <c r="I3205" s="50"/>
      <c r="J3205" s="50"/>
      <c r="K3205" s="50"/>
      <c r="L3205" s="50"/>
      <c r="M3205" s="50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0"/>
      <c r="Z3205" s="50"/>
      <c r="AA3205" s="46"/>
      <c r="AB3205" s="46"/>
      <c r="AC3205" s="46"/>
      <c r="AD3205" s="46"/>
      <c r="AE3205" s="46"/>
      <c r="AF3205" s="46"/>
      <c r="AG3205" s="46"/>
      <c r="AH3205" s="46"/>
      <c r="AI3205" s="46"/>
      <c r="AJ3205" s="46"/>
      <c r="AK3205" s="46"/>
    </row>
    <row r="3206" spans="7:37" s="1" customFormat="1" ht="13.9" customHeight="1">
      <c r="G3206" s="50"/>
      <c r="H3206" s="50"/>
      <c r="I3206" s="50"/>
      <c r="J3206" s="50"/>
      <c r="K3206" s="50"/>
      <c r="L3206" s="50"/>
      <c r="M3206" s="50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0"/>
      <c r="Z3206" s="50"/>
      <c r="AA3206" s="46"/>
      <c r="AB3206" s="46"/>
      <c r="AC3206" s="46"/>
      <c r="AD3206" s="46"/>
      <c r="AE3206" s="46"/>
      <c r="AF3206" s="46"/>
      <c r="AG3206" s="46"/>
      <c r="AH3206" s="46"/>
      <c r="AI3206" s="46"/>
      <c r="AJ3206" s="46"/>
      <c r="AK3206" s="46"/>
    </row>
    <row r="3207" spans="7:37" s="1" customFormat="1" ht="13.9" customHeight="1">
      <c r="G3207" s="50"/>
      <c r="H3207" s="50"/>
      <c r="I3207" s="50"/>
      <c r="J3207" s="50"/>
      <c r="K3207" s="50"/>
      <c r="L3207" s="50"/>
      <c r="M3207" s="50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0"/>
      <c r="Z3207" s="50"/>
      <c r="AA3207" s="46"/>
      <c r="AB3207" s="46"/>
      <c r="AC3207" s="46"/>
      <c r="AD3207" s="46"/>
      <c r="AE3207" s="46"/>
      <c r="AF3207" s="46"/>
      <c r="AG3207" s="46"/>
      <c r="AH3207" s="46"/>
      <c r="AI3207" s="46"/>
      <c r="AJ3207" s="46"/>
      <c r="AK3207" s="46"/>
    </row>
    <row r="3208" spans="7:37" s="1" customFormat="1" ht="13.9" customHeight="1">
      <c r="G3208" s="50"/>
      <c r="H3208" s="50"/>
      <c r="I3208" s="50"/>
      <c r="J3208" s="50"/>
      <c r="K3208" s="50"/>
      <c r="L3208" s="50"/>
      <c r="M3208" s="50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0"/>
      <c r="Z3208" s="50"/>
      <c r="AA3208" s="46"/>
      <c r="AB3208" s="46"/>
      <c r="AC3208" s="46"/>
      <c r="AD3208" s="46"/>
      <c r="AE3208" s="46"/>
      <c r="AF3208" s="46"/>
      <c r="AG3208" s="46"/>
      <c r="AH3208" s="46"/>
      <c r="AI3208" s="46"/>
      <c r="AJ3208" s="46"/>
      <c r="AK3208" s="46"/>
    </row>
    <row r="3209" spans="7:37" s="1" customFormat="1" ht="13.9" customHeight="1">
      <c r="G3209" s="50"/>
      <c r="H3209" s="50"/>
      <c r="I3209" s="50"/>
      <c r="J3209" s="50"/>
      <c r="K3209" s="50"/>
      <c r="L3209" s="50"/>
      <c r="M3209" s="50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0"/>
      <c r="Z3209" s="50"/>
      <c r="AA3209" s="46"/>
      <c r="AB3209" s="46"/>
      <c r="AC3209" s="46"/>
      <c r="AD3209" s="46"/>
      <c r="AE3209" s="46"/>
      <c r="AF3209" s="46"/>
      <c r="AG3209" s="46"/>
      <c r="AH3209" s="46"/>
      <c r="AI3209" s="46"/>
      <c r="AJ3209" s="46"/>
      <c r="AK3209" s="46"/>
    </row>
    <row r="3210" spans="7:37" s="1" customFormat="1" ht="13.9" customHeight="1">
      <c r="G3210" s="50"/>
      <c r="H3210" s="50"/>
      <c r="I3210" s="50"/>
      <c r="J3210" s="50"/>
      <c r="K3210" s="50"/>
      <c r="L3210" s="50"/>
      <c r="M3210" s="50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0"/>
      <c r="Z3210" s="50"/>
      <c r="AA3210" s="46"/>
      <c r="AB3210" s="46"/>
      <c r="AC3210" s="46"/>
      <c r="AD3210" s="46"/>
      <c r="AE3210" s="46"/>
      <c r="AF3210" s="46"/>
      <c r="AG3210" s="46"/>
      <c r="AH3210" s="46"/>
      <c r="AI3210" s="46"/>
      <c r="AJ3210" s="46"/>
      <c r="AK3210" s="46"/>
    </row>
    <row r="3211" spans="7:37" s="1" customFormat="1" ht="13.9" customHeight="1">
      <c r="G3211" s="50"/>
      <c r="H3211" s="50"/>
      <c r="I3211" s="50"/>
      <c r="J3211" s="50"/>
      <c r="K3211" s="50"/>
      <c r="L3211" s="50"/>
      <c r="M3211" s="50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0"/>
      <c r="Z3211" s="50"/>
      <c r="AA3211" s="46"/>
      <c r="AB3211" s="46"/>
      <c r="AC3211" s="46"/>
      <c r="AD3211" s="46"/>
      <c r="AE3211" s="46"/>
      <c r="AF3211" s="46"/>
      <c r="AG3211" s="46"/>
      <c r="AH3211" s="46"/>
      <c r="AI3211" s="46"/>
      <c r="AJ3211" s="46"/>
      <c r="AK3211" s="46"/>
    </row>
    <row r="3212" spans="7:37" s="1" customFormat="1" ht="13.9" customHeight="1">
      <c r="G3212" s="50"/>
      <c r="H3212" s="50"/>
      <c r="I3212" s="50"/>
      <c r="J3212" s="50"/>
      <c r="K3212" s="50"/>
      <c r="L3212" s="50"/>
      <c r="M3212" s="50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0"/>
      <c r="Z3212" s="50"/>
      <c r="AA3212" s="46"/>
      <c r="AB3212" s="46"/>
      <c r="AC3212" s="46"/>
      <c r="AD3212" s="46"/>
      <c r="AE3212" s="46"/>
      <c r="AF3212" s="46"/>
      <c r="AG3212" s="46"/>
      <c r="AH3212" s="46"/>
      <c r="AI3212" s="46"/>
      <c r="AJ3212" s="46"/>
      <c r="AK3212" s="46"/>
    </row>
    <row r="3213" spans="7:37" s="1" customFormat="1" ht="13.9" customHeight="1">
      <c r="G3213" s="50"/>
      <c r="H3213" s="50"/>
      <c r="I3213" s="50"/>
      <c r="J3213" s="50"/>
      <c r="K3213" s="50"/>
      <c r="L3213" s="50"/>
      <c r="M3213" s="50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0"/>
      <c r="Z3213" s="50"/>
      <c r="AA3213" s="46"/>
      <c r="AB3213" s="46"/>
      <c r="AC3213" s="46"/>
      <c r="AD3213" s="46"/>
      <c r="AE3213" s="46"/>
      <c r="AF3213" s="46"/>
      <c r="AG3213" s="46"/>
      <c r="AH3213" s="46"/>
      <c r="AI3213" s="46"/>
      <c r="AJ3213" s="46"/>
      <c r="AK3213" s="46"/>
    </row>
    <row r="3214" spans="7:37" s="1" customFormat="1" ht="13.9" customHeight="1">
      <c r="G3214" s="50"/>
      <c r="H3214" s="50"/>
      <c r="I3214" s="50"/>
      <c r="J3214" s="50"/>
      <c r="K3214" s="50"/>
      <c r="L3214" s="50"/>
      <c r="M3214" s="50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0"/>
      <c r="Z3214" s="50"/>
      <c r="AA3214" s="46"/>
      <c r="AB3214" s="46"/>
      <c r="AC3214" s="46"/>
      <c r="AD3214" s="46"/>
      <c r="AE3214" s="46"/>
      <c r="AF3214" s="46"/>
      <c r="AG3214" s="46"/>
      <c r="AH3214" s="46"/>
      <c r="AI3214" s="46"/>
      <c r="AJ3214" s="46"/>
      <c r="AK3214" s="46"/>
    </row>
    <row r="3215" spans="7:37" s="1" customFormat="1" ht="13.9" customHeight="1">
      <c r="G3215" s="50"/>
      <c r="H3215" s="50"/>
      <c r="I3215" s="50"/>
      <c r="J3215" s="50"/>
      <c r="K3215" s="50"/>
      <c r="L3215" s="50"/>
      <c r="M3215" s="50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0"/>
      <c r="Z3215" s="50"/>
      <c r="AA3215" s="46"/>
      <c r="AB3215" s="46"/>
      <c r="AC3215" s="46"/>
      <c r="AD3215" s="46"/>
      <c r="AE3215" s="46"/>
      <c r="AF3215" s="46"/>
      <c r="AG3215" s="46"/>
      <c r="AH3215" s="46"/>
      <c r="AI3215" s="46"/>
      <c r="AJ3215" s="46"/>
      <c r="AK3215" s="46"/>
    </row>
    <row r="3216" spans="7:37" s="1" customFormat="1" ht="13.9" customHeight="1">
      <c r="G3216" s="50"/>
      <c r="H3216" s="50"/>
      <c r="I3216" s="50"/>
      <c r="J3216" s="50"/>
      <c r="K3216" s="50"/>
      <c r="L3216" s="50"/>
      <c r="M3216" s="50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0"/>
      <c r="Z3216" s="50"/>
      <c r="AA3216" s="46"/>
      <c r="AB3216" s="46"/>
      <c r="AC3216" s="46"/>
      <c r="AD3216" s="46"/>
      <c r="AE3216" s="46"/>
      <c r="AF3216" s="46"/>
      <c r="AG3216" s="46"/>
      <c r="AH3216" s="46"/>
      <c r="AI3216" s="46"/>
      <c r="AJ3216" s="46"/>
      <c r="AK3216" s="46"/>
    </row>
    <row r="3217" spans="7:37" s="1" customFormat="1" ht="13.9" customHeight="1">
      <c r="G3217" s="50"/>
      <c r="H3217" s="50"/>
      <c r="I3217" s="50"/>
      <c r="J3217" s="50"/>
      <c r="K3217" s="50"/>
      <c r="L3217" s="50"/>
      <c r="M3217" s="50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0"/>
      <c r="Z3217" s="50"/>
      <c r="AA3217" s="46"/>
      <c r="AB3217" s="46"/>
      <c r="AC3217" s="46"/>
      <c r="AD3217" s="46"/>
      <c r="AE3217" s="46"/>
      <c r="AF3217" s="46"/>
      <c r="AG3217" s="46"/>
      <c r="AH3217" s="46"/>
      <c r="AI3217" s="46"/>
      <c r="AJ3217" s="46"/>
      <c r="AK3217" s="46"/>
    </row>
    <row r="3218" spans="7:37" s="1" customFormat="1" ht="13.9" customHeight="1">
      <c r="G3218" s="50"/>
      <c r="H3218" s="50"/>
      <c r="I3218" s="50"/>
      <c r="J3218" s="50"/>
      <c r="K3218" s="50"/>
      <c r="L3218" s="50"/>
      <c r="M3218" s="50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0"/>
      <c r="Z3218" s="50"/>
      <c r="AA3218" s="46"/>
      <c r="AB3218" s="46"/>
      <c r="AC3218" s="46"/>
      <c r="AD3218" s="46"/>
      <c r="AE3218" s="46"/>
      <c r="AF3218" s="46"/>
      <c r="AG3218" s="46"/>
      <c r="AH3218" s="46"/>
      <c r="AI3218" s="46"/>
      <c r="AJ3218" s="46"/>
      <c r="AK3218" s="46"/>
    </row>
    <row r="3219" spans="7:37" s="1" customFormat="1" ht="13.9" customHeight="1">
      <c r="G3219" s="50"/>
      <c r="H3219" s="50"/>
      <c r="I3219" s="50"/>
      <c r="J3219" s="50"/>
      <c r="K3219" s="50"/>
      <c r="L3219" s="50"/>
      <c r="M3219" s="50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0"/>
      <c r="Z3219" s="50"/>
      <c r="AA3219" s="46"/>
      <c r="AB3219" s="46"/>
      <c r="AC3219" s="46"/>
      <c r="AD3219" s="46"/>
      <c r="AE3219" s="46"/>
      <c r="AF3219" s="46"/>
      <c r="AG3219" s="46"/>
      <c r="AH3219" s="46"/>
      <c r="AI3219" s="46"/>
      <c r="AJ3219" s="46"/>
      <c r="AK3219" s="46"/>
    </row>
    <row r="3220" spans="7:37" s="1" customFormat="1" ht="13.9" customHeight="1">
      <c r="G3220" s="50"/>
      <c r="H3220" s="50"/>
      <c r="I3220" s="50"/>
      <c r="J3220" s="50"/>
      <c r="K3220" s="50"/>
      <c r="L3220" s="50"/>
      <c r="M3220" s="50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0"/>
      <c r="Z3220" s="50"/>
      <c r="AA3220" s="46"/>
      <c r="AB3220" s="46"/>
      <c r="AC3220" s="46"/>
      <c r="AD3220" s="46"/>
      <c r="AE3220" s="46"/>
      <c r="AF3220" s="46"/>
      <c r="AG3220" s="46"/>
      <c r="AH3220" s="46"/>
      <c r="AI3220" s="46"/>
      <c r="AJ3220" s="46"/>
      <c r="AK3220" s="46"/>
    </row>
    <row r="3221" spans="7:37" s="1" customFormat="1" ht="13.9" customHeight="1">
      <c r="G3221" s="50"/>
      <c r="H3221" s="50"/>
      <c r="I3221" s="50"/>
      <c r="J3221" s="50"/>
      <c r="K3221" s="50"/>
      <c r="L3221" s="50"/>
      <c r="M3221" s="50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0"/>
      <c r="Z3221" s="50"/>
      <c r="AA3221" s="46"/>
      <c r="AB3221" s="46"/>
      <c r="AC3221" s="46"/>
      <c r="AD3221" s="46"/>
      <c r="AE3221" s="46"/>
      <c r="AF3221" s="46"/>
      <c r="AG3221" s="46"/>
      <c r="AH3221" s="46"/>
      <c r="AI3221" s="46"/>
      <c r="AJ3221" s="46"/>
      <c r="AK3221" s="46"/>
    </row>
    <row r="3222" spans="7:37" s="1" customFormat="1" ht="13.9" customHeight="1">
      <c r="G3222" s="50"/>
      <c r="H3222" s="50"/>
      <c r="I3222" s="50"/>
      <c r="J3222" s="50"/>
      <c r="K3222" s="50"/>
      <c r="L3222" s="50"/>
      <c r="M3222" s="50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0"/>
      <c r="Z3222" s="50"/>
      <c r="AA3222" s="46"/>
      <c r="AB3222" s="46"/>
      <c r="AC3222" s="46"/>
      <c r="AD3222" s="46"/>
      <c r="AE3222" s="46"/>
      <c r="AF3222" s="46"/>
      <c r="AG3222" s="46"/>
      <c r="AH3222" s="46"/>
      <c r="AI3222" s="46"/>
      <c r="AJ3222" s="46"/>
      <c r="AK3222" s="46"/>
    </row>
    <row r="3223" spans="7:37" s="1" customFormat="1" ht="13.9" customHeight="1">
      <c r="G3223" s="50"/>
      <c r="H3223" s="50"/>
      <c r="I3223" s="50"/>
      <c r="J3223" s="50"/>
      <c r="K3223" s="50"/>
      <c r="L3223" s="50"/>
      <c r="M3223" s="50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0"/>
      <c r="Z3223" s="50"/>
      <c r="AA3223" s="46"/>
      <c r="AB3223" s="46"/>
      <c r="AC3223" s="46"/>
      <c r="AD3223" s="46"/>
      <c r="AE3223" s="46"/>
      <c r="AF3223" s="46"/>
      <c r="AG3223" s="46"/>
      <c r="AH3223" s="46"/>
      <c r="AI3223" s="46"/>
      <c r="AJ3223" s="46"/>
      <c r="AK3223" s="46"/>
    </row>
    <row r="3224" spans="7:37" s="1" customFormat="1" ht="13.9" customHeight="1">
      <c r="G3224" s="50"/>
      <c r="H3224" s="50"/>
      <c r="I3224" s="50"/>
      <c r="J3224" s="50"/>
      <c r="K3224" s="50"/>
      <c r="L3224" s="50"/>
      <c r="M3224" s="50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0"/>
      <c r="Z3224" s="50"/>
      <c r="AA3224" s="46"/>
      <c r="AB3224" s="46"/>
      <c r="AC3224" s="46"/>
      <c r="AD3224" s="46"/>
      <c r="AE3224" s="46"/>
      <c r="AF3224" s="46"/>
      <c r="AG3224" s="46"/>
      <c r="AH3224" s="46"/>
      <c r="AI3224" s="46"/>
      <c r="AJ3224" s="46"/>
      <c r="AK3224" s="46"/>
    </row>
    <row r="3225" spans="7:37" s="1" customFormat="1" ht="13.9" customHeight="1">
      <c r="G3225" s="50"/>
      <c r="H3225" s="50"/>
      <c r="I3225" s="50"/>
      <c r="J3225" s="50"/>
      <c r="K3225" s="50"/>
      <c r="L3225" s="50"/>
      <c r="M3225" s="50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0"/>
      <c r="Z3225" s="50"/>
      <c r="AA3225" s="46"/>
      <c r="AB3225" s="46"/>
      <c r="AC3225" s="46"/>
      <c r="AD3225" s="46"/>
      <c r="AE3225" s="46"/>
      <c r="AF3225" s="46"/>
      <c r="AG3225" s="46"/>
      <c r="AH3225" s="46"/>
      <c r="AI3225" s="46"/>
      <c r="AJ3225" s="46"/>
      <c r="AK3225" s="46"/>
    </row>
    <row r="3226" spans="7:37" s="1" customFormat="1" ht="13.9" customHeight="1">
      <c r="G3226" s="50"/>
      <c r="H3226" s="50"/>
      <c r="I3226" s="50"/>
      <c r="J3226" s="50"/>
      <c r="K3226" s="50"/>
      <c r="L3226" s="50"/>
      <c r="M3226" s="50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0"/>
      <c r="Z3226" s="50"/>
      <c r="AA3226" s="46"/>
      <c r="AB3226" s="46"/>
      <c r="AC3226" s="46"/>
      <c r="AD3226" s="46"/>
      <c r="AE3226" s="46"/>
      <c r="AF3226" s="46"/>
      <c r="AG3226" s="46"/>
      <c r="AH3226" s="46"/>
      <c r="AI3226" s="46"/>
      <c r="AJ3226" s="46"/>
      <c r="AK3226" s="46"/>
    </row>
    <row r="3227" spans="7:37" s="1" customFormat="1" ht="13.9" customHeight="1">
      <c r="G3227" s="50"/>
      <c r="H3227" s="50"/>
      <c r="I3227" s="50"/>
      <c r="J3227" s="50"/>
      <c r="K3227" s="50"/>
      <c r="L3227" s="50"/>
      <c r="M3227" s="50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0"/>
      <c r="Z3227" s="50"/>
      <c r="AA3227" s="46"/>
      <c r="AB3227" s="46"/>
      <c r="AC3227" s="46"/>
      <c r="AD3227" s="46"/>
      <c r="AE3227" s="46"/>
      <c r="AF3227" s="46"/>
      <c r="AG3227" s="46"/>
      <c r="AH3227" s="46"/>
      <c r="AI3227" s="46"/>
      <c r="AJ3227" s="46"/>
      <c r="AK3227" s="46"/>
    </row>
    <row r="3228" spans="7:37" s="1" customFormat="1" ht="13.9" customHeight="1">
      <c r="G3228" s="50"/>
      <c r="H3228" s="50"/>
      <c r="I3228" s="50"/>
      <c r="J3228" s="50"/>
      <c r="K3228" s="50"/>
      <c r="L3228" s="50"/>
      <c r="M3228" s="50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0"/>
      <c r="Z3228" s="50"/>
      <c r="AA3228" s="46"/>
      <c r="AB3228" s="46"/>
      <c r="AC3228" s="46"/>
      <c r="AD3228" s="46"/>
      <c r="AE3228" s="46"/>
      <c r="AF3228" s="46"/>
      <c r="AG3228" s="46"/>
      <c r="AH3228" s="46"/>
      <c r="AI3228" s="46"/>
      <c r="AJ3228" s="46"/>
      <c r="AK3228" s="46"/>
    </row>
    <row r="3229" spans="7:37" s="1" customFormat="1" ht="13.9" customHeight="1">
      <c r="G3229" s="50"/>
      <c r="H3229" s="50"/>
      <c r="I3229" s="50"/>
      <c r="J3229" s="50"/>
      <c r="K3229" s="50"/>
      <c r="L3229" s="50"/>
      <c r="M3229" s="50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0"/>
      <c r="Z3229" s="50"/>
      <c r="AA3229" s="46"/>
      <c r="AB3229" s="46"/>
      <c r="AC3229" s="46"/>
      <c r="AD3229" s="46"/>
      <c r="AE3229" s="46"/>
      <c r="AF3229" s="46"/>
      <c r="AG3229" s="46"/>
      <c r="AH3229" s="46"/>
      <c r="AI3229" s="46"/>
      <c r="AJ3229" s="46"/>
      <c r="AK3229" s="46"/>
    </row>
    <row r="3230" spans="7:37" s="1" customFormat="1" ht="13.9" customHeight="1">
      <c r="G3230" s="50"/>
      <c r="H3230" s="50"/>
      <c r="I3230" s="50"/>
      <c r="J3230" s="50"/>
      <c r="K3230" s="50"/>
      <c r="L3230" s="50"/>
      <c r="M3230" s="50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0"/>
      <c r="Z3230" s="50"/>
      <c r="AA3230" s="46"/>
      <c r="AB3230" s="46"/>
      <c r="AC3230" s="46"/>
      <c r="AD3230" s="46"/>
      <c r="AE3230" s="46"/>
      <c r="AF3230" s="46"/>
      <c r="AG3230" s="46"/>
      <c r="AH3230" s="46"/>
      <c r="AI3230" s="46"/>
      <c r="AJ3230" s="46"/>
      <c r="AK3230" s="46"/>
    </row>
    <row r="3231" spans="7:37" s="1" customFormat="1" ht="13.9" customHeight="1">
      <c r="G3231" s="50"/>
      <c r="H3231" s="50"/>
      <c r="I3231" s="50"/>
      <c r="J3231" s="50"/>
      <c r="K3231" s="50"/>
      <c r="L3231" s="50"/>
      <c r="M3231" s="50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0"/>
      <c r="Z3231" s="50"/>
      <c r="AA3231" s="46"/>
      <c r="AB3231" s="46"/>
      <c r="AC3231" s="46"/>
      <c r="AD3231" s="46"/>
      <c r="AE3231" s="46"/>
      <c r="AF3231" s="46"/>
      <c r="AG3231" s="46"/>
      <c r="AH3231" s="46"/>
      <c r="AI3231" s="46"/>
      <c r="AJ3231" s="46"/>
      <c r="AK3231" s="46"/>
    </row>
    <row r="3232" spans="7:37" s="1" customFormat="1" ht="13.9" customHeight="1">
      <c r="G3232" s="50"/>
      <c r="H3232" s="50"/>
      <c r="I3232" s="50"/>
      <c r="J3232" s="50"/>
      <c r="K3232" s="50"/>
      <c r="L3232" s="50"/>
      <c r="M3232" s="50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0"/>
      <c r="Z3232" s="50"/>
      <c r="AA3232" s="46"/>
      <c r="AB3232" s="46"/>
      <c r="AC3232" s="46"/>
      <c r="AD3232" s="46"/>
      <c r="AE3232" s="46"/>
      <c r="AF3232" s="46"/>
      <c r="AG3232" s="46"/>
      <c r="AH3232" s="46"/>
      <c r="AI3232" s="46"/>
      <c r="AJ3232" s="46"/>
      <c r="AK3232" s="46"/>
    </row>
    <row r="3233" spans="7:37" s="1" customFormat="1" ht="13.9" customHeight="1">
      <c r="G3233" s="50"/>
      <c r="H3233" s="50"/>
      <c r="I3233" s="50"/>
      <c r="J3233" s="50"/>
      <c r="K3233" s="50"/>
      <c r="L3233" s="50"/>
      <c r="M3233" s="50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0"/>
      <c r="Z3233" s="50"/>
      <c r="AA3233" s="46"/>
      <c r="AB3233" s="46"/>
      <c r="AC3233" s="46"/>
      <c r="AD3233" s="46"/>
      <c r="AE3233" s="46"/>
      <c r="AF3233" s="46"/>
      <c r="AG3233" s="46"/>
      <c r="AH3233" s="46"/>
      <c r="AI3233" s="46"/>
      <c r="AJ3233" s="46"/>
      <c r="AK3233" s="46"/>
    </row>
    <row r="3234" spans="7:37" s="1" customFormat="1" ht="13.9" customHeight="1">
      <c r="G3234" s="50"/>
      <c r="H3234" s="50"/>
      <c r="I3234" s="50"/>
      <c r="J3234" s="50"/>
      <c r="K3234" s="50"/>
      <c r="L3234" s="50"/>
      <c r="M3234" s="50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0"/>
      <c r="Z3234" s="50"/>
      <c r="AA3234" s="46"/>
      <c r="AB3234" s="46"/>
      <c r="AC3234" s="46"/>
      <c r="AD3234" s="46"/>
      <c r="AE3234" s="46"/>
      <c r="AF3234" s="46"/>
      <c r="AG3234" s="46"/>
      <c r="AH3234" s="46"/>
      <c r="AI3234" s="46"/>
      <c r="AJ3234" s="46"/>
      <c r="AK3234" s="46"/>
    </row>
    <row r="3235" spans="7:37" s="1" customFormat="1" ht="13.9" customHeight="1">
      <c r="G3235" s="50"/>
      <c r="H3235" s="50"/>
      <c r="I3235" s="50"/>
      <c r="J3235" s="50"/>
      <c r="K3235" s="50"/>
      <c r="L3235" s="50"/>
      <c r="M3235" s="50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0"/>
      <c r="Z3235" s="50"/>
      <c r="AA3235" s="46"/>
      <c r="AB3235" s="46"/>
      <c r="AC3235" s="46"/>
      <c r="AD3235" s="46"/>
      <c r="AE3235" s="46"/>
      <c r="AF3235" s="46"/>
      <c r="AG3235" s="46"/>
      <c r="AH3235" s="46"/>
      <c r="AI3235" s="46"/>
      <c r="AJ3235" s="46"/>
      <c r="AK3235" s="46"/>
    </row>
    <row r="3236" spans="7:37" s="1" customFormat="1" ht="13.9" customHeight="1">
      <c r="G3236" s="50"/>
      <c r="H3236" s="50"/>
      <c r="I3236" s="50"/>
      <c r="J3236" s="50"/>
      <c r="K3236" s="50"/>
      <c r="L3236" s="50"/>
      <c r="M3236" s="50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0"/>
      <c r="Z3236" s="50"/>
      <c r="AA3236" s="46"/>
      <c r="AB3236" s="46"/>
      <c r="AC3236" s="46"/>
      <c r="AD3236" s="46"/>
      <c r="AE3236" s="46"/>
      <c r="AF3236" s="46"/>
      <c r="AG3236" s="46"/>
      <c r="AH3236" s="46"/>
      <c r="AI3236" s="46"/>
      <c r="AJ3236" s="46"/>
      <c r="AK3236" s="46"/>
    </row>
    <row r="3237" spans="7:37" s="1" customFormat="1" ht="13.9" customHeight="1">
      <c r="G3237" s="50"/>
      <c r="H3237" s="50"/>
      <c r="I3237" s="50"/>
      <c r="J3237" s="50"/>
      <c r="K3237" s="50"/>
      <c r="L3237" s="50"/>
      <c r="M3237" s="50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0"/>
      <c r="Z3237" s="50"/>
      <c r="AA3237" s="46"/>
      <c r="AB3237" s="46"/>
      <c r="AC3237" s="46"/>
      <c r="AD3237" s="46"/>
      <c r="AE3237" s="46"/>
      <c r="AF3237" s="46"/>
      <c r="AG3237" s="46"/>
      <c r="AH3237" s="46"/>
      <c r="AI3237" s="46"/>
      <c r="AJ3237" s="46"/>
      <c r="AK3237" s="46"/>
    </row>
    <row r="3238" spans="7:37" s="1" customFormat="1" ht="13.9" customHeight="1">
      <c r="G3238" s="50"/>
      <c r="H3238" s="50"/>
      <c r="I3238" s="50"/>
      <c r="J3238" s="50"/>
      <c r="K3238" s="50"/>
      <c r="L3238" s="50"/>
      <c r="M3238" s="50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0"/>
      <c r="Z3238" s="50"/>
      <c r="AA3238" s="46"/>
      <c r="AB3238" s="46"/>
      <c r="AC3238" s="46"/>
      <c r="AD3238" s="46"/>
      <c r="AE3238" s="46"/>
      <c r="AF3238" s="46"/>
      <c r="AG3238" s="46"/>
      <c r="AH3238" s="46"/>
      <c r="AI3238" s="46"/>
      <c r="AJ3238" s="46"/>
      <c r="AK3238" s="46"/>
    </row>
    <row r="3239" spans="7:37" s="1" customFormat="1" ht="13.9" customHeight="1">
      <c r="G3239" s="50"/>
      <c r="H3239" s="50"/>
      <c r="I3239" s="50"/>
      <c r="J3239" s="50"/>
      <c r="K3239" s="50"/>
      <c r="L3239" s="50"/>
      <c r="M3239" s="50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0"/>
      <c r="Z3239" s="50"/>
      <c r="AA3239" s="46"/>
      <c r="AB3239" s="46"/>
      <c r="AC3239" s="46"/>
      <c r="AD3239" s="46"/>
      <c r="AE3239" s="46"/>
      <c r="AF3239" s="46"/>
      <c r="AG3239" s="46"/>
      <c r="AH3239" s="46"/>
      <c r="AI3239" s="46"/>
      <c r="AJ3239" s="46"/>
      <c r="AK3239" s="46"/>
    </row>
    <row r="3240" spans="7:37" s="1" customFormat="1" ht="13.9" customHeight="1">
      <c r="G3240" s="50"/>
      <c r="H3240" s="50"/>
      <c r="I3240" s="50"/>
      <c r="J3240" s="50"/>
      <c r="K3240" s="50"/>
      <c r="L3240" s="50"/>
      <c r="M3240" s="50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0"/>
      <c r="Z3240" s="50"/>
      <c r="AA3240" s="46"/>
      <c r="AB3240" s="46"/>
      <c r="AC3240" s="46"/>
      <c r="AD3240" s="46"/>
      <c r="AE3240" s="46"/>
      <c r="AF3240" s="46"/>
      <c r="AG3240" s="46"/>
      <c r="AH3240" s="46"/>
      <c r="AI3240" s="46"/>
      <c r="AJ3240" s="46"/>
      <c r="AK3240" s="46"/>
    </row>
    <row r="3241" spans="7:37" s="1" customFormat="1" ht="13.9" customHeight="1">
      <c r="G3241" s="50"/>
      <c r="H3241" s="50"/>
      <c r="I3241" s="50"/>
      <c r="J3241" s="50"/>
      <c r="K3241" s="50"/>
      <c r="L3241" s="50"/>
      <c r="M3241" s="50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0"/>
      <c r="Z3241" s="50"/>
      <c r="AA3241" s="46"/>
      <c r="AB3241" s="46"/>
      <c r="AC3241" s="46"/>
      <c r="AD3241" s="46"/>
      <c r="AE3241" s="46"/>
      <c r="AF3241" s="46"/>
      <c r="AG3241" s="46"/>
      <c r="AH3241" s="46"/>
      <c r="AI3241" s="46"/>
      <c r="AJ3241" s="46"/>
      <c r="AK3241" s="46"/>
    </row>
    <row r="3242" spans="7:37" s="1" customFormat="1" ht="13.9" customHeight="1">
      <c r="G3242" s="50"/>
      <c r="H3242" s="50"/>
      <c r="I3242" s="50"/>
      <c r="J3242" s="50"/>
      <c r="K3242" s="50"/>
      <c r="L3242" s="50"/>
      <c r="M3242" s="50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0"/>
      <c r="Z3242" s="50"/>
      <c r="AA3242" s="46"/>
      <c r="AB3242" s="46"/>
      <c r="AC3242" s="46"/>
      <c r="AD3242" s="46"/>
      <c r="AE3242" s="46"/>
      <c r="AF3242" s="46"/>
      <c r="AG3242" s="46"/>
      <c r="AH3242" s="46"/>
      <c r="AI3242" s="46"/>
      <c r="AJ3242" s="46"/>
      <c r="AK3242" s="46"/>
    </row>
    <row r="3243" spans="7:37" s="1" customFormat="1" ht="13.9" customHeight="1">
      <c r="G3243" s="50"/>
      <c r="H3243" s="50"/>
      <c r="I3243" s="50"/>
      <c r="J3243" s="50"/>
      <c r="K3243" s="50"/>
      <c r="L3243" s="50"/>
      <c r="M3243" s="50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0"/>
      <c r="Z3243" s="50"/>
      <c r="AA3243" s="46"/>
      <c r="AB3243" s="46"/>
      <c r="AC3243" s="46"/>
      <c r="AD3243" s="46"/>
      <c r="AE3243" s="46"/>
      <c r="AF3243" s="46"/>
      <c r="AG3243" s="46"/>
      <c r="AH3243" s="46"/>
      <c r="AI3243" s="46"/>
      <c r="AJ3243" s="46"/>
      <c r="AK3243" s="46"/>
    </row>
    <row r="3244" spans="7:37" s="1" customFormat="1" ht="13.9" customHeight="1">
      <c r="G3244" s="50"/>
      <c r="H3244" s="50"/>
      <c r="I3244" s="50"/>
      <c r="J3244" s="50"/>
      <c r="K3244" s="50"/>
      <c r="L3244" s="50"/>
      <c r="M3244" s="50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0"/>
      <c r="Z3244" s="50"/>
      <c r="AA3244" s="46"/>
      <c r="AB3244" s="46"/>
      <c r="AC3244" s="46"/>
      <c r="AD3244" s="46"/>
      <c r="AE3244" s="46"/>
      <c r="AF3244" s="46"/>
      <c r="AG3244" s="46"/>
      <c r="AH3244" s="46"/>
      <c r="AI3244" s="46"/>
      <c r="AJ3244" s="46"/>
      <c r="AK3244" s="46"/>
    </row>
    <row r="3245" spans="7:37" s="1" customFormat="1" ht="13.9" customHeight="1">
      <c r="G3245" s="50"/>
      <c r="H3245" s="50"/>
      <c r="I3245" s="50"/>
      <c r="J3245" s="50"/>
      <c r="K3245" s="50"/>
      <c r="L3245" s="50"/>
      <c r="M3245" s="50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0"/>
      <c r="Z3245" s="50"/>
      <c r="AA3245" s="46"/>
      <c r="AB3245" s="46"/>
      <c r="AC3245" s="46"/>
      <c r="AD3245" s="46"/>
      <c r="AE3245" s="46"/>
      <c r="AF3245" s="46"/>
      <c r="AG3245" s="46"/>
      <c r="AH3245" s="46"/>
      <c r="AI3245" s="46"/>
      <c r="AJ3245" s="46"/>
      <c r="AK3245" s="46"/>
    </row>
    <row r="3246" spans="7:37" s="1" customFormat="1" ht="13.9" customHeight="1">
      <c r="G3246" s="50"/>
      <c r="H3246" s="50"/>
      <c r="I3246" s="50"/>
      <c r="J3246" s="50"/>
      <c r="K3246" s="50"/>
      <c r="L3246" s="50"/>
      <c r="M3246" s="50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0"/>
      <c r="Z3246" s="50"/>
      <c r="AA3246" s="46"/>
      <c r="AB3246" s="46"/>
      <c r="AC3246" s="46"/>
      <c r="AD3246" s="46"/>
      <c r="AE3246" s="46"/>
      <c r="AF3246" s="46"/>
      <c r="AG3246" s="46"/>
      <c r="AH3246" s="46"/>
      <c r="AI3246" s="46"/>
      <c r="AJ3246" s="46"/>
      <c r="AK3246" s="46"/>
    </row>
    <row r="3247" spans="7:37" s="1" customFormat="1" ht="13.9" customHeight="1">
      <c r="G3247" s="50"/>
      <c r="H3247" s="50"/>
      <c r="I3247" s="50"/>
      <c r="J3247" s="50"/>
      <c r="K3247" s="50"/>
      <c r="L3247" s="50"/>
      <c r="M3247" s="50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0"/>
      <c r="Z3247" s="50"/>
      <c r="AA3247" s="46"/>
      <c r="AB3247" s="46"/>
      <c r="AC3247" s="46"/>
      <c r="AD3247" s="46"/>
      <c r="AE3247" s="46"/>
      <c r="AF3247" s="46"/>
      <c r="AG3247" s="46"/>
      <c r="AH3247" s="46"/>
      <c r="AI3247" s="46"/>
      <c r="AJ3247" s="46"/>
      <c r="AK3247" s="46"/>
    </row>
    <row r="3248" spans="7:37" s="1" customFormat="1" ht="13.9" customHeight="1">
      <c r="G3248" s="50"/>
      <c r="H3248" s="50"/>
      <c r="I3248" s="50"/>
      <c r="J3248" s="50"/>
      <c r="K3248" s="50"/>
      <c r="L3248" s="50"/>
      <c r="M3248" s="50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0"/>
      <c r="Z3248" s="50"/>
      <c r="AA3248" s="46"/>
      <c r="AB3248" s="46"/>
      <c r="AC3248" s="46"/>
      <c r="AD3248" s="46"/>
      <c r="AE3248" s="46"/>
      <c r="AF3248" s="46"/>
      <c r="AG3248" s="46"/>
      <c r="AH3248" s="46"/>
      <c r="AI3248" s="46"/>
      <c r="AJ3248" s="46"/>
      <c r="AK3248" s="46"/>
    </row>
    <row r="3249" spans="7:37" s="1" customFormat="1" ht="13.9" customHeight="1">
      <c r="G3249" s="50"/>
      <c r="H3249" s="50"/>
      <c r="I3249" s="50"/>
      <c r="J3249" s="50"/>
      <c r="K3249" s="50"/>
      <c r="L3249" s="50"/>
      <c r="M3249" s="50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0"/>
      <c r="Z3249" s="50"/>
      <c r="AA3249" s="46"/>
      <c r="AB3249" s="46"/>
      <c r="AC3249" s="46"/>
      <c r="AD3249" s="46"/>
      <c r="AE3249" s="46"/>
      <c r="AF3249" s="46"/>
      <c r="AG3249" s="46"/>
      <c r="AH3249" s="46"/>
      <c r="AI3249" s="46"/>
      <c r="AJ3249" s="46"/>
      <c r="AK3249" s="46"/>
    </row>
    <row r="3250" spans="7:37" s="1" customFormat="1" ht="13.9" customHeight="1">
      <c r="G3250" s="50"/>
      <c r="H3250" s="50"/>
      <c r="I3250" s="50"/>
      <c r="J3250" s="50"/>
      <c r="K3250" s="50"/>
      <c r="L3250" s="50"/>
      <c r="M3250" s="50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0"/>
      <c r="Z3250" s="50"/>
      <c r="AA3250" s="46"/>
      <c r="AB3250" s="46"/>
      <c r="AC3250" s="46"/>
      <c r="AD3250" s="46"/>
      <c r="AE3250" s="46"/>
      <c r="AF3250" s="46"/>
      <c r="AG3250" s="46"/>
      <c r="AH3250" s="46"/>
      <c r="AI3250" s="46"/>
      <c r="AJ3250" s="46"/>
      <c r="AK3250" s="46"/>
    </row>
    <row r="3251" spans="7:37" s="1" customFormat="1" ht="13.9" customHeight="1">
      <c r="G3251" s="50"/>
      <c r="H3251" s="50"/>
      <c r="I3251" s="50"/>
      <c r="J3251" s="50"/>
      <c r="K3251" s="50"/>
      <c r="L3251" s="50"/>
      <c r="M3251" s="50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0"/>
      <c r="Z3251" s="50"/>
      <c r="AA3251" s="46"/>
      <c r="AB3251" s="46"/>
      <c r="AC3251" s="46"/>
      <c r="AD3251" s="46"/>
      <c r="AE3251" s="46"/>
      <c r="AF3251" s="46"/>
      <c r="AG3251" s="46"/>
      <c r="AH3251" s="46"/>
      <c r="AI3251" s="46"/>
      <c r="AJ3251" s="46"/>
      <c r="AK3251" s="46"/>
    </row>
    <row r="3252" spans="7:37" s="1" customFormat="1" ht="13.9" customHeight="1">
      <c r="G3252" s="50"/>
      <c r="H3252" s="50"/>
      <c r="I3252" s="50"/>
      <c r="J3252" s="50"/>
      <c r="K3252" s="50"/>
      <c r="L3252" s="50"/>
      <c r="M3252" s="50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0"/>
      <c r="Z3252" s="50"/>
      <c r="AA3252" s="46"/>
      <c r="AB3252" s="46"/>
      <c r="AC3252" s="46"/>
      <c r="AD3252" s="46"/>
      <c r="AE3252" s="46"/>
      <c r="AF3252" s="46"/>
      <c r="AG3252" s="46"/>
      <c r="AH3252" s="46"/>
      <c r="AI3252" s="46"/>
      <c r="AJ3252" s="46"/>
      <c r="AK3252" s="46"/>
    </row>
    <row r="3253" spans="7:37" s="1" customFormat="1" ht="13.9" customHeight="1">
      <c r="G3253" s="50"/>
      <c r="H3253" s="50"/>
      <c r="I3253" s="50"/>
      <c r="J3253" s="50"/>
      <c r="K3253" s="50"/>
      <c r="L3253" s="50"/>
      <c r="M3253" s="50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0"/>
      <c r="Z3253" s="50"/>
      <c r="AA3253" s="46"/>
      <c r="AB3253" s="46"/>
      <c r="AC3253" s="46"/>
      <c r="AD3253" s="46"/>
      <c r="AE3253" s="46"/>
      <c r="AF3253" s="46"/>
      <c r="AG3253" s="46"/>
      <c r="AH3253" s="46"/>
      <c r="AI3253" s="46"/>
      <c r="AJ3253" s="46"/>
      <c r="AK3253" s="46"/>
    </row>
    <row r="3254" spans="7:37" s="1" customFormat="1" ht="13.9" customHeight="1">
      <c r="G3254" s="50"/>
      <c r="H3254" s="50"/>
      <c r="I3254" s="50"/>
      <c r="J3254" s="50"/>
      <c r="K3254" s="50"/>
      <c r="L3254" s="50"/>
      <c r="M3254" s="50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0"/>
      <c r="Z3254" s="50"/>
      <c r="AA3254" s="46"/>
      <c r="AB3254" s="46"/>
      <c r="AC3254" s="46"/>
      <c r="AD3254" s="46"/>
      <c r="AE3254" s="46"/>
      <c r="AF3254" s="46"/>
      <c r="AG3254" s="46"/>
      <c r="AH3254" s="46"/>
      <c r="AI3254" s="46"/>
      <c r="AJ3254" s="46"/>
      <c r="AK3254" s="46"/>
    </row>
    <row r="3255" spans="7:37" s="1" customFormat="1" ht="13.9" customHeight="1">
      <c r="G3255" s="50"/>
      <c r="H3255" s="50"/>
      <c r="I3255" s="50"/>
      <c r="J3255" s="50"/>
      <c r="K3255" s="50"/>
      <c r="L3255" s="50"/>
      <c r="M3255" s="50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0"/>
      <c r="Z3255" s="50"/>
      <c r="AA3255" s="46"/>
      <c r="AB3255" s="46"/>
      <c r="AC3255" s="46"/>
      <c r="AD3255" s="46"/>
      <c r="AE3255" s="46"/>
      <c r="AF3255" s="46"/>
      <c r="AG3255" s="46"/>
      <c r="AH3255" s="46"/>
      <c r="AI3255" s="46"/>
      <c r="AJ3255" s="46"/>
      <c r="AK3255" s="46"/>
    </row>
    <row r="3256" spans="7:37" s="1" customFormat="1" ht="13.9" customHeight="1">
      <c r="G3256" s="50"/>
      <c r="H3256" s="50"/>
      <c r="I3256" s="50"/>
      <c r="J3256" s="50"/>
      <c r="K3256" s="50"/>
      <c r="L3256" s="50"/>
      <c r="M3256" s="50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0"/>
      <c r="Z3256" s="50"/>
      <c r="AA3256" s="46"/>
      <c r="AB3256" s="46"/>
      <c r="AC3256" s="46"/>
      <c r="AD3256" s="46"/>
      <c r="AE3256" s="46"/>
      <c r="AF3256" s="46"/>
      <c r="AG3256" s="46"/>
      <c r="AH3256" s="46"/>
      <c r="AI3256" s="46"/>
      <c r="AJ3256" s="46"/>
      <c r="AK3256" s="46"/>
    </row>
    <row r="3257" spans="7:37" s="1" customFormat="1" ht="13.9" customHeight="1">
      <c r="G3257" s="50"/>
      <c r="H3257" s="50"/>
      <c r="I3257" s="50"/>
      <c r="J3257" s="50"/>
      <c r="K3257" s="50"/>
      <c r="L3257" s="50"/>
      <c r="M3257" s="50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0"/>
      <c r="Z3257" s="50"/>
      <c r="AA3257" s="46"/>
      <c r="AB3257" s="46"/>
      <c r="AC3257" s="46"/>
      <c r="AD3257" s="46"/>
      <c r="AE3257" s="46"/>
      <c r="AF3257" s="46"/>
      <c r="AG3257" s="46"/>
      <c r="AH3257" s="46"/>
      <c r="AI3257" s="46"/>
      <c r="AJ3257" s="46"/>
      <c r="AK3257" s="46"/>
    </row>
    <row r="3258" spans="7:37" s="1" customFormat="1" ht="13.9" customHeight="1">
      <c r="G3258" s="50"/>
      <c r="H3258" s="50"/>
      <c r="I3258" s="50"/>
      <c r="J3258" s="50"/>
      <c r="K3258" s="50"/>
      <c r="L3258" s="50"/>
      <c r="M3258" s="50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0"/>
      <c r="Z3258" s="50"/>
      <c r="AA3258" s="46"/>
      <c r="AB3258" s="46"/>
      <c r="AC3258" s="46"/>
      <c r="AD3258" s="46"/>
      <c r="AE3258" s="46"/>
      <c r="AF3258" s="46"/>
      <c r="AG3258" s="46"/>
      <c r="AH3258" s="46"/>
      <c r="AI3258" s="46"/>
      <c r="AJ3258" s="46"/>
      <c r="AK3258" s="46"/>
    </row>
    <row r="3259" spans="7:37" s="1" customFormat="1" ht="13.9" customHeight="1">
      <c r="G3259" s="50"/>
      <c r="H3259" s="50"/>
      <c r="I3259" s="50"/>
      <c r="J3259" s="50"/>
      <c r="K3259" s="50"/>
      <c r="L3259" s="50"/>
      <c r="M3259" s="50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0"/>
      <c r="Z3259" s="50"/>
      <c r="AA3259" s="46"/>
      <c r="AB3259" s="46"/>
      <c r="AC3259" s="46"/>
      <c r="AD3259" s="46"/>
      <c r="AE3259" s="46"/>
      <c r="AF3259" s="46"/>
      <c r="AG3259" s="46"/>
      <c r="AH3259" s="46"/>
      <c r="AI3259" s="46"/>
      <c r="AJ3259" s="46"/>
      <c r="AK3259" s="46"/>
    </row>
    <row r="3260" spans="7:37" s="1" customFormat="1" ht="13.9" customHeight="1">
      <c r="G3260" s="50"/>
      <c r="H3260" s="50"/>
      <c r="I3260" s="50"/>
      <c r="J3260" s="50"/>
      <c r="K3260" s="50"/>
      <c r="L3260" s="50"/>
      <c r="M3260" s="50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0"/>
      <c r="Z3260" s="50"/>
      <c r="AA3260" s="46"/>
      <c r="AB3260" s="46"/>
      <c r="AC3260" s="46"/>
      <c r="AD3260" s="46"/>
      <c r="AE3260" s="46"/>
      <c r="AF3260" s="46"/>
      <c r="AG3260" s="46"/>
      <c r="AH3260" s="46"/>
      <c r="AI3260" s="46"/>
      <c r="AJ3260" s="46"/>
      <c r="AK3260" s="46"/>
    </row>
    <row r="3261" spans="7:37" s="1" customFormat="1" ht="13.9" customHeight="1">
      <c r="G3261" s="50"/>
      <c r="H3261" s="50"/>
      <c r="I3261" s="50"/>
      <c r="J3261" s="50"/>
      <c r="K3261" s="50"/>
      <c r="L3261" s="50"/>
      <c r="M3261" s="50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0"/>
      <c r="Z3261" s="50"/>
      <c r="AA3261" s="46"/>
      <c r="AB3261" s="46"/>
      <c r="AC3261" s="46"/>
      <c r="AD3261" s="46"/>
      <c r="AE3261" s="46"/>
      <c r="AF3261" s="46"/>
      <c r="AG3261" s="46"/>
      <c r="AH3261" s="46"/>
      <c r="AI3261" s="46"/>
      <c r="AJ3261" s="46"/>
      <c r="AK3261" s="46"/>
    </row>
    <row r="3262" spans="7:37" s="1" customFormat="1" ht="13.9" customHeight="1">
      <c r="G3262" s="50"/>
      <c r="H3262" s="50"/>
      <c r="I3262" s="50"/>
      <c r="J3262" s="50"/>
      <c r="K3262" s="50"/>
      <c r="L3262" s="50"/>
      <c r="M3262" s="50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0"/>
      <c r="Z3262" s="50"/>
      <c r="AA3262" s="46"/>
      <c r="AB3262" s="46"/>
      <c r="AC3262" s="46"/>
      <c r="AD3262" s="46"/>
      <c r="AE3262" s="46"/>
      <c r="AF3262" s="46"/>
      <c r="AG3262" s="46"/>
      <c r="AH3262" s="46"/>
      <c r="AI3262" s="46"/>
      <c r="AJ3262" s="46"/>
      <c r="AK3262" s="46"/>
    </row>
    <row r="3263" spans="7:37" s="1" customFormat="1" ht="13.9" customHeight="1">
      <c r="G3263" s="50"/>
      <c r="H3263" s="50"/>
      <c r="I3263" s="50"/>
      <c r="J3263" s="50"/>
      <c r="K3263" s="50"/>
      <c r="L3263" s="50"/>
      <c r="M3263" s="50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0"/>
      <c r="Z3263" s="50"/>
      <c r="AA3263" s="46"/>
      <c r="AB3263" s="46"/>
      <c r="AC3263" s="46"/>
      <c r="AD3263" s="46"/>
      <c r="AE3263" s="46"/>
      <c r="AF3263" s="46"/>
      <c r="AG3263" s="46"/>
      <c r="AH3263" s="46"/>
      <c r="AI3263" s="46"/>
      <c r="AJ3263" s="46"/>
      <c r="AK3263" s="46"/>
    </row>
    <row r="3264" spans="7:37" s="1" customFormat="1" ht="13.9" customHeight="1">
      <c r="G3264" s="50"/>
      <c r="H3264" s="50"/>
      <c r="I3264" s="50"/>
      <c r="J3264" s="50"/>
      <c r="K3264" s="50"/>
      <c r="L3264" s="50"/>
      <c r="M3264" s="50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0"/>
      <c r="Z3264" s="50"/>
      <c r="AA3264" s="46"/>
      <c r="AB3264" s="46"/>
      <c r="AC3264" s="46"/>
      <c r="AD3264" s="46"/>
      <c r="AE3264" s="46"/>
      <c r="AF3264" s="46"/>
      <c r="AG3264" s="46"/>
      <c r="AH3264" s="46"/>
      <c r="AI3264" s="46"/>
      <c r="AJ3264" s="46"/>
      <c r="AK3264" s="46"/>
    </row>
    <row r="3265" spans="7:37" s="1" customFormat="1" ht="13.9" customHeight="1">
      <c r="G3265" s="50"/>
      <c r="H3265" s="50"/>
      <c r="I3265" s="50"/>
      <c r="J3265" s="50"/>
      <c r="K3265" s="50"/>
      <c r="L3265" s="50"/>
      <c r="M3265" s="50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0"/>
      <c r="Z3265" s="50"/>
      <c r="AA3265" s="46"/>
      <c r="AB3265" s="46"/>
      <c r="AC3265" s="46"/>
      <c r="AD3265" s="46"/>
      <c r="AE3265" s="46"/>
      <c r="AF3265" s="46"/>
      <c r="AG3265" s="46"/>
      <c r="AH3265" s="46"/>
      <c r="AI3265" s="46"/>
      <c r="AJ3265" s="46"/>
      <c r="AK3265" s="46"/>
    </row>
    <row r="3266" spans="7:37" s="1" customFormat="1" ht="13.9" customHeight="1">
      <c r="G3266" s="50"/>
      <c r="H3266" s="50"/>
      <c r="I3266" s="50"/>
      <c r="J3266" s="50"/>
      <c r="K3266" s="50"/>
      <c r="L3266" s="50"/>
      <c r="M3266" s="50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0"/>
      <c r="Z3266" s="50"/>
      <c r="AA3266" s="46"/>
      <c r="AB3266" s="46"/>
      <c r="AC3266" s="46"/>
      <c r="AD3266" s="46"/>
      <c r="AE3266" s="46"/>
      <c r="AF3266" s="46"/>
      <c r="AG3266" s="46"/>
      <c r="AH3266" s="46"/>
      <c r="AI3266" s="46"/>
      <c r="AJ3266" s="46"/>
      <c r="AK3266" s="46"/>
    </row>
    <row r="3267" spans="7:37" s="1" customFormat="1" ht="13.9" customHeight="1"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0"/>
      <c r="Z3267" s="50"/>
      <c r="AA3267" s="46"/>
      <c r="AB3267" s="46"/>
      <c r="AC3267" s="46"/>
      <c r="AD3267" s="46"/>
      <c r="AE3267" s="46"/>
      <c r="AF3267" s="46"/>
      <c r="AG3267" s="46"/>
      <c r="AH3267" s="46"/>
      <c r="AI3267" s="46"/>
      <c r="AJ3267" s="46"/>
      <c r="AK3267" s="46"/>
    </row>
    <row r="3268" spans="7:37" s="1" customFormat="1" ht="13.9" customHeight="1">
      <c r="G3268" s="50"/>
      <c r="H3268" s="50"/>
      <c r="I3268" s="50"/>
      <c r="J3268" s="50"/>
      <c r="K3268" s="50"/>
      <c r="L3268" s="50"/>
      <c r="M3268" s="50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0"/>
      <c r="Z3268" s="50"/>
      <c r="AA3268" s="46"/>
      <c r="AB3268" s="46"/>
      <c r="AC3268" s="46"/>
      <c r="AD3268" s="46"/>
      <c r="AE3268" s="46"/>
      <c r="AF3268" s="46"/>
      <c r="AG3268" s="46"/>
      <c r="AH3268" s="46"/>
      <c r="AI3268" s="46"/>
      <c r="AJ3268" s="46"/>
      <c r="AK3268" s="46"/>
    </row>
    <row r="3269" spans="7:37" s="1" customFormat="1" ht="13.9" customHeight="1">
      <c r="G3269" s="50"/>
      <c r="H3269" s="50"/>
      <c r="I3269" s="50"/>
      <c r="J3269" s="50"/>
      <c r="K3269" s="50"/>
      <c r="L3269" s="50"/>
      <c r="M3269" s="50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0"/>
      <c r="Z3269" s="50"/>
      <c r="AA3269" s="46"/>
      <c r="AB3269" s="46"/>
      <c r="AC3269" s="46"/>
      <c r="AD3269" s="46"/>
      <c r="AE3269" s="46"/>
      <c r="AF3269" s="46"/>
      <c r="AG3269" s="46"/>
      <c r="AH3269" s="46"/>
      <c r="AI3269" s="46"/>
      <c r="AJ3269" s="46"/>
      <c r="AK3269" s="46"/>
    </row>
    <row r="3270" spans="7:37" s="1" customFormat="1" ht="13.9" customHeight="1">
      <c r="G3270" s="50"/>
      <c r="H3270" s="50"/>
      <c r="I3270" s="50"/>
      <c r="J3270" s="50"/>
      <c r="K3270" s="50"/>
      <c r="L3270" s="50"/>
      <c r="M3270" s="50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0"/>
      <c r="Z3270" s="50"/>
      <c r="AA3270" s="46"/>
      <c r="AB3270" s="46"/>
      <c r="AC3270" s="46"/>
      <c r="AD3270" s="46"/>
      <c r="AE3270" s="46"/>
      <c r="AF3270" s="46"/>
      <c r="AG3270" s="46"/>
      <c r="AH3270" s="46"/>
      <c r="AI3270" s="46"/>
      <c r="AJ3270" s="46"/>
      <c r="AK3270" s="46"/>
    </row>
    <row r="3271" spans="7:37" s="1" customFormat="1" ht="13.9" customHeight="1">
      <c r="G3271" s="50"/>
      <c r="H3271" s="50"/>
      <c r="I3271" s="50"/>
      <c r="J3271" s="50"/>
      <c r="K3271" s="50"/>
      <c r="L3271" s="50"/>
      <c r="M3271" s="50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0"/>
      <c r="Z3271" s="50"/>
      <c r="AA3271" s="46"/>
      <c r="AB3271" s="46"/>
      <c r="AC3271" s="46"/>
      <c r="AD3271" s="46"/>
      <c r="AE3271" s="46"/>
      <c r="AF3271" s="46"/>
      <c r="AG3271" s="46"/>
      <c r="AH3271" s="46"/>
      <c r="AI3271" s="46"/>
      <c r="AJ3271" s="46"/>
      <c r="AK3271" s="46"/>
    </row>
    <row r="3272" spans="7:37" s="1" customFormat="1" ht="13.9" customHeight="1">
      <c r="G3272" s="50"/>
      <c r="H3272" s="50"/>
      <c r="I3272" s="50"/>
      <c r="J3272" s="50"/>
      <c r="K3272" s="50"/>
      <c r="L3272" s="50"/>
      <c r="M3272" s="50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0"/>
      <c r="Z3272" s="50"/>
      <c r="AA3272" s="46"/>
      <c r="AB3272" s="46"/>
      <c r="AC3272" s="46"/>
      <c r="AD3272" s="46"/>
      <c r="AE3272" s="46"/>
      <c r="AF3272" s="46"/>
      <c r="AG3272" s="46"/>
      <c r="AH3272" s="46"/>
      <c r="AI3272" s="46"/>
      <c r="AJ3272" s="46"/>
      <c r="AK3272" s="46"/>
    </row>
    <row r="3273" spans="7:37" s="1" customFormat="1" ht="13.9" customHeight="1">
      <c r="G3273" s="50"/>
      <c r="H3273" s="50"/>
      <c r="I3273" s="50"/>
      <c r="J3273" s="50"/>
      <c r="K3273" s="50"/>
      <c r="L3273" s="50"/>
      <c r="M3273" s="50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0"/>
      <c r="Z3273" s="50"/>
      <c r="AA3273" s="46"/>
      <c r="AB3273" s="46"/>
      <c r="AC3273" s="46"/>
      <c r="AD3273" s="46"/>
      <c r="AE3273" s="46"/>
      <c r="AF3273" s="46"/>
      <c r="AG3273" s="46"/>
      <c r="AH3273" s="46"/>
      <c r="AI3273" s="46"/>
      <c r="AJ3273" s="46"/>
      <c r="AK3273" s="46"/>
    </row>
    <row r="3274" spans="7:37" s="1" customFormat="1" ht="13.9" customHeight="1">
      <c r="G3274" s="50"/>
      <c r="H3274" s="50"/>
      <c r="I3274" s="50"/>
      <c r="J3274" s="50"/>
      <c r="K3274" s="50"/>
      <c r="L3274" s="50"/>
      <c r="M3274" s="50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0"/>
      <c r="Z3274" s="50"/>
      <c r="AA3274" s="46"/>
      <c r="AB3274" s="46"/>
      <c r="AC3274" s="46"/>
      <c r="AD3274" s="46"/>
      <c r="AE3274" s="46"/>
      <c r="AF3274" s="46"/>
      <c r="AG3274" s="46"/>
      <c r="AH3274" s="46"/>
      <c r="AI3274" s="46"/>
      <c r="AJ3274" s="46"/>
      <c r="AK3274" s="46"/>
    </row>
    <row r="3275" spans="7:37" s="1" customFormat="1" ht="13.9" customHeight="1">
      <c r="G3275" s="50"/>
      <c r="H3275" s="50"/>
      <c r="I3275" s="50"/>
      <c r="J3275" s="50"/>
      <c r="K3275" s="50"/>
      <c r="L3275" s="50"/>
      <c r="M3275" s="50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0"/>
      <c r="Z3275" s="50"/>
      <c r="AA3275" s="46"/>
      <c r="AB3275" s="46"/>
      <c r="AC3275" s="46"/>
      <c r="AD3275" s="46"/>
      <c r="AE3275" s="46"/>
      <c r="AF3275" s="46"/>
      <c r="AG3275" s="46"/>
      <c r="AH3275" s="46"/>
      <c r="AI3275" s="46"/>
      <c r="AJ3275" s="46"/>
      <c r="AK3275" s="46"/>
    </row>
    <row r="3276" spans="7:37" s="1" customFormat="1" ht="13.9" customHeight="1">
      <c r="G3276" s="50"/>
      <c r="H3276" s="50"/>
      <c r="I3276" s="50"/>
      <c r="J3276" s="50"/>
      <c r="K3276" s="50"/>
      <c r="L3276" s="50"/>
      <c r="M3276" s="50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0"/>
      <c r="Z3276" s="50"/>
      <c r="AA3276" s="46"/>
      <c r="AB3276" s="46"/>
      <c r="AC3276" s="46"/>
      <c r="AD3276" s="46"/>
      <c r="AE3276" s="46"/>
      <c r="AF3276" s="46"/>
      <c r="AG3276" s="46"/>
      <c r="AH3276" s="46"/>
      <c r="AI3276" s="46"/>
      <c r="AJ3276" s="46"/>
      <c r="AK3276" s="46"/>
    </row>
    <row r="3277" spans="7:37" s="1" customFormat="1" ht="13.9" customHeight="1">
      <c r="G3277" s="50"/>
      <c r="H3277" s="50"/>
      <c r="I3277" s="50"/>
      <c r="J3277" s="50"/>
      <c r="K3277" s="50"/>
      <c r="L3277" s="50"/>
      <c r="M3277" s="50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0"/>
      <c r="Z3277" s="50"/>
      <c r="AA3277" s="46"/>
      <c r="AB3277" s="46"/>
      <c r="AC3277" s="46"/>
      <c r="AD3277" s="46"/>
      <c r="AE3277" s="46"/>
      <c r="AF3277" s="46"/>
      <c r="AG3277" s="46"/>
      <c r="AH3277" s="46"/>
      <c r="AI3277" s="46"/>
      <c r="AJ3277" s="46"/>
      <c r="AK3277" s="46"/>
    </row>
    <row r="3278" spans="7:37" s="1" customFormat="1" ht="13.9" customHeight="1">
      <c r="G3278" s="50"/>
      <c r="H3278" s="50"/>
      <c r="I3278" s="50"/>
      <c r="J3278" s="50"/>
      <c r="K3278" s="50"/>
      <c r="L3278" s="50"/>
      <c r="M3278" s="50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0"/>
      <c r="Z3278" s="50"/>
      <c r="AA3278" s="46"/>
      <c r="AB3278" s="46"/>
      <c r="AC3278" s="46"/>
      <c r="AD3278" s="46"/>
      <c r="AE3278" s="46"/>
      <c r="AF3278" s="46"/>
      <c r="AG3278" s="46"/>
      <c r="AH3278" s="46"/>
      <c r="AI3278" s="46"/>
      <c r="AJ3278" s="46"/>
      <c r="AK3278" s="46"/>
    </row>
    <row r="3279" spans="7:37" s="1" customFormat="1" ht="13.9" customHeight="1">
      <c r="G3279" s="50"/>
      <c r="H3279" s="50"/>
      <c r="I3279" s="50"/>
      <c r="J3279" s="50"/>
      <c r="K3279" s="50"/>
      <c r="L3279" s="50"/>
      <c r="M3279" s="50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0"/>
      <c r="Z3279" s="50"/>
      <c r="AA3279" s="46"/>
      <c r="AB3279" s="46"/>
      <c r="AC3279" s="46"/>
      <c r="AD3279" s="46"/>
      <c r="AE3279" s="46"/>
      <c r="AF3279" s="46"/>
      <c r="AG3279" s="46"/>
      <c r="AH3279" s="46"/>
      <c r="AI3279" s="46"/>
      <c r="AJ3279" s="46"/>
      <c r="AK3279" s="46"/>
    </row>
    <row r="3280" spans="7:37" s="1" customFormat="1" ht="13.9" customHeight="1">
      <c r="G3280" s="50"/>
      <c r="H3280" s="50"/>
      <c r="I3280" s="50"/>
      <c r="J3280" s="50"/>
      <c r="K3280" s="50"/>
      <c r="L3280" s="50"/>
      <c r="M3280" s="50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0"/>
      <c r="Z3280" s="50"/>
      <c r="AA3280" s="46"/>
      <c r="AB3280" s="46"/>
      <c r="AC3280" s="46"/>
      <c r="AD3280" s="46"/>
      <c r="AE3280" s="46"/>
      <c r="AF3280" s="46"/>
      <c r="AG3280" s="46"/>
      <c r="AH3280" s="46"/>
      <c r="AI3280" s="46"/>
      <c r="AJ3280" s="46"/>
      <c r="AK3280" s="46"/>
    </row>
    <row r="3281" spans="7:37" s="1" customFormat="1" ht="13.9" customHeight="1">
      <c r="G3281" s="50"/>
      <c r="H3281" s="50"/>
      <c r="I3281" s="50"/>
      <c r="J3281" s="50"/>
      <c r="K3281" s="50"/>
      <c r="L3281" s="50"/>
      <c r="M3281" s="50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0"/>
      <c r="Z3281" s="50"/>
      <c r="AA3281" s="46"/>
      <c r="AB3281" s="46"/>
      <c r="AC3281" s="46"/>
      <c r="AD3281" s="46"/>
      <c r="AE3281" s="46"/>
      <c r="AF3281" s="46"/>
      <c r="AG3281" s="46"/>
      <c r="AH3281" s="46"/>
      <c r="AI3281" s="46"/>
      <c r="AJ3281" s="46"/>
      <c r="AK3281" s="46"/>
    </row>
    <row r="3282" spans="7:37" s="1" customFormat="1" ht="13.9" customHeight="1">
      <c r="G3282" s="50"/>
      <c r="H3282" s="50"/>
      <c r="I3282" s="50"/>
      <c r="J3282" s="50"/>
      <c r="K3282" s="50"/>
      <c r="L3282" s="50"/>
      <c r="M3282" s="50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0"/>
      <c r="Z3282" s="50"/>
      <c r="AA3282" s="46"/>
      <c r="AB3282" s="46"/>
      <c r="AC3282" s="46"/>
      <c r="AD3282" s="46"/>
      <c r="AE3282" s="46"/>
      <c r="AF3282" s="46"/>
      <c r="AG3282" s="46"/>
      <c r="AH3282" s="46"/>
      <c r="AI3282" s="46"/>
      <c r="AJ3282" s="46"/>
      <c r="AK3282" s="46"/>
    </row>
    <row r="3283" spans="7:37" s="1" customFormat="1" ht="13.9" customHeight="1">
      <c r="G3283" s="50"/>
      <c r="H3283" s="50"/>
      <c r="I3283" s="50"/>
      <c r="J3283" s="50"/>
      <c r="K3283" s="50"/>
      <c r="L3283" s="50"/>
      <c r="M3283" s="50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0"/>
      <c r="Z3283" s="50"/>
      <c r="AA3283" s="46"/>
      <c r="AB3283" s="46"/>
      <c r="AC3283" s="46"/>
      <c r="AD3283" s="46"/>
      <c r="AE3283" s="46"/>
      <c r="AF3283" s="46"/>
      <c r="AG3283" s="46"/>
      <c r="AH3283" s="46"/>
      <c r="AI3283" s="46"/>
      <c r="AJ3283" s="46"/>
      <c r="AK3283" s="46"/>
    </row>
    <row r="3284" spans="7:37" s="1" customFormat="1" ht="13.9" customHeight="1">
      <c r="G3284" s="50"/>
      <c r="H3284" s="50"/>
      <c r="I3284" s="50"/>
      <c r="J3284" s="50"/>
      <c r="K3284" s="50"/>
      <c r="L3284" s="50"/>
      <c r="M3284" s="50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0"/>
      <c r="Z3284" s="50"/>
      <c r="AA3284" s="46"/>
      <c r="AB3284" s="46"/>
      <c r="AC3284" s="46"/>
      <c r="AD3284" s="46"/>
      <c r="AE3284" s="46"/>
      <c r="AF3284" s="46"/>
      <c r="AG3284" s="46"/>
      <c r="AH3284" s="46"/>
      <c r="AI3284" s="46"/>
      <c r="AJ3284" s="46"/>
      <c r="AK3284" s="46"/>
    </row>
    <row r="3285" spans="7:37" s="1" customFormat="1" ht="13.9" customHeight="1">
      <c r="G3285" s="50"/>
      <c r="H3285" s="50"/>
      <c r="I3285" s="50"/>
      <c r="J3285" s="50"/>
      <c r="K3285" s="50"/>
      <c r="L3285" s="50"/>
      <c r="M3285" s="50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0"/>
      <c r="Z3285" s="50"/>
      <c r="AA3285" s="46"/>
      <c r="AB3285" s="46"/>
      <c r="AC3285" s="46"/>
      <c r="AD3285" s="46"/>
      <c r="AE3285" s="46"/>
      <c r="AF3285" s="46"/>
      <c r="AG3285" s="46"/>
      <c r="AH3285" s="46"/>
      <c r="AI3285" s="46"/>
      <c r="AJ3285" s="46"/>
      <c r="AK3285" s="46"/>
    </row>
    <row r="3286" spans="7:37" s="1" customFormat="1" ht="13.9" customHeight="1">
      <c r="G3286" s="50"/>
      <c r="H3286" s="50"/>
      <c r="I3286" s="50"/>
      <c r="J3286" s="50"/>
      <c r="K3286" s="50"/>
      <c r="L3286" s="50"/>
      <c r="M3286" s="50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0"/>
      <c r="Z3286" s="50"/>
      <c r="AA3286" s="46"/>
      <c r="AB3286" s="46"/>
      <c r="AC3286" s="46"/>
      <c r="AD3286" s="46"/>
      <c r="AE3286" s="46"/>
      <c r="AF3286" s="46"/>
      <c r="AG3286" s="46"/>
      <c r="AH3286" s="46"/>
      <c r="AI3286" s="46"/>
      <c r="AJ3286" s="46"/>
      <c r="AK3286" s="46"/>
    </row>
    <row r="3287" spans="7:37" s="1" customFormat="1" ht="13.9" customHeight="1">
      <c r="G3287" s="50"/>
      <c r="H3287" s="50"/>
      <c r="I3287" s="50"/>
      <c r="J3287" s="50"/>
      <c r="K3287" s="50"/>
      <c r="L3287" s="50"/>
      <c r="M3287" s="50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0"/>
      <c r="Z3287" s="50"/>
      <c r="AA3287" s="46"/>
      <c r="AB3287" s="46"/>
      <c r="AC3287" s="46"/>
      <c r="AD3287" s="46"/>
      <c r="AE3287" s="46"/>
      <c r="AF3287" s="46"/>
      <c r="AG3287" s="46"/>
      <c r="AH3287" s="46"/>
      <c r="AI3287" s="46"/>
      <c r="AJ3287" s="46"/>
      <c r="AK3287" s="46"/>
    </row>
    <row r="3288" spans="7:37" s="1" customFormat="1" ht="13.9" customHeight="1">
      <c r="G3288" s="50"/>
      <c r="H3288" s="50"/>
      <c r="I3288" s="50"/>
      <c r="J3288" s="50"/>
      <c r="K3288" s="50"/>
      <c r="L3288" s="50"/>
      <c r="M3288" s="50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0"/>
      <c r="Z3288" s="50"/>
      <c r="AA3288" s="46"/>
      <c r="AB3288" s="46"/>
      <c r="AC3288" s="46"/>
      <c r="AD3288" s="46"/>
      <c r="AE3288" s="46"/>
      <c r="AF3288" s="46"/>
      <c r="AG3288" s="46"/>
      <c r="AH3288" s="46"/>
      <c r="AI3288" s="46"/>
      <c r="AJ3288" s="46"/>
      <c r="AK3288" s="46"/>
    </row>
    <row r="3289" spans="7:37" s="1" customFormat="1" ht="13.9" customHeight="1">
      <c r="G3289" s="50"/>
      <c r="H3289" s="50"/>
      <c r="I3289" s="50"/>
      <c r="J3289" s="50"/>
      <c r="K3289" s="50"/>
      <c r="L3289" s="50"/>
      <c r="M3289" s="50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0"/>
      <c r="Z3289" s="50"/>
      <c r="AA3289" s="46"/>
      <c r="AB3289" s="46"/>
      <c r="AC3289" s="46"/>
      <c r="AD3289" s="46"/>
      <c r="AE3289" s="46"/>
      <c r="AF3289" s="46"/>
      <c r="AG3289" s="46"/>
      <c r="AH3289" s="46"/>
      <c r="AI3289" s="46"/>
      <c r="AJ3289" s="46"/>
      <c r="AK3289" s="46"/>
    </row>
    <row r="3290" spans="7:37" s="1" customFormat="1" ht="13.9" customHeight="1">
      <c r="G3290" s="50"/>
      <c r="H3290" s="50"/>
      <c r="I3290" s="50"/>
      <c r="J3290" s="50"/>
      <c r="K3290" s="50"/>
      <c r="L3290" s="50"/>
      <c r="M3290" s="50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0"/>
      <c r="Z3290" s="50"/>
      <c r="AA3290" s="46"/>
      <c r="AB3290" s="46"/>
      <c r="AC3290" s="46"/>
      <c r="AD3290" s="46"/>
      <c r="AE3290" s="46"/>
      <c r="AF3290" s="46"/>
      <c r="AG3290" s="46"/>
      <c r="AH3290" s="46"/>
      <c r="AI3290" s="46"/>
      <c r="AJ3290" s="46"/>
      <c r="AK3290" s="46"/>
    </row>
    <row r="3291" spans="7:37" s="1" customFormat="1" ht="13.9" customHeight="1">
      <c r="G3291" s="50"/>
      <c r="H3291" s="50"/>
      <c r="I3291" s="50"/>
      <c r="J3291" s="50"/>
      <c r="K3291" s="50"/>
      <c r="L3291" s="50"/>
      <c r="M3291" s="50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0"/>
      <c r="Z3291" s="50"/>
      <c r="AA3291" s="46"/>
      <c r="AB3291" s="46"/>
      <c r="AC3291" s="46"/>
      <c r="AD3291" s="46"/>
      <c r="AE3291" s="46"/>
      <c r="AF3291" s="46"/>
      <c r="AG3291" s="46"/>
      <c r="AH3291" s="46"/>
      <c r="AI3291" s="46"/>
      <c r="AJ3291" s="46"/>
      <c r="AK3291" s="46"/>
    </row>
    <row r="3292" spans="7:37" s="1" customFormat="1" ht="13.9" customHeight="1">
      <c r="G3292" s="50"/>
      <c r="H3292" s="50"/>
      <c r="I3292" s="50"/>
      <c r="J3292" s="50"/>
      <c r="K3292" s="50"/>
      <c r="L3292" s="50"/>
      <c r="M3292" s="50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0"/>
      <c r="Z3292" s="50"/>
      <c r="AA3292" s="46"/>
      <c r="AB3292" s="46"/>
      <c r="AC3292" s="46"/>
      <c r="AD3292" s="46"/>
      <c r="AE3292" s="46"/>
      <c r="AF3292" s="46"/>
      <c r="AG3292" s="46"/>
      <c r="AH3292" s="46"/>
      <c r="AI3292" s="46"/>
      <c r="AJ3292" s="46"/>
      <c r="AK3292" s="46"/>
    </row>
    <row r="3293" spans="7:37" s="1" customFormat="1" ht="13.9" customHeight="1">
      <c r="G3293" s="50"/>
      <c r="H3293" s="50"/>
      <c r="I3293" s="50"/>
      <c r="J3293" s="50"/>
      <c r="K3293" s="50"/>
      <c r="L3293" s="50"/>
      <c r="M3293" s="50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0"/>
      <c r="Z3293" s="50"/>
      <c r="AA3293" s="46"/>
      <c r="AB3293" s="46"/>
      <c r="AC3293" s="46"/>
      <c r="AD3293" s="46"/>
      <c r="AE3293" s="46"/>
      <c r="AF3293" s="46"/>
      <c r="AG3293" s="46"/>
      <c r="AH3293" s="46"/>
      <c r="AI3293" s="46"/>
      <c r="AJ3293" s="46"/>
      <c r="AK3293" s="46"/>
    </row>
    <row r="3294" spans="7:37" s="1" customFormat="1" ht="13.9" customHeight="1">
      <c r="G3294" s="50"/>
      <c r="H3294" s="50"/>
      <c r="I3294" s="50"/>
      <c r="J3294" s="50"/>
      <c r="K3294" s="50"/>
      <c r="L3294" s="50"/>
      <c r="M3294" s="50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0"/>
      <c r="Z3294" s="50"/>
      <c r="AA3294" s="46"/>
      <c r="AB3294" s="46"/>
      <c r="AC3294" s="46"/>
      <c r="AD3294" s="46"/>
      <c r="AE3294" s="46"/>
      <c r="AF3294" s="46"/>
      <c r="AG3294" s="46"/>
      <c r="AH3294" s="46"/>
      <c r="AI3294" s="46"/>
      <c r="AJ3294" s="46"/>
      <c r="AK3294" s="46"/>
    </row>
    <row r="3295" spans="7:37" s="1" customFormat="1" ht="13.9" customHeight="1">
      <c r="G3295" s="50"/>
      <c r="H3295" s="50"/>
      <c r="I3295" s="50"/>
      <c r="J3295" s="50"/>
      <c r="K3295" s="50"/>
      <c r="L3295" s="50"/>
      <c r="M3295" s="50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0"/>
      <c r="Z3295" s="50"/>
      <c r="AA3295" s="46"/>
      <c r="AB3295" s="46"/>
      <c r="AC3295" s="46"/>
      <c r="AD3295" s="46"/>
      <c r="AE3295" s="46"/>
      <c r="AF3295" s="46"/>
      <c r="AG3295" s="46"/>
      <c r="AH3295" s="46"/>
      <c r="AI3295" s="46"/>
      <c r="AJ3295" s="46"/>
      <c r="AK3295" s="46"/>
    </row>
    <row r="3296" spans="7:37" s="1" customFormat="1" ht="13.9" customHeight="1">
      <c r="G3296" s="50"/>
      <c r="H3296" s="50"/>
      <c r="I3296" s="50"/>
      <c r="J3296" s="50"/>
      <c r="K3296" s="50"/>
      <c r="L3296" s="50"/>
      <c r="M3296" s="50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0"/>
      <c r="Z3296" s="50"/>
      <c r="AA3296" s="46"/>
      <c r="AB3296" s="46"/>
      <c r="AC3296" s="46"/>
      <c r="AD3296" s="46"/>
      <c r="AE3296" s="46"/>
      <c r="AF3296" s="46"/>
      <c r="AG3296" s="46"/>
      <c r="AH3296" s="46"/>
      <c r="AI3296" s="46"/>
      <c r="AJ3296" s="46"/>
      <c r="AK3296" s="46"/>
    </row>
    <row r="3297" spans="7:37" s="1" customFormat="1" ht="13.9" customHeight="1">
      <c r="G3297" s="50"/>
      <c r="H3297" s="50"/>
      <c r="I3297" s="50"/>
      <c r="J3297" s="50"/>
      <c r="K3297" s="50"/>
      <c r="L3297" s="50"/>
      <c r="M3297" s="50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0"/>
      <c r="Z3297" s="50"/>
      <c r="AA3297" s="46"/>
      <c r="AB3297" s="46"/>
      <c r="AC3297" s="46"/>
      <c r="AD3297" s="46"/>
      <c r="AE3297" s="46"/>
      <c r="AF3297" s="46"/>
      <c r="AG3297" s="46"/>
      <c r="AH3297" s="46"/>
      <c r="AI3297" s="46"/>
      <c r="AJ3297" s="46"/>
      <c r="AK3297" s="46"/>
    </row>
    <row r="3298" spans="7:37" s="1" customFormat="1" ht="13.9" customHeight="1">
      <c r="G3298" s="50"/>
      <c r="H3298" s="50"/>
      <c r="I3298" s="50"/>
      <c r="J3298" s="50"/>
      <c r="K3298" s="50"/>
      <c r="L3298" s="50"/>
      <c r="M3298" s="50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0"/>
      <c r="Z3298" s="50"/>
      <c r="AA3298" s="46"/>
      <c r="AB3298" s="46"/>
      <c r="AC3298" s="46"/>
      <c r="AD3298" s="46"/>
      <c r="AE3298" s="46"/>
      <c r="AF3298" s="46"/>
      <c r="AG3298" s="46"/>
      <c r="AH3298" s="46"/>
      <c r="AI3298" s="46"/>
      <c r="AJ3298" s="46"/>
      <c r="AK3298" s="46"/>
    </row>
    <row r="3299" spans="7:37" s="1" customFormat="1" ht="13.9" customHeight="1">
      <c r="G3299" s="50"/>
      <c r="H3299" s="50"/>
      <c r="I3299" s="50"/>
      <c r="J3299" s="50"/>
      <c r="K3299" s="50"/>
      <c r="L3299" s="50"/>
      <c r="M3299" s="50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0"/>
      <c r="Z3299" s="50"/>
      <c r="AA3299" s="46"/>
      <c r="AB3299" s="46"/>
      <c r="AC3299" s="46"/>
      <c r="AD3299" s="46"/>
      <c r="AE3299" s="46"/>
      <c r="AF3299" s="46"/>
      <c r="AG3299" s="46"/>
      <c r="AH3299" s="46"/>
      <c r="AI3299" s="46"/>
      <c r="AJ3299" s="46"/>
      <c r="AK3299" s="46"/>
    </row>
    <row r="3300" spans="7:37" s="1" customFormat="1" ht="13.9" customHeight="1">
      <c r="G3300" s="50"/>
      <c r="H3300" s="50"/>
      <c r="I3300" s="50"/>
      <c r="J3300" s="50"/>
      <c r="K3300" s="50"/>
      <c r="L3300" s="50"/>
      <c r="M3300" s="50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0"/>
      <c r="Z3300" s="50"/>
      <c r="AA3300" s="46"/>
      <c r="AB3300" s="46"/>
      <c r="AC3300" s="46"/>
      <c r="AD3300" s="46"/>
      <c r="AE3300" s="46"/>
      <c r="AF3300" s="46"/>
      <c r="AG3300" s="46"/>
      <c r="AH3300" s="46"/>
      <c r="AI3300" s="46"/>
      <c r="AJ3300" s="46"/>
      <c r="AK3300" s="46"/>
    </row>
    <row r="3301" spans="7:37" s="1" customFormat="1" ht="13.9" customHeight="1">
      <c r="G3301" s="50"/>
      <c r="H3301" s="50"/>
      <c r="I3301" s="50"/>
      <c r="J3301" s="50"/>
      <c r="K3301" s="50"/>
      <c r="L3301" s="50"/>
      <c r="M3301" s="50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0"/>
      <c r="Z3301" s="50"/>
      <c r="AA3301" s="46"/>
      <c r="AB3301" s="46"/>
      <c r="AC3301" s="46"/>
      <c r="AD3301" s="46"/>
      <c r="AE3301" s="46"/>
      <c r="AF3301" s="46"/>
      <c r="AG3301" s="46"/>
      <c r="AH3301" s="46"/>
      <c r="AI3301" s="46"/>
      <c r="AJ3301" s="46"/>
      <c r="AK3301" s="46"/>
    </row>
    <row r="3302" spans="7:37" s="1" customFormat="1" ht="13.9" customHeight="1">
      <c r="G3302" s="50"/>
      <c r="H3302" s="50"/>
      <c r="I3302" s="50"/>
      <c r="J3302" s="50"/>
      <c r="K3302" s="50"/>
      <c r="L3302" s="50"/>
      <c r="M3302" s="50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0"/>
      <c r="Z3302" s="50"/>
      <c r="AA3302" s="46"/>
      <c r="AB3302" s="46"/>
      <c r="AC3302" s="46"/>
      <c r="AD3302" s="46"/>
      <c r="AE3302" s="46"/>
      <c r="AF3302" s="46"/>
      <c r="AG3302" s="46"/>
      <c r="AH3302" s="46"/>
      <c r="AI3302" s="46"/>
      <c r="AJ3302" s="46"/>
      <c r="AK3302" s="46"/>
    </row>
    <row r="3303" spans="7:37" s="1" customFormat="1" ht="13.9" customHeight="1">
      <c r="G3303" s="50"/>
      <c r="H3303" s="50"/>
      <c r="I3303" s="50"/>
      <c r="J3303" s="50"/>
      <c r="K3303" s="50"/>
      <c r="L3303" s="50"/>
      <c r="M3303" s="50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0"/>
      <c r="Z3303" s="50"/>
      <c r="AA3303" s="46"/>
      <c r="AB3303" s="46"/>
      <c r="AC3303" s="46"/>
      <c r="AD3303" s="46"/>
      <c r="AE3303" s="46"/>
      <c r="AF3303" s="46"/>
      <c r="AG3303" s="46"/>
      <c r="AH3303" s="46"/>
      <c r="AI3303" s="46"/>
      <c r="AJ3303" s="46"/>
      <c r="AK3303" s="46"/>
    </row>
    <row r="3304" spans="7:37" s="1" customFormat="1" ht="13.9" customHeight="1">
      <c r="G3304" s="50"/>
      <c r="H3304" s="50"/>
      <c r="I3304" s="50"/>
      <c r="J3304" s="50"/>
      <c r="K3304" s="50"/>
      <c r="L3304" s="50"/>
      <c r="M3304" s="50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0"/>
      <c r="Z3304" s="50"/>
      <c r="AA3304" s="46"/>
      <c r="AB3304" s="46"/>
      <c r="AC3304" s="46"/>
      <c r="AD3304" s="46"/>
      <c r="AE3304" s="46"/>
      <c r="AF3304" s="46"/>
      <c r="AG3304" s="46"/>
      <c r="AH3304" s="46"/>
      <c r="AI3304" s="46"/>
      <c r="AJ3304" s="46"/>
      <c r="AK3304" s="46"/>
    </row>
    <row r="3305" spans="7:37" s="1" customFormat="1" ht="13.9" customHeight="1">
      <c r="G3305" s="50"/>
      <c r="H3305" s="50"/>
      <c r="I3305" s="50"/>
      <c r="J3305" s="50"/>
      <c r="K3305" s="50"/>
      <c r="L3305" s="50"/>
      <c r="M3305" s="50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0"/>
      <c r="Z3305" s="50"/>
      <c r="AA3305" s="46"/>
      <c r="AB3305" s="46"/>
      <c r="AC3305" s="46"/>
      <c r="AD3305" s="46"/>
      <c r="AE3305" s="46"/>
      <c r="AF3305" s="46"/>
      <c r="AG3305" s="46"/>
      <c r="AH3305" s="46"/>
      <c r="AI3305" s="46"/>
      <c r="AJ3305" s="46"/>
      <c r="AK3305" s="46"/>
    </row>
    <row r="3306" spans="7:37" s="1" customFormat="1" ht="13.9" customHeight="1">
      <c r="G3306" s="50"/>
      <c r="H3306" s="50"/>
      <c r="I3306" s="50"/>
      <c r="J3306" s="50"/>
      <c r="K3306" s="50"/>
      <c r="L3306" s="50"/>
      <c r="M3306" s="50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0"/>
      <c r="Z3306" s="50"/>
      <c r="AA3306" s="46"/>
      <c r="AB3306" s="46"/>
      <c r="AC3306" s="46"/>
      <c r="AD3306" s="46"/>
      <c r="AE3306" s="46"/>
      <c r="AF3306" s="46"/>
      <c r="AG3306" s="46"/>
      <c r="AH3306" s="46"/>
      <c r="AI3306" s="46"/>
      <c r="AJ3306" s="46"/>
      <c r="AK3306" s="46"/>
    </row>
    <row r="3307" spans="7:37" s="1" customFormat="1" ht="13.9" customHeight="1">
      <c r="G3307" s="50"/>
      <c r="H3307" s="50"/>
      <c r="I3307" s="50"/>
      <c r="J3307" s="50"/>
      <c r="K3307" s="50"/>
      <c r="L3307" s="50"/>
      <c r="M3307" s="50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0"/>
      <c r="Z3307" s="50"/>
      <c r="AA3307" s="46"/>
      <c r="AB3307" s="46"/>
      <c r="AC3307" s="46"/>
      <c r="AD3307" s="46"/>
      <c r="AE3307" s="46"/>
      <c r="AF3307" s="46"/>
      <c r="AG3307" s="46"/>
      <c r="AH3307" s="46"/>
      <c r="AI3307" s="46"/>
      <c r="AJ3307" s="46"/>
      <c r="AK3307" s="46"/>
    </row>
    <row r="3308" spans="7:37" s="1" customFormat="1" ht="13.9" customHeight="1">
      <c r="G3308" s="50"/>
      <c r="H3308" s="50"/>
      <c r="I3308" s="50"/>
      <c r="J3308" s="50"/>
      <c r="K3308" s="50"/>
      <c r="L3308" s="50"/>
      <c r="M3308" s="50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0"/>
      <c r="Z3308" s="50"/>
      <c r="AA3308" s="46"/>
      <c r="AB3308" s="46"/>
      <c r="AC3308" s="46"/>
      <c r="AD3308" s="46"/>
      <c r="AE3308" s="46"/>
      <c r="AF3308" s="46"/>
      <c r="AG3308" s="46"/>
      <c r="AH3308" s="46"/>
      <c r="AI3308" s="46"/>
      <c r="AJ3308" s="46"/>
      <c r="AK3308" s="46"/>
    </row>
    <row r="3309" spans="7:37" s="1" customFormat="1" ht="13.9" customHeight="1">
      <c r="G3309" s="50"/>
      <c r="H3309" s="50"/>
      <c r="I3309" s="50"/>
      <c r="J3309" s="50"/>
      <c r="K3309" s="50"/>
      <c r="L3309" s="50"/>
      <c r="M3309" s="50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0"/>
      <c r="Z3309" s="50"/>
      <c r="AA3309" s="46"/>
      <c r="AB3309" s="46"/>
      <c r="AC3309" s="46"/>
      <c r="AD3309" s="46"/>
      <c r="AE3309" s="46"/>
      <c r="AF3309" s="46"/>
      <c r="AG3309" s="46"/>
      <c r="AH3309" s="46"/>
      <c r="AI3309" s="46"/>
      <c r="AJ3309" s="46"/>
      <c r="AK3309" s="46"/>
    </row>
    <row r="3310" spans="7:37" s="1" customFormat="1" ht="13.9" customHeight="1">
      <c r="G3310" s="50"/>
      <c r="H3310" s="50"/>
      <c r="I3310" s="50"/>
      <c r="J3310" s="50"/>
      <c r="K3310" s="50"/>
      <c r="L3310" s="50"/>
      <c r="M3310" s="50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0"/>
      <c r="Z3310" s="50"/>
      <c r="AA3310" s="46"/>
      <c r="AB3310" s="46"/>
      <c r="AC3310" s="46"/>
      <c r="AD3310" s="46"/>
      <c r="AE3310" s="46"/>
      <c r="AF3310" s="46"/>
      <c r="AG3310" s="46"/>
      <c r="AH3310" s="46"/>
      <c r="AI3310" s="46"/>
      <c r="AJ3310" s="46"/>
      <c r="AK3310" s="46"/>
    </row>
    <row r="3311" spans="7:37" s="1" customFormat="1" ht="13.9" customHeight="1">
      <c r="G3311" s="50"/>
      <c r="H3311" s="50"/>
      <c r="I3311" s="50"/>
      <c r="J3311" s="50"/>
      <c r="K3311" s="50"/>
      <c r="L3311" s="50"/>
      <c r="M3311" s="50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0"/>
      <c r="Z3311" s="50"/>
      <c r="AA3311" s="46"/>
      <c r="AB3311" s="46"/>
      <c r="AC3311" s="46"/>
      <c r="AD3311" s="46"/>
      <c r="AE3311" s="46"/>
      <c r="AF3311" s="46"/>
      <c r="AG3311" s="46"/>
      <c r="AH3311" s="46"/>
      <c r="AI3311" s="46"/>
      <c r="AJ3311" s="46"/>
      <c r="AK3311" s="46"/>
    </row>
    <row r="3312" spans="7:37" s="1" customFormat="1" ht="13.9" customHeight="1">
      <c r="G3312" s="50"/>
      <c r="H3312" s="50"/>
      <c r="I3312" s="50"/>
      <c r="J3312" s="50"/>
      <c r="K3312" s="50"/>
      <c r="L3312" s="50"/>
      <c r="M3312" s="50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0"/>
      <c r="Z3312" s="50"/>
      <c r="AA3312" s="46"/>
      <c r="AB3312" s="46"/>
      <c r="AC3312" s="46"/>
      <c r="AD3312" s="46"/>
      <c r="AE3312" s="46"/>
      <c r="AF3312" s="46"/>
      <c r="AG3312" s="46"/>
      <c r="AH3312" s="46"/>
      <c r="AI3312" s="46"/>
      <c r="AJ3312" s="46"/>
      <c r="AK3312" s="46"/>
    </row>
    <row r="3313" spans="7:37" s="1" customFormat="1" ht="13.9" customHeight="1">
      <c r="G3313" s="50"/>
      <c r="H3313" s="50"/>
      <c r="I3313" s="50"/>
      <c r="J3313" s="50"/>
      <c r="K3313" s="50"/>
      <c r="L3313" s="50"/>
      <c r="M3313" s="50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0"/>
      <c r="Z3313" s="50"/>
      <c r="AA3313" s="46"/>
      <c r="AB3313" s="46"/>
      <c r="AC3313" s="46"/>
      <c r="AD3313" s="46"/>
      <c r="AE3313" s="46"/>
      <c r="AF3313" s="46"/>
      <c r="AG3313" s="46"/>
      <c r="AH3313" s="46"/>
      <c r="AI3313" s="46"/>
      <c r="AJ3313" s="46"/>
      <c r="AK3313" s="46"/>
    </row>
    <row r="3314" spans="7:37" s="1" customFormat="1" ht="13.9" customHeight="1">
      <c r="G3314" s="50"/>
      <c r="H3314" s="50"/>
      <c r="I3314" s="50"/>
      <c r="J3314" s="50"/>
      <c r="K3314" s="50"/>
      <c r="L3314" s="50"/>
      <c r="M3314" s="50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0"/>
      <c r="Z3314" s="50"/>
      <c r="AA3314" s="46"/>
      <c r="AB3314" s="46"/>
      <c r="AC3314" s="46"/>
      <c r="AD3314" s="46"/>
      <c r="AE3314" s="46"/>
      <c r="AF3314" s="46"/>
      <c r="AG3314" s="46"/>
      <c r="AH3314" s="46"/>
      <c r="AI3314" s="46"/>
      <c r="AJ3314" s="46"/>
      <c r="AK3314" s="46"/>
    </row>
    <row r="3315" spans="7:37" s="1" customFormat="1" ht="13.9" customHeight="1">
      <c r="G3315" s="50"/>
      <c r="H3315" s="50"/>
      <c r="I3315" s="50"/>
      <c r="J3315" s="50"/>
      <c r="K3315" s="50"/>
      <c r="L3315" s="50"/>
      <c r="M3315" s="50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0"/>
      <c r="Z3315" s="50"/>
      <c r="AA3315" s="46"/>
      <c r="AB3315" s="46"/>
      <c r="AC3315" s="46"/>
      <c r="AD3315" s="46"/>
      <c r="AE3315" s="46"/>
      <c r="AF3315" s="46"/>
      <c r="AG3315" s="46"/>
      <c r="AH3315" s="46"/>
      <c r="AI3315" s="46"/>
      <c r="AJ3315" s="46"/>
      <c r="AK3315" s="46"/>
    </row>
    <row r="3316" spans="7:37" s="1" customFormat="1" ht="13.9" customHeight="1">
      <c r="G3316" s="50"/>
      <c r="H3316" s="50"/>
      <c r="I3316" s="50"/>
      <c r="J3316" s="50"/>
      <c r="K3316" s="50"/>
      <c r="L3316" s="50"/>
      <c r="M3316" s="50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0"/>
      <c r="Z3316" s="50"/>
      <c r="AA3316" s="46"/>
      <c r="AB3316" s="46"/>
      <c r="AC3316" s="46"/>
      <c r="AD3316" s="46"/>
      <c r="AE3316" s="46"/>
      <c r="AF3316" s="46"/>
      <c r="AG3316" s="46"/>
      <c r="AH3316" s="46"/>
      <c r="AI3316" s="46"/>
      <c r="AJ3316" s="46"/>
      <c r="AK3316" s="46"/>
    </row>
    <row r="3317" spans="7:37" s="1" customFormat="1" ht="13.9" customHeight="1">
      <c r="G3317" s="50"/>
      <c r="H3317" s="50"/>
      <c r="I3317" s="50"/>
      <c r="J3317" s="50"/>
      <c r="K3317" s="50"/>
      <c r="L3317" s="50"/>
      <c r="M3317" s="50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0"/>
      <c r="Z3317" s="50"/>
      <c r="AA3317" s="46"/>
      <c r="AB3317" s="46"/>
      <c r="AC3317" s="46"/>
      <c r="AD3317" s="46"/>
      <c r="AE3317" s="46"/>
      <c r="AF3317" s="46"/>
      <c r="AG3317" s="46"/>
      <c r="AH3317" s="46"/>
      <c r="AI3317" s="46"/>
      <c r="AJ3317" s="46"/>
      <c r="AK3317" s="46"/>
    </row>
    <row r="3318" spans="7:37" s="1" customFormat="1" ht="13.9" customHeight="1">
      <c r="G3318" s="50"/>
      <c r="H3318" s="50"/>
      <c r="I3318" s="50"/>
      <c r="J3318" s="50"/>
      <c r="K3318" s="50"/>
      <c r="L3318" s="50"/>
      <c r="M3318" s="50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0"/>
      <c r="Z3318" s="50"/>
      <c r="AA3318" s="46"/>
      <c r="AB3318" s="46"/>
      <c r="AC3318" s="46"/>
      <c r="AD3318" s="46"/>
      <c r="AE3318" s="46"/>
      <c r="AF3318" s="46"/>
      <c r="AG3318" s="46"/>
      <c r="AH3318" s="46"/>
      <c r="AI3318" s="46"/>
      <c r="AJ3318" s="46"/>
      <c r="AK3318" s="46"/>
    </row>
    <row r="3319" spans="7:37" s="1" customFormat="1" ht="13.9" customHeight="1">
      <c r="G3319" s="50"/>
      <c r="H3319" s="50"/>
      <c r="I3319" s="50"/>
      <c r="J3319" s="50"/>
      <c r="K3319" s="50"/>
      <c r="L3319" s="50"/>
      <c r="M3319" s="50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0"/>
      <c r="Z3319" s="50"/>
      <c r="AA3319" s="46"/>
      <c r="AB3319" s="46"/>
      <c r="AC3319" s="46"/>
      <c r="AD3319" s="46"/>
      <c r="AE3319" s="46"/>
      <c r="AF3319" s="46"/>
      <c r="AG3319" s="46"/>
      <c r="AH3319" s="46"/>
      <c r="AI3319" s="46"/>
      <c r="AJ3319" s="46"/>
      <c r="AK3319" s="46"/>
    </row>
    <row r="3320" spans="7:37" s="1" customFormat="1" ht="13.9" customHeight="1">
      <c r="G3320" s="50"/>
      <c r="H3320" s="50"/>
      <c r="I3320" s="50"/>
      <c r="J3320" s="50"/>
      <c r="K3320" s="50"/>
      <c r="L3320" s="50"/>
      <c r="M3320" s="50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0"/>
      <c r="Z3320" s="50"/>
      <c r="AA3320" s="46"/>
      <c r="AB3320" s="46"/>
      <c r="AC3320" s="46"/>
      <c r="AD3320" s="46"/>
      <c r="AE3320" s="46"/>
      <c r="AF3320" s="46"/>
      <c r="AG3320" s="46"/>
      <c r="AH3320" s="46"/>
      <c r="AI3320" s="46"/>
      <c r="AJ3320" s="46"/>
      <c r="AK3320" s="46"/>
    </row>
    <row r="3321" spans="7:37" s="1" customFormat="1" ht="13.9" customHeight="1">
      <c r="G3321" s="50"/>
      <c r="H3321" s="50"/>
      <c r="I3321" s="50"/>
      <c r="J3321" s="50"/>
      <c r="K3321" s="50"/>
      <c r="L3321" s="50"/>
      <c r="M3321" s="50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0"/>
      <c r="Z3321" s="50"/>
      <c r="AA3321" s="46"/>
      <c r="AB3321" s="46"/>
      <c r="AC3321" s="46"/>
      <c r="AD3321" s="46"/>
      <c r="AE3321" s="46"/>
      <c r="AF3321" s="46"/>
      <c r="AG3321" s="46"/>
      <c r="AH3321" s="46"/>
      <c r="AI3321" s="46"/>
      <c r="AJ3321" s="46"/>
      <c r="AK3321" s="46"/>
    </row>
    <row r="3322" spans="7:37" s="1" customFormat="1" ht="13.9" customHeight="1">
      <c r="G3322" s="50"/>
      <c r="H3322" s="50"/>
      <c r="I3322" s="50"/>
      <c r="J3322" s="50"/>
      <c r="K3322" s="50"/>
      <c r="L3322" s="50"/>
      <c r="M3322" s="50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0"/>
      <c r="Z3322" s="50"/>
      <c r="AA3322" s="46"/>
      <c r="AB3322" s="46"/>
      <c r="AC3322" s="46"/>
      <c r="AD3322" s="46"/>
      <c r="AE3322" s="46"/>
      <c r="AF3322" s="46"/>
      <c r="AG3322" s="46"/>
      <c r="AH3322" s="46"/>
      <c r="AI3322" s="46"/>
      <c r="AJ3322" s="46"/>
      <c r="AK3322" s="46"/>
    </row>
    <row r="3323" spans="7:37" s="1" customFormat="1" ht="13.9" customHeight="1">
      <c r="G3323" s="50"/>
      <c r="H3323" s="50"/>
      <c r="I3323" s="50"/>
      <c r="J3323" s="50"/>
      <c r="K3323" s="50"/>
      <c r="L3323" s="50"/>
      <c r="M3323" s="50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0"/>
      <c r="Z3323" s="50"/>
      <c r="AA3323" s="46"/>
      <c r="AB3323" s="46"/>
      <c r="AC3323" s="46"/>
      <c r="AD3323" s="46"/>
      <c r="AE3323" s="46"/>
      <c r="AF3323" s="46"/>
      <c r="AG3323" s="46"/>
      <c r="AH3323" s="46"/>
      <c r="AI3323" s="46"/>
      <c r="AJ3323" s="46"/>
      <c r="AK3323" s="46"/>
    </row>
    <row r="3324" spans="7:37" s="1" customFormat="1" ht="13.9" customHeight="1">
      <c r="G3324" s="50"/>
      <c r="H3324" s="50"/>
      <c r="I3324" s="50"/>
      <c r="J3324" s="50"/>
      <c r="K3324" s="50"/>
      <c r="L3324" s="50"/>
      <c r="M3324" s="50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0"/>
      <c r="Z3324" s="50"/>
      <c r="AA3324" s="46"/>
      <c r="AB3324" s="46"/>
      <c r="AC3324" s="46"/>
      <c r="AD3324" s="46"/>
      <c r="AE3324" s="46"/>
      <c r="AF3324" s="46"/>
      <c r="AG3324" s="46"/>
      <c r="AH3324" s="46"/>
      <c r="AI3324" s="46"/>
      <c r="AJ3324" s="46"/>
      <c r="AK3324" s="46"/>
    </row>
    <row r="3325" spans="7:37" s="1" customFormat="1" ht="13.9" customHeight="1">
      <c r="G3325" s="50"/>
      <c r="H3325" s="50"/>
      <c r="I3325" s="50"/>
      <c r="J3325" s="50"/>
      <c r="K3325" s="50"/>
      <c r="L3325" s="50"/>
      <c r="M3325" s="50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0"/>
      <c r="Z3325" s="50"/>
      <c r="AA3325" s="46"/>
      <c r="AB3325" s="46"/>
      <c r="AC3325" s="46"/>
      <c r="AD3325" s="46"/>
      <c r="AE3325" s="46"/>
      <c r="AF3325" s="46"/>
      <c r="AG3325" s="46"/>
      <c r="AH3325" s="46"/>
      <c r="AI3325" s="46"/>
      <c r="AJ3325" s="46"/>
      <c r="AK3325" s="46"/>
    </row>
    <row r="3326" spans="7:37" s="1" customFormat="1" ht="13.9" customHeight="1">
      <c r="G3326" s="50"/>
      <c r="H3326" s="50"/>
      <c r="I3326" s="50"/>
      <c r="J3326" s="50"/>
      <c r="K3326" s="50"/>
      <c r="L3326" s="50"/>
      <c r="M3326" s="50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0"/>
      <c r="Z3326" s="50"/>
      <c r="AA3326" s="46"/>
      <c r="AB3326" s="46"/>
      <c r="AC3326" s="46"/>
      <c r="AD3326" s="46"/>
      <c r="AE3326" s="46"/>
      <c r="AF3326" s="46"/>
      <c r="AG3326" s="46"/>
      <c r="AH3326" s="46"/>
      <c r="AI3326" s="46"/>
      <c r="AJ3326" s="46"/>
      <c r="AK3326" s="46"/>
    </row>
    <row r="3327" spans="7:37" s="1" customFormat="1" ht="13.9" customHeight="1">
      <c r="G3327" s="50"/>
      <c r="H3327" s="50"/>
      <c r="I3327" s="50"/>
      <c r="J3327" s="50"/>
      <c r="K3327" s="50"/>
      <c r="L3327" s="50"/>
      <c r="M3327" s="50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0"/>
      <c r="Z3327" s="50"/>
      <c r="AA3327" s="46"/>
      <c r="AB3327" s="46"/>
      <c r="AC3327" s="46"/>
      <c r="AD3327" s="46"/>
      <c r="AE3327" s="46"/>
      <c r="AF3327" s="46"/>
      <c r="AG3327" s="46"/>
      <c r="AH3327" s="46"/>
      <c r="AI3327" s="46"/>
      <c r="AJ3327" s="46"/>
      <c r="AK3327" s="46"/>
    </row>
    <row r="3328" spans="7:37" s="1" customFormat="1" ht="13.9" customHeight="1">
      <c r="G3328" s="50"/>
      <c r="H3328" s="50"/>
      <c r="I3328" s="50"/>
      <c r="J3328" s="50"/>
      <c r="K3328" s="50"/>
      <c r="L3328" s="50"/>
      <c r="M3328" s="50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0"/>
      <c r="Z3328" s="50"/>
      <c r="AA3328" s="46"/>
      <c r="AB3328" s="46"/>
      <c r="AC3328" s="46"/>
      <c r="AD3328" s="46"/>
      <c r="AE3328" s="46"/>
      <c r="AF3328" s="46"/>
      <c r="AG3328" s="46"/>
      <c r="AH3328" s="46"/>
      <c r="AI3328" s="46"/>
      <c r="AJ3328" s="46"/>
      <c r="AK3328" s="46"/>
    </row>
    <row r="3329" spans="7:37" s="1" customFormat="1" ht="13.9" customHeight="1">
      <c r="G3329" s="50"/>
      <c r="H3329" s="50"/>
      <c r="I3329" s="50"/>
      <c r="J3329" s="50"/>
      <c r="K3329" s="50"/>
      <c r="L3329" s="50"/>
      <c r="M3329" s="50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0"/>
      <c r="Z3329" s="50"/>
      <c r="AA3329" s="46"/>
      <c r="AB3329" s="46"/>
      <c r="AC3329" s="46"/>
      <c r="AD3329" s="46"/>
      <c r="AE3329" s="46"/>
      <c r="AF3329" s="46"/>
      <c r="AG3329" s="46"/>
      <c r="AH3329" s="46"/>
      <c r="AI3329" s="46"/>
      <c r="AJ3329" s="46"/>
      <c r="AK3329" s="46"/>
    </row>
    <row r="3330" spans="7:37" s="1" customFormat="1" ht="13.9" customHeight="1">
      <c r="G3330" s="50"/>
      <c r="H3330" s="50"/>
      <c r="I3330" s="50"/>
      <c r="J3330" s="50"/>
      <c r="K3330" s="50"/>
      <c r="L3330" s="50"/>
      <c r="M3330" s="50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0"/>
      <c r="Z3330" s="50"/>
      <c r="AA3330" s="46"/>
      <c r="AB3330" s="46"/>
      <c r="AC3330" s="46"/>
      <c r="AD3330" s="46"/>
      <c r="AE3330" s="46"/>
      <c r="AF3330" s="46"/>
      <c r="AG3330" s="46"/>
      <c r="AH3330" s="46"/>
      <c r="AI3330" s="46"/>
      <c r="AJ3330" s="46"/>
      <c r="AK3330" s="46"/>
    </row>
    <row r="3331" spans="7:37" s="1" customFormat="1" ht="13.9" customHeight="1">
      <c r="G3331" s="50"/>
      <c r="H3331" s="50"/>
      <c r="I3331" s="50"/>
      <c r="J3331" s="50"/>
      <c r="K3331" s="50"/>
      <c r="L3331" s="50"/>
      <c r="M3331" s="50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0"/>
      <c r="Z3331" s="50"/>
      <c r="AA3331" s="46"/>
      <c r="AB3331" s="46"/>
      <c r="AC3331" s="46"/>
      <c r="AD3331" s="46"/>
      <c r="AE3331" s="46"/>
      <c r="AF3331" s="46"/>
      <c r="AG3331" s="46"/>
      <c r="AH3331" s="46"/>
      <c r="AI3331" s="46"/>
      <c r="AJ3331" s="46"/>
      <c r="AK3331" s="46"/>
    </row>
    <row r="3332" spans="7:37" s="1" customFormat="1" ht="13.9" customHeight="1">
      <c r="G3332" s="50"/>
      <c r="H3332" s="50"/>
      <c r="I3332" s="50"/>
      <c r="J3332" s="50"/>
      <c r="K3332" s="50"/>
      <c r="L3332" s="50"/>
      <c r="M3332" s="50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0"/>
      <c r="Z3332" s="50"/>
      <c r="AA3332" s="46"/>
      <c r="AB3332" s="46"/>
      <c r="AC3332" s="46"/>
      <c r="AD3332" s="46"/>
      <c r="AE3332" s="46"/>
      <c r="AF3332" s="46"/>
      <c r="AG3332" s="46"/>
      <c r="AH3332" s="46"/>
      <c r="AI3332" s="46"/>
      <c r="AJ3332" s="46"/>
      <c r="AK3332" s="46"/>
    </row>
    <row r="3333" spans="7:37" s="1" customFormat="1" ht="13.9" customHeight="1">
      <c r="G3333" s="50"/>
      <c r="H3333" s="50"/>
      <c r="I3333" s="50"/>
      <c r="J3333" s="50"/>
      <c r="K3333" s="50"/>
      <c r="L3333" s="50"/>
      <c r="M3333" s="50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0"/>
      <c r="Z3333" s="50"/>
      <c r="AA3333" s="46"/>
      <c r="AB3333" s="46"/>
      <c r="AC3333" s="46"/>
      <c r="AD3333" s="46"/>
      <c r="AE3333" s="46"/>
      <c r="AF3333" s="46"/>
      <c r="AG3333" s="46"/>
      <c r="AH3333" s="46"/>
      <c r="AI3333" s="46"/>
      <c r="AJ3333" s="46"/>
      <c r="AK3333" s="46"/>
    </row>
    <row r="3334" spans="7:37" s="1" customFormat="1" ht="13.9" customHeight="1">
      <c r="G3334" s="50"/>
      <c r="H3334" s="50"/>
      <c r="I3334" s="50"/>
      <c r="J3334" s="50"/>
      <c r="K3334" s="50"/>
      <c r="L3334" s="50"/>
      <c r="M3334" s="50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0"/>
      <c r="Z3334" s="50"/>
      <c r="AA3334" s="46"/>
      <c r="AB3334" s="46"/>
      <c r="AC3334" s="46"/>
      <c r="AD3334" s="46"/>
      <c r="AE3334" s="46"/>
      <c r="AF3334" s="46"/>
      <c r="AG3334" s="46"/>
      <c r="AH3334" s="46"/>
      <c r="AI3334" s="46"/>
      <c r="AJ3334" s="46"/>
      <c r="AK3334" s="46"/>
    </row>
    <row r="3335" spans="7:37" s="1" customFormat="1" ht="13.9" customHeight="1">
      <c r="G3335" s="50"/>
      <c r="H3335" s="50"/>
      <c r="I3335" s="50"/>
      <c r="J3335" s="50"/>
      <c r="K3335" s="50"/>
      <c r="L3335" s="50"/>
      <c r="M3335" s="50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0"/>
      <c r="Z3335" s="50"/>
      <c r="AA3335" s="46"/>
      <c r="AB3335" s="46"/>
      <c r="AC3335" s="46"/>
      <c r="AD3335" s="46"/>
      <c r="AE3335" s="46"/>
      <c r="AF3335" s="46"/>
      <c r="AG3335" s="46"/>
      <c r="AH3335" s="46"/>
      <c r="AI3335" s="46"/>
      <c r="AJ3335" s="46"/>
      <c r="AK3335" s="46"/>
    </row>
    <row r="3336" spans="7:37" s="1" customFormat="1" ht="13.9" customHeight="1">
      <c r="G3336" s="50"/>
      <c r="H3336" s="50"/>
      <c r="I3336" s="50"/>
      <c r="J3336" s="50"/>
      <c r="K3336" s="50"/>
      <c r="L3336" s="50"/>
      <c r="M3336" s="50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0"/>
      <c r="Z3336" s="50"/>
      <c r="AA3336" s="46"/>
      <c r="AB3336" s="46"/>
      <c r="AC3336" s="46"/>
      <c r="AD3336" s="46"/>
      <c r="AE3336" s="46"/>
      <c r="AF3336" s="46"/>
      <c r="AG3336" s="46"/>
      <c r="AH3336" s="46"/>
      <c r="AI3336" s="46"/>
      <c r="AJ3336" s="46"/>
      <c r="AK3336" s="46"/>
    </row>
    <row r="3337" spans="7:37" s="1" customFormat="1" ht="13.9" customHeight="1">
      <c r="G3337" s="50"/>
      <c r="H3337" s="50"/>
      <c r="I3337" s="50"/>
      <c r="J3337" s="50"/>
      <c r="K3337" s="50"/>
      <c r="L3337" s="50"/>
      <c r="M3337" s="50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0"/>
      <c r="Z3337" s="50"/>
      <c r="AA3337" s="46"/>
      <c r="AB3337" s="46"/>
      <c r="AC3337" s="46"/>
      <c r="AD3337" s="46"/>
      <c r="AE3337" s="46"/>
      <c r="AF3337" s="46"/>
      <c r="AG3337" s="46"/>
      <c r="AH3337" s="46"/>
      <c r="AI3337" s="46"/>
      <c r="AJ3337" s="46"/>
      <c r="AK3337" s="46"/>
    </row>
    <row r="3338" spans="7:37" s="1" customFormat="1" ht="13.9" customHeight="1">
      <c r="G3338" s="50"/>
      <c r="H3338" s="50"/>
      <c r="I3338" s="50"/>
      <c r="J3338" s="50"/>
      <c r="K3338" s="50"/>
      <c r="L3338" s="50"/>
      <c r="M3338" s="50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0"/>
      <c r="Z3338" s="50"/>
      <c r="AA3338" s="46"/>
      <c r="AB3338" s="46"/>
      <c r="AC3338" s="46"/>
      <c r="AD3338" s="46"/>
      <c r="AE3338" s="46"/>
      <c r="AF3338" s="46"/>
      <c r="AG3338" s="46"/>
      <c r="AH3338" s="46"/>
      <c r="AI3338" s="46"/>
      <c r="AJ3338" s="46"/>
      <c r="AK3338" s="46"/>
    </row>
    <row r="3339" spans="7:37" s="1" customFormat="1" ht="13.9" customHeight="1">
      <c r="G3339" s="50"/>
      <c r="H3339" s="50"/>
      <c r="I3339" s="50"/>
      <c r="J3339" s="50"/>
      <c r="K3339" s="50"/>
      <c r="L3339" s="50"/>
      <c r="M3339" s="50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0"/>
      <c r="Z3339" s="50"/>
      <c r="AA3339" s="46"/>
      <c r="AB3339" s="46"/>
      <c r="AC3339" s="46"/>
      <c r="AD3339" s="46"/>
      <c r="AE3339" s="46"/>
      <c r="AF3339" s="46"/>
      <c r="AG3339" s="46"/>
      <c r="AH3339" s="46"/>
      <c r="AI3339" s="46"/>
      <c r="AJ3339" s="46"/>
      <c r="AK3339" s="46"/>
    </row>
    <row r="3340" spans="7:37" s="1" customFormat="1" ht="13.9" customHeight="1">
      <c r="G3340" s="50"/>
      <c r="H3340" s="50"/>
      <c r="I3340" s="50"/>
      <c r="J3340" s="50"/>
      <c r="K3340" s="50"/>
      <c r="L3340" s="50"/>
      <c r="M3340" s="50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0"/>
      <c r="Z3340" s="50"/>
      <c r="AA3340" s="46"/>
      <c r="AB3340" s="46"/>
      <c r="AC3340" s="46"/>
      <c r="AD3340" s="46"/>
      <c r="AE3340" s="46"/>
      <c r="AF3340" s="46"/>
      <c r="AG3340" s="46"/>
      <c r="AH3340" s="46"/>
      <c r="AI3340" s="46"/>
      <c r="AJ3340" s="46"/>
      <c r="AK3340" s="46"/>
    </row>
    <row r="3341" spans="7:37" s="1" customFormat="1" ht="13.9" customHeight="1">
      <c r="G3341" s="50"/>
      <c r="H3341" s="50"/>
      <c r="I3341" s="50"/>
      <c r="J3341" s="50"/>
      <c r="K3341" s="50"/>
      <c r="L3341" s="50"/>
      <c r="M3341" s="50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0"/>
      <c r="Z3341" s="50"/>
      <c r="AA3341" s="46"/>
      <c r="AB3341" s="46"/>
      <c r="AC3341" s="46"/>
      <c r="AD3341" s="46"/>
      <c r="AE3341" s="46"/>
      <c r="AF3341" s="46"/>
      <c r="AG3341" s="46"/>
      <c r="AH3341" s="46"/>
      <c r="AI3341" s="46"/>
      <c r="AJ3341" s="46"/>
      <c r="AK3341" s="46"/>
    </row>
    <row r="3342" spans="7:37" s="1" customFormat="1" ht="13.9" customHeight="1">
      <c r="G3342" s="50"/>
      <c r="H3342" s="50"/>
      <c r="I3342" s="50"/>
      <c r="J3342" s="50"/>
      <c r="K3342" s="50"/>
      <c r="L3342" s="50"/>
      <c r="M3342" s="50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0"/>
      <c r="Z3342" s="50"/>
      <c r="AA3342" s="46"/>
      <c r="AB3342" s="46"/>
      <c r="AC3342" s="46"/>
      <c r="AD3342" s="46"/>
      <c r="AE3342" s="46"/>
      <c r="AF3342" s="46"/>
      <c r="AG3342" s="46"/>
      <c r="AH3342" s="46"/>
      <c r="AI3342" s="46"/>
      <c r="AJ3342" s="46"/>
      <c r="AK3342" s="46"/>
    </row>
    <row r="3343" spans="7:37" s="1" customFormat="1" ht="13.9" customHeight="1">
      <c r="G3343" s="50"/>
      <c r="H3343" s="50"/>
      <c r="I3343" s="50"/>
      <c r="J3343" s="50"/>
      <c r="K3343" s="50"/>
      <c r="L3343" s="50"/>
      <c r="M3343" s="50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0"/>
      <c r="Z3343" s="50"/>
      <c r="AA3343" s="46"/>
      <c r="AB3343" s="46"/>
      <c r="AC3343" s="46"/>
      <c r="AD3343" s="46"/>
      <c r="AE3343" s="46"/>
      <c r="AF3343" s="46"/>
      <c r="AG3343" s="46"/>
      <c r="AH3343" s="46"/>
      <c r="AI3343" s="46"/>
      <c r="AJ3343" s="46"/>
      <c r="AK3343" s="46"/>
    </row>
    <row r="3344" spans="7:37" s="1" customFormat="1" ht="13.9" customHeight="1">
      <c r="G3344" s="50"/>
      <c r="H3344" s="50"/>
      <c r="I3344" s="50"/>
      <c r="J3344" s="50"/>
      <c r="K3344" s="50"/>
      <c r="L3344" s="50"/>
      <c r="M3344" s="50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0"/>
      <c r="Z3344" s="50"/>
      <c r="AA3344" s="46"/>
      <c r="AB3344" s="46"/>
      <c r="AC3344" s="46"/>
      <c r="AD3344" s="46"/>
      <c r="AE3344" s="46"/>
      <c r="AF3344" s="46"/>
      <c r="AG3344" s="46"/>
      <c r="AH3344" s="46"/>
      <c r="AI3344" s="46"/>
      <c r="AJ3344" s="46"/>
      <c r="AK3344" s="46"/>
    </row>
    <row r="3345" spans="7:37" s="1" customFormat="1" ht="13.9" customHeight="1">
      <c r="G3345" s="50"/>
      <c r="H3345" s="50"/>
      <c r="I3345" s="50"/>
      <c r="J3345" s="50"/>
      <c r="K3345" s="50"/>
      <c r="L3345" s="50"/>
      <c r="M3345" s="50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0"/>
      <c r="Z3345" s="50"/>
      <c r="AA3345" s="46"/>
      <c r="AB3345" s="46"/>
      <c r="AC3345" s="46"/>
      <c r="AD3345" s="46"/>
      <c r="AE3345" s="46"/>
      <c r="AF3345" s="46"/>
      <c r="AG3345" s="46"/>
      <c r="AH3345" s="46"/>
      <c r="AI3345" s="46"/>
      <c r="AJ3345" s="46"/>
      <c r="AK3345" s="46"/>
    </row>
    <row r="3346" spans="7:37" s="1" customFormat="1" ht="13.9" customHeight="1">
      <c r="G3346" s="50"/>
      <c r="H3346" s="50"/>
      <c r="I3346" s="50"/>
      <c r="J3346" s="50"/>
      <c r="K3346" s="50"/>
      <c r="L3346" s="50"/>
      <c r="M3346" s="50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0"/>
      <c r="Z3346" s="50"/>
      <c r="AA3346" s="46"/>
      <c r="AB3346" s="46"/>
      <c r="AC3346" s="46"/>
      <c r="AD3346" s="46"/>
      <c r="AE3346" s="46"/>
      <c r="AF3346" s="46"/>
      <c r="AG3346" s="46"/>
      <c r="AH3346" s="46"/>
      <c r="AI3346" s="46"/>
      <c r="AJ3346" s="46"/>
      <c r="AK3346" s="46"/>
    </row>
    <row r="3347" spans="7:37" s="1" customFormat="1" ht="13.9" customHeight="1">
      <c r="G3347" s="50"/>
      <c r="H3347" s="50"/>
      <c r="I3347" s="50"/>
      <c r="J3347" s="50"/>
      <c r="K3347" s="50"/>
      <c r="L3347" s="50"/>
      <c r="M3347" s="50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0"/>
      <c r="Z3347" s="50"/>
      <c r="AA3347" s="46"/>
      <c r="AB3347" s="46"/>
      <c r="AC3347" s="46"/>
      <c r="AD3347" s="46"/>
      <c r="AE3347" s="46"/>
      <c r="AF3347" s="46"/>
      <c r="AG3347" s="46"/>
      <c r="AH3347" s="46"/>
      <c r="AI3347" s="46"/>
      <c r="AJ3347" s="46"/>
      <c r="AK3347" s="46"/>
    </row>
    <row r="3348" spans="7:37" s="1" customFormat="1" ht="13.9" customHeight="1">
      <c r="G3348" s="50"/>
      <c r="H3348" s="50"/>
      <c r="I3348" s="50"/>
      <c r="J3348" s="50"/>
      <c r="K3348" s="50"/>
      <c r="L3348" s="50"/>
      <c r="M3348" s="50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0"/>
      <c r="Z3348" s="50"/>
      <c r="AA3348" s="46"/>
      <c r="AB3348" s="46"/>
      <c r="AC3348" s="46"/>
      <c r="AD3348" s="46"/>
      <c r="AE3348" s="46"/>
      <c r="AF3348" s="46"/>
      <c r="AG3348" s="46"/>
      <c r="AH3348" s="46"/>
      <c r="AI3348" s="46"/>
      <c r="AJ3348" s="46"/>
      <c r="AK3348" s="46"/>
    </row>
    <row r="3349" spans="7:37" s="1" customFormat="1" ht="13.9" customHeight="1">
      <c r="G3349" s="50"/>
      <c r="H3349" s="50"/>
      <c r="I3349" s="50"/>
      <c r="J3349" s="50"/>
      <c r="K3349" s="50"/>
      <c r="L3349" s="50"/>
      <c r="M3349" s="50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0"/>
      <c r="Z3349" s="50"/>
      <c r="AA3349" s="46"/>
      <c r="AB3349" s="46"/>
      <c r="AC3349" s="46"/>
      <c r="AD3349" s="46"/>
      <c r="AE3349" s="46"/>
      <c r="AF3349" s="46"/>
      <c r="AG3349" s="46"/>
      <c r="AH3349" s="46"/>
      <c r="AI3349" s="46"/>
      <c r="AJ3349" s="46"/>
      <c r="AK3349" s="46"/>
    </row>
    <row r="3350" spans="7:37" s="1" customFormat="1" ht="13.9" customHeight="1">
      <c r="G3350" s="50"/>
      <c r="H3350" s="50"/>
      <c r="I3350" s="50"/>
      <c r="J3350" s="50"/>
      <c r="K3350" s="50"/>
      <c r="L3350" s="50"/>
      <c r="M3350" s="50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0"/>
      <c r="Z3350" s="50"/>
      <c r="AA3350" s="46"/>
      <c r="AB3350" s="46"/>
      <c r="AC3350" s="46"/>
      <c r="AD3350" s="46"/>
      <c r="AE3350" s="46"/>
      <c r="AF3350" s="46"/>
      <c r="AG3350" s="46"/>
      <c r="AH3350" s="46"/>
      <c r="AI3350" s="46"/>
      <c r="AJ3350" s="46"/>
      <c r="AK3350" s="46"/>
    </row>
    <row r="3351" spans="7:37" s="1" customFormat="1" ht="13.9" customHeight="1">
      <c r="G3351" s="50"/>
      <c r="H3351" s="50"/>
      <c r="I3351" s="50"/>
      <c r="J3351" s="50"/>
      <c r="K3351" s="50"/>
      <c r="L3351" s="50"/>
      <c r="M3351" s="50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0"/>
      <c r="Z3351" s="50"/>
      <c r="AA3351" s="46"/>
      <c r="AB3351" s="46"/>
      <c r="AC3351" s="46"/>
      <c r="AD3351" s="46"/>
      <c r="AE3351" s="46"/>
      <c r="AF3351" s="46"/>
      <c r="AG3351" s="46"/>
      <c r="AH3351" s="46"/>
      <c r="AI3351" s="46"/>
      <c r="AJ3351" s="46"/>
      <c r="AK3351" s="46"/>
    </row>
    <row r="3352" spans="7:37" s="1" customFormat="1" ht="13.9" customHeight="1">
      <c r="G3352" s="50"/>
      <c r="H3352" s="50"/>
      <c r="I3352" s="50"/>
      <c r="J3352" s="50"/>
      <c r="K3352" s="50"/>
      <c r="L3352" s="50"/>
      <c r="M3352" s="50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0"/>
      <c r="Z3352" s="50"/>
      <c r="AA3352" s="46"/>
      <c r="AB3352" s="46"/>
      <c r="AC3352" s="46"/>
      <c r="AD3352" s="46"/>
      <c r="AE3352" s="46"/>
      <c r="AF3352" s="46"/>
      <c r="AG3352" s="46"/>
      <c r="AH3352" s="46"/>
      <c r="AI3352" s="46"/>
      <c r="AJ3352" s="46"/>
      <c r="AK3352" s="46"/>
    </row>
    <row r="3353" spans="7:37" s="1" customFormat="1" ht="13.9" customHeight="1">
      <c r="G3353" s="50"/>
      <c r="H3353" s="50"/>
      <c r="I3353" s="50"/>
      <c r="J3353" s="50"/>
      <c r="K3353" s="50"/>
      <c r="L3353" s="50"/>
      <c r="M3353" s="50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0"/>
      <c r="Z3353" s="50"/>
      <c r="AA3353" s="46"/>
      <c r="AB3353" s="46"/>
      <c r="AC3353" s="46"/>
      <c r="AD3353" s="46"/>
      <c r="AE3353" s="46"/>
      <c r="AF3353" s="46"/>
      <c r="AG3353" s="46"/>
      <c r="AH3353" s="46"/>
      <c r="AI3353" s="46"/>
      <c r="AJ3353" s="46"/>
      <c r="AK3353" s="46"/>
    </row>
    <row r="3354" spans="7:37" s="1" customFormat="1" ht="13.9" customHeight="1">
      <c r="G3354" s="50"/>
      <c r="H3354" s="50"/>
      <c r="I3354" s="50"/>
      <c r="J3354" s="50"/>
      <c r="K3354" s="50"/>
      <c r="L3354" s="50"/>
      <c r="M3354" s="50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0"/>
      <c r="Z3354" s="50"/>
      <c r="AA3354" s="46"/>
      <c r="AB3354" s="46"/>
      <c r="AC3354" s="46"/>
      <c r="AD3354" s="46"/>
      <c r="AE3354" s="46"/>
      <c r="AF3354" s="46"/>
      <c r="AG3354" s="46"/>
      <c r="AH3354" s="46"/>
      <c r="AI3354" s="46"/>
      <c r="AJ3354" s="46"/>
      <c r="AK3354" s="46"/>
    </row>
    <row r="3355" spans="7:37" s="1" customFormat="1" ht="13.9" customHeight="1">
      <c r="G3355" s="50"/>
      <c r="H3355" s="50"/>
      <c r="I3355" s="50"/>
      <c r="J3355" s="50"/>
      <c r="K3355" s="50"/>
      <c r="L3355" s="50"/>
      <c r="M3355" s="50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0"/>
      <c r="Z3355" s="50"/>
      <c r="AA3355" s="46"/>
      <c r="AB3355" s="46"/>
      <c r="AC3355" s="46"/>
      <c r="AD3355" s="46"/>
      <c r="AE3355" s="46"/>
      <c r="AF3355" s="46"/>
      <c r="AG3355" s="46"/>
      <c r="AH3355" s="46"/>
      <c r="AI3355" s="46"/>
      <c r="AJ3355" s="46"/>
      <c r="AK3355" s="46"/>
    </row>
    <row r="3356" spans="7:37" s="1" customFormat="1" ht="13.9" customHeight="1">
      <c r="G3356" s="50"/>
      <c r="H3356" s="50"/>
      <c r="I3356" s="50"/>
      <c r="J3356" s="50"/>
      <c r="K3356" s="50"/>
      <c r="L3356" s="50"/>
      <c r="M3356" s="50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0"/>
      <c r="Z3356" s="50"/>
      <c r="AA3356" s="46"/>
      <c r="AB3356" s="46"/>
      <c r="AC3356" s="46"/>
      <c r="AD3356" s="46"/>
      <c r="AE3356" s="46"/>
      <c r="AF3356" s="46"/>
      <c r="AG3356" s="46"/>
      <c r="AH3356" s="46"/>
      <c r="AI3356" s="46"/>
      <c r="AJ3356" s="46"/>
      <c r="AK3356" s="46"/>
    </row>
    <row r="3357" spans="7:37" s="1" customFormat="1" ht="13.9" customHeight="1">
      <c r="G3357" s="50"/>
      <c r="H3357" s="50"/>
      <c r="I3357" s="50"/>
      <c r="J3357" s="50"/>
      <c r="K3357" s="50"/>
      <c r="L3357" s="50"/>
      <c r="M3357" s="50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0"/>
      <c r="Z3357" s="50"/>
      <c r="AA3357" s="46"/>
      <c r="AB3357" s="46"/>
      <c r="AC3357" s="46"/>
      <c r="AD3357" s="46"/>
      <c r="AE3357" s="46"/>
      <c r="AF3357" s="46"/>
      <c r="AG3357" s="46"/>
      <c r="AH3357" s="46"/>
      <c r="AI3357" s="46"/>
      <c r="AJ3357" s="46"/>
      <c r="AK3357" s="46"/>
    </row>
    <row r="3358" spans="7:37" s="1" customFormat="1" ht="13.9" customHeight="1">
      <c r="G3358" s="50"/>
      <c r="H3358" s="50"/>
      <c r="I3358" s="50"/>
      <c r="J3358" s="50"/>
      <c r="K3358" s="50"/>
      <c r="L3358" s="50"/>
      <c r="M3358" s="50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0"/>
      <c r="Z3358" s="50"/>
      <c r="AA3358" s="46"/>
      <c r="AB3358" s="46"/>
      <c r="AC3358" s="46"/>
      <c r="AD3358" s="46"/>
      <c r="AE3358" s="46"/>
      <c r="AF3358" s="46"/>
      <c r="AG3358" s="46"/>
      <c r="AH3358" s="46"/>
      <c r="AI3358" s="46"/>
      <c r="AJ3358" s="46"/>
      <c r="AK3358" s="46"/>
    </row>
    <row r="3359" spans="7:37" s="1" customFormat="1" ht="13.9" customHeight="1">
      <c r="G3359" s="50"/>
      <c r="H3359" s="50"/>
      <c r="I3359" s="50"/>
      <c r="J3359" s="50"/>
      <c r="K3359" s="50"/>
      <c r="L3359" s="50"/>
      <c r="M3359" s="50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0"/>
      <c r="Z3359" s="50"/>
      <c r="AA3359" s="46"/>
      <c r="AB3359" s="46"/>
      <c r="AC3359" s="46"/>
      <c r="AD3359" s="46"/>
      <c r="AE3359" s="46"/>
      <c r="AF3359" s="46"/>
      <c r="AG3359" s="46"/>
      <c r="AH3359" s="46"/>
      <c r="AI3359" s="46"/>
      <c r="AJ3359" s="46"/>
      <c r="AK3359" s="46"/>
    </row>
    <row r="3360" spans="7:37" s="1" customFormat="1" ht="13.9" customHeight="1">
      <c r="G3360" s="50"/>
      <c r="H3360" s="50"/>
      <c r="I3360" s="50"/>
      <c r="J3360" s="50"/>
      <c r="K3360" s="50"/>
      <c r="L3360" s="50"/>
      <c r="M3360" s="50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0"/>
      <c r="Z3360" s="50"/>
      <c r="AA3360" s="46"/>
      <c r="AB3360" s="46"/>
      <c r="AC3360" s="46"/>
      <c r="AD3360" s="46"/>
      <c r="AE3360" s="46"/>
      <c r="AF3360" s="46"/>
      <c r="AG3360" s="46"/>
      <c r="AH3360" s="46"/>
      <c r="AI3360" s="46"/>
      <c r="AJ3360" s="46"/>
      <c r="AK3360" s="46"/>
    </row>
    <row r="3361" spans="7:37" s="1" customFormat="1" ht="13.9" customHeight="1">
      <c r="G3361" s="50"/>
      <c r="H3361" s="50"/>
      <c r="I3361" s="50"/>
      <c r="J3361" s="50"/>
      <c r="K3361" s="50"/>
      <c r="L3361" s="50"/>
      <c r="M3361" s="50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0"/>
      <c r="Z3361" s="50"/>
      <c r="AA3361" s="46"/>
      <c r="AB3361" s="46"/>
      <c r="AC3361" s="46"/>
      <c r="AD3361" s="46"/>
      <c r="AE3361" s="46"/>
      <c r="AF3361" s="46"/>
      <c r="AG3361" s="46"/>
      <c r="AH3361" s="46"/>
      <c r="AI3361" s="46"/>
      <c r="AJ3361" s="46"/>
      <c r="AK3361" s="46"/>
    </row>
    <row r="3362" spans="7:37" s="1" customFormat="1" ht="13.9" customHeight="1">
      <c r="G3362" s="50"/>
      <c r="H3362" s="50"/>
      <c r="I3362" s="50"/>
      <c r="J3362" s="50"/>
      <c r="K3362" s="50"/>
      <c r="L3362" s="50"/>
      <c r="M3362" s="50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0"/>
      <c r="Z3362" s="50"/>
      <c r="AA3362" s="46"/>
      <c r="AB3362" s="46"/>
      <c r="AC3362" s="46"/>
      <c r="AD3362" s="46"/>
      <c r="AE3362" s="46"/>
      <c r="AF3362" s="46"/>
      <c r="AG3362" s="46"/>
      <c r="AH3362" s="46"/>
      <c r="AI3362" s="46"/>
      <c r="AJ3362" s="46"/>
      <c r="AK3362" s="46"/>
    </row>
    <row r="3363" spans="7:37" s="1" customFormat="1" ht="13.9" customHeight="1">
      <c r="G3363" s="50"/>
      <c r="H3363" s="50"/>
      <c r="I3363" s="50"/>
      <c r="J3363" s="50"/>
      <c r="K3363" s="50"/>
      <c r="L3363" s="50"/>
      <c r="M3363" s="50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0"/>
      <c r="Z3363" s="50"/>
      <c r="AA3363" s="46"/>
      <c r="AB3363" s="46"/>
      <c r="AC3363" s="46"/>
      <c r="AD3363" s="46"/>
      <c r="AE3363" s="46"/>
      <c r="AF3363" s="46"/>
      <c r="AG3363" s="46"/>
      <c r="AH3363" s="46"/>
      <c r="AI3363" s="46"/>
      <c r="AJ3363" s="46"/>
      <c r="AK3363" s="46"/>
    </row>
    <row r="3364" spans="7:37" s="1" customFormat="1" ht="13.9" customHeight="1">
      <c r="G3364" s="50"/>
      <c r="H3364" s="50"/>
      <c r="I3364" s="50"/>
      <c r="J3364" s="50"/>
      <c r="K3364" s="50"/>
      <c r="L3364" s="50"/>
      <c r="M3364" s="50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0"/>
      <c r="Z3364" s="50"/>
      <c r="AA3364" s="46"/>
      <c r="AB3364" s="46"/>
      <c r="AC3364" s="46"/>
      <c r="AD3364" s="46"/>
      <c r="AE3364" s="46"/>
      <c r="AF3364" s="46"/>
      <c r="AG3364" s="46"/>
      <c r="AH3364" s="46"/>
      <c r="AI3364" s="46"/>
      <c r="AJ3364" s="46"/>
      <c r="AK3364" s="46"/>
    </row>
    <row r="3365" spans="7:37" s="1" customFormat="1" ht="13.9" customHeight="1">
      <c r="G3365" s="50"/>
      <c r="H3365" s="50"/>
      <c r="I3365" s="50"/>
      <c r="J3365" s="50"/>
      <c r="K3365" s="50"/>
      <c r="L3365" s="50"/>
      <c r="M3365" s="50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0"/>
      <c r="Z3365" s="50"/>
      <c r="AA3365" s="46"/>
      <c r="AB3365" s="46"/>
      <c r="AC3365" s="46"/>
      <c r="AD3365" s="46"/>
      <c r="AE3365" s="46"/>
      <c r="AF3365" s="46"/>
      <c r="AG3365" s="46"/>
      <c r="AH3365" s="46"/>
      <c r="AI3365" s="46"/>
      <c r="AJ3365" s="46"/>
      <c r="AK3365" s="46"/>
    </row>
    <row r="3366" spans="7:37" s="1" customFormat="1" ht="13.9" customHeight="1"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0"/>
      <c r="Z3366" s="50"/>
      <c r="AA3366" s="46"/>
      <c r="AB3366" s="46"/>
      <c r="AC3366" s="46"/>
      <c r="AD3366" s="46"/>
      <c r="AE3366" s="46"/>
      <c r="AF3366" s="46"/>
      <c r="AG3366" s="46"/>
      <c r="AH3366" s="46"/>
      <c r="AI3366" s="46"/>
      <c r="AJ3366" s="46"/>
      <c r="AK3366" s="46"/>
    </row>
    <row r="3367" spans="7:37" s="1" customFormat="1" ht="13.9" customHeight="1">
      <c r="G3367" s="50"/>
      <c r="H3367" s="50"/>
      <c r="I3367" s="50"/>
      <c r="J3367" s="50"/>
      <c r="K3367" s="50"/>
      <c r="L3367" s="50"/>
      <c r="M3367" s="50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0"/>
      <c r="Z3367" s="50"/>
      <c r="AA3367" s="46"/>
      <c r="AB3367" s="46"/>
      <c r="AC3367" s="46"/>
      <c r="AD3367" s="46"/>
      <c r="AE3367" s="46"/>
      <c r="AF3367" s="46"/>
      <c r="AG3367" s="46"/>
      <c r="AH3367" s="46"/>
      <c r="AI3367" s="46"/>
      <c r="AJ3367" s="46"/>
      <c r="AK3367" s="46"/>
    </row>
    <row r="3368" spans="7:37" s="1" customFormat="1" ht="13.9" customHeight="1">
      <c r="G3368" s="50"/>
      <c r="H3368" s="50"/>
      <c r="I3368" s="50"/>
      <c r="J3368" s="50"/>
      <c r="K3368" s="50"/>
      <c r="L3368" s="50"/>
      <c r="M3368" s="50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0"/>
      <c r="Z3368" s="50"/>
      <c r="AA3368" s="46"/>
      <c r="AB3368" s="46"/>
      <c r="AC3368" s="46"/>
      <c r="AD3368" s="46"/>
      <c r="AE3368" s="46"/>
      <c r="AF3368" s="46"/>
      <c r="AG3368" s="46"/>
      <c r="AH3368" s="46"/>
      <c r="AI3368" s="46"/>
      <c r="AJ3368" s="46"/>
      <c r="AK3368" s="46"/>
    </row>
    <row r="3369" spans="7:37" s="1" customFormat="1" ht="13.9" customHeight="1">
      <c r="G3369" s="50"/>
      <c r="H3369" s="50"/>
      <c r="I3369" s="50"/>
      <c r="J3369" s="50"/>
      <c r="K3369" s="50"/>
      <c r="L3369" s="50"/>
      <c r="M3369" s="50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0"/>
      <c r="Z3369" s="50"/>
      <c r="AA3369" s="46"/>
      <c r="AB3369" s="46"/>
      <c r="AC3369" s="46"/>
      <c r="AD3369" s="46"/>
      <c r="AE3369" s="46"/>
      <c r="AF3369" s="46"/>
      <c r="AG3369" s="46"/>
      <c r="AH3369" s="46"/>
      <c r="AI3369" s="46"/>
      <c r="AJ3369" s="46"/>
      <c r="AK3369" s="46"/>
    </row>
    <row r="3370" spans="7:37" s="1" customFormat="1" ht="13.9" customHeight="1">
      <c r="G3370" s="50"/>
      <c r="H3370" s="50"/>
      <c r="I3370" s="50"/>
      <c r="J3370" s="50"/>
      <c r="K3370" s="50"/>
      <c r="L3370" s="50"/>
      <c r="M3370" s="50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0"/>
      <c r="Z3370" s="50"/>
      <c r="AA3370" s="46"/>
      <c r="AB3370" s="46"/>
      <c r="AC3370" s="46"/>
      <c r="AD3370" s="46"/>
      <c r="AE3370" s="46"/>
      <c r="AF3370" s="46"/>
      <c r="AG3370" s="46"/>
      <c r="AH3370" s="46"/>
      <c r="AI3370" s="46"/>
      <c r="AJ3370" s="46"/>
      <c r="AK3370" s="46"/>
    </row>
    <row r="3371" spans="7:37" s="1" customFormat="1" ht="13.9" customHeight="1">
      <c r="G3371" s="50"/>
      <c r="H3371" s="50"/>
      <c r="I3371" s="50"/>
      <c r="J3371" s="50"/>
      <c r="K3371" s="50"/>
      <c r="L3371" s="50"/>
      <c r="M3371" s="50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0"/>
      <c r="Z3371" s="50"/>
      <c r="AA3371" s="46"/>
      <c r="AB3371" s="46"/>
      <c r="AC3371" s="46"/>
      <c r="AD3371" s="46"/>
      <c r="AE3371" s="46"/>
      <c r="AF3371" s="46"/>
      <c r="AG3371" s="46"/>
      <c r="AH3371" s="46"/>
      <c r="AI3371" s="46"/>
      <c r="AJ3371" s="46"/>
      <c r="AK3371" s="46"/>
    </row>
    <row r="3372" spans="7:37" s="1" customFormat="1" ht="13.9" customHeight="1">
      <c r="G3372" s="50"/>
      <c r="H3372" s="50"/>
      <c r="I3372" s="50"/>
      <c r="J3372" s="50"/>
      <c r="K3372" s="50"/>
      <c r="L3372" s="50"/>
      <c r="M3372" s="50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0"/>
      <c r="Z3372" s="50"/>
      <c r="AA3372" s="46"/>
      <c r="AB3372" s="46"/>
      <c r="AC3372" s="46"/>
      <c r="AD3372" s="46"/>
      <c r="AE3372" s="46"/>
      <c r="AF3372" s="46"/>
      <c r="AG3372" s="46"/>
      <c r="AH3372" s="46"/>
      <c r="AI3372" s="46"/>
      <c r="AJ3372" s="46"/>
      <c r="AK3372" s="46"/>
    </row>
    <row r="3373" spans="7:37" s="1" customFormat="1" ht="13.9" customHeight="1">
      <c r="G3373" s="50"/>
      <c r="H3373" s="50"/>
      <c r="I3373" s="50"/>
      <c r="J3373" s="50"/>
      <c r="K3373" s="50"/>
      <c r="L3373" s="50"/>
      <c r="M3373" s="50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0"/>
      <c r="Z3373" s="50"/>
      <c r="AA3373" s="46"/>
      <c r="AB3373" s="46"/>
      <c r="AC3373" s="46"/>
      <c r="AD3373" s="46"/>
      <c r="AE3373" s="46"/>
      <c r="AF3373" s="46"/>
      <c r="AG3373" s="46"/>
      <c r="AH3373" s="46"/>
      <c r="AI3373" s="46"/>
      <c r="AJ3373" s="46"/>
      <c r="AK3373" s="46"/>
    </row>
    <row r="3374" spans="7:37" s="1" customFormat="1" ht="13.9" customHeight="1">
      <c r="G3374" s="50"/>
      <c r="H3374" s="50"/>
      <c r="I3374" s="50"/>
      <c r="J3374" s="50"/>
      <c r="K3374" s="50"/>
      <c r="L3374" s="50"/>
      <c r="M3374" s="50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0"/>
      <c r="Z3374" s="50"/>
      <c r="AA3374" s="46"/>
      <c r="AB3374" s="46"/>
      <c r="AC3374" s="46"/>
      <c r="AD3374" s="46"/>
      <c r="AE3374" s="46"/>
      <c r="AF3374" s="46"/>
      <c r="AG3374" s="46"/>
      <c r="AH3374" s="46"/>
      <c r="AI3374" s="46"/>
      <c r="AJ3374" s="46"/>
      <c r="AK3374" s="46"/>
    </row>
    <row r="3375" spans="7:37" s="1" customFormat="1" ht="13.9" customHeight="1">
      <c r="G3375" s="50"/>
      <c r="H3375" s="50"/>
      <c r="I3375" s="50"/>
      <c r="J3375" s="50"/>
      <c r="K3375" s="50"/>
      <c r="L3375" s="50"/>
      <c r="M3375" s="50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0"/>
      <c r="Z3375" s="50"/>
      <c r="AA3375" s="46"/>
      <c r="AB3375" s="46"/>
      <c r="AC3375" s="46"/>
      <c r="AD3375" s="46"/>
      <c r="AE3375" s="46"/>
      <c r="AF3375" s="46"/>
      <c r="AG3375" s="46"/>
      <c r="AH3375" s="46"/>
      <c r="AI3375" s="46"/>
      <c r="AJ3375" s="46"/>
      <c r="AK3375" s="46"/>
    </row>
    <row r="3376" spans="7:37" s="1" customFormat="1" ht="13.9" customHeight="1">
      <c r="G3376" s="50"/>
      <c r="H3376" s="50"/>
      <c r="I3376" s="50"/>
      <c r="J3376" s="50"/>
      <c r="K3376" s="50"/>
      <c r="L3376" s="50"/>
      <c r="M3376" s="50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0"/>
      <c r="Z3376" s="50"/>
      <c r="AA3376" s="46"/>
      <c r="AB3376" s="46"/>
      <c r="AC3376" s="46"/>
      <c r="AD3376" s="46"/>
      <c r="AE3376" s="46"/>
      <c r="AF3376" s="46"/>
      <c r="AG3376" s="46"/>
      <c r="AH3376" s="46"/>
      <c r="AI3376" s="46"/>
      <c r="AJ3376" s="46"/>
      <c r="AK3376" s="46"/>
    </row>
    <row r="3377" spans="7:37" s="1" customFormat="1" ht="13.9" customHeight="1">
      <c r="G3377" s="50"/>
      <c r="H3377" s="50"/>
      <c r="I3377" s="50"/>
      <c r="J3377" s="50"/>
      <c r="K3377" s="50"/>
      <c r="L3377" s="50"/>
      <c r="M3377" s="50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0"/>
      <c r="Z3377" s="50"/>
      <c r="AA3377" s="46"/>
      <c r="AB3377" s="46"/>
      <c r="AC3377" s="46"/>
      <c r="AD3377" s="46"/>
      <c r="AE3377" s="46"/>
      <c r="AF3377" s="46"/>
      <c r="AG3377" s="46"/>
      <c r="AH3377" s="46"/>
      <c r="AI3377" s="46"/>
      <c r="AJ3377" s="46"/>
      <c r="AK3377" s="46"/>
    </row>
    <row r="3378" spans="7:37" s="1" customFormat="1" ht="13.9" customHeight="1">
      <c r="G3378" s="50"/>
      <c r="H3378" s="50"/>
      <c r="I3378" s="50"/>
      <c r="J3378" s="50"/>
      <c r="K3378" s="50"/>
      <c r="L3378" s="50"/>
      <c r="M3378" s="50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0"/>
      <c r="Z3378" s="50"/>
      <c r="AA3378" s="46"/>
      <c r="AB3378" s="46"/>
      <c r="AC3378" s="46"/>
      <c r="AD3378" s="46"/>
      <c r="AE3378" s="46"/>
      <c r="AF3378" s="46"/>
      <c r="AG3378" s="46"/>
      <c r="AH3378" s="46"/>
      <c r="AI3378" s="46"/>
      <c r="AJ3378" s="46"/>
      <c r="AK3378" s="46"/>
    </row>
    <row r="3379" spans="7:37" s="1" customFormat="1" ht="13.9" customHeight="1">
      <c r="G3379" s="50"/>
      <c r="H3379" s="50"/>
      <c r="I3379" s="50"/>
      <c r="J3379" s="50"/>
      <c r="K3379" s="50"/>
      <c r="L3379" s="50"/>
      <c r="M3379" s="50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0"/>
      <c r="Z3379" s="50"/>
      <c r="AA3379" s="46"/>
      <c r="AB3379" s="46"/>
      <c r="AC3379" s="46"/>
      <c r="AD3379" s="46"/>
      <c r="AE3379" s="46"/>
      <c r="AF3379" s="46"/>
      <c r="AG3379" s="46"/>
      <c r="AH3379" s="46"/>
      <c r="AI3379" s="46"/>
      <c r="AJ3379" s="46"/>
      <c r="AK3379" s="46"/>
    </row>
    <row r="3380" spans="7:37" s="1" customFormat="1" ht="13.9" customHeight="1">
      <c r="G3380" s="50"/>
      <c r="H3380" s="50"/>
      <c r="I3380" s="50"/>
      <c r="J3380" s="50"/>
      <c r="K3380" s="50"/>
      <c r="L3380" s="50"/>
      <c r="M3380" s="50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0"/>
      <c r="Z3380" s="50"/>
      <c r="AA3380" s="46"/>
      <c r="AB3380" s="46"/>
      <c r="AC3380" s="46"/>
      <c r="AD3380" s="46"/>
      <c r="AE3380" s="46"/>
      <c r="AF3380" s="46"/>
      <c r="AG3380" s="46"/>
      <c r="AH3380" s="46"/>
      <c r="AI3380" s="46"/>
      <c r="AJ3380" s="46"/>
      <c r="AK3380" s="46"/>
    </row>
    <row r="3381" spans="7:37" s="1" customFormat="1" ht="13.9" customHeight="1">
      <c r="G3381" s="50"/>
      <c r="H3381" s="50"/>
      <c r="I3381" s="50"/>
      <c r="J3381" s="50"/>
      <c r="K3381" s="50"/>
      <c r="L3381" s="50"/>
      <c r="M3381" s="50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0"/>
      <c r="Z3381" s="50"/>
      <c r="AA3381" s="46"/>
      <c r="AB3381" s="46"/>
      <c r="AC3381" s="46"/>
      <c r="AD3381" s="46"/>
      <c r="AE3381" s="46"/>
      <c r="AF3381" s="46"/>
      <c r="AG3381" s="46"/>
      <c r="AH3381" s="46"/>
      <c r="AI3381" s="46"/>
      <c r="AJ3381" s="46"/>
      <c r="AK3381" s="46"/>
    </row>
    <row r="3382" spans="7:37" s="1" customFormat="1" ht="13.9" customHeight="1">
      <c r="G3382" s="50"/>
      <c r="H3382" s="50"/>
      <c r="I3382" s="50"/>
      <c r="J3382" s="50"/>
      <c r="K3382" s="50"/>
      <c r="L3382" s="50"/>
      <c r="M3382" s="50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0"/>
      <c r="Z3382" s="50"/>
      <c r="AA3382" s="46"/>
      <c r="AB3382" s="46"/>
      <c r="AC3382" s="46"/>
      <c r="AD3382" s="46"/>
      <c r="AE3382" s="46"/>
      <c r="AF3382" s="46"/>
      <c r="AG3382" s="46"/>
      <c r="AH3382" s="46"/>
      <c r="AI3382" s="46"/>
      <c r="AJ3382" s="46"/>
      <c r="AK3382" s="46"/>
    </row>
    <row r="3383" spans="7:37" s="1" customFormat="1" ht="13.9" customHeight="1">
      <c r="G3383" s="50"/>
      <c r="H3383" s="50"/>
      <c r="I3383" s="50"/>
      <c r="J3383" s="50"/>
      <c r="K3383" s="50"/>
      <c r="L3383" s="50"/>
      <c r="M3383" s="50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0"/>
      <c r="Z3383" s="50"/>
      <c r="AA3383" s="46"/>
      <c r="AB3383" s="46"/>
      <c r="AC3383" s="46"/>
      <c r="AD3383" s="46"/>
      <c r="AE3383" s="46"/>
      <c r="AF3383" s="46"/>
      <c r="AG3383" s="46"/>
      <c r="AH3383" s="46"/>
      <c r="AI3383" s="46"/>
      <c r="AJ3383" s="46"/>
      <c r="AK3383" s="46"/>
    </row>
    <row r="3384" spans="7:37" s="1" customFormat="1" ht="13.9" customHeight="1">
      <c r="G3384" s="50"/>
      <c r="H3384" s="50"/>
      <c r="I3384" s="50"/>
      <c r="J3384" s="50"/>
      <c r="K3384" s="50"/>
      <c r="L3384" s="50"/>
      <c r="M3384" s="50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0"/>
      <c r="Z3384" s="50"/>
      <c r="AA3384" s="46"/>
      <c r="AB3384" s="46"/>
      <c r="AC3384" s="46"/>
      <c r="AD3384" s="46"/>
      <c r="AE3384" s="46"/>
      <c r="AF3384" s="46"/>
      <c r="AG3384" s="46"/>
      <c r="AH3384" s="46"/>
      <c r="AI3384" s="46"/>
      <c r="AJ3384" s="46"/>
      <c r="AK3384" s="46"/>
    </row>
    <row r="3385" spans="7:37" s="1" customFormat="1" ht="13.9" customHeight="1">
      <c r="G3385" s="50"/>
      <c r="H3385" s="50"/>
      <c r="I3385" s="50"/>
      <c r="J3385" s="50"/>
      <c r="K3385" s="50"/>
      <c r="L3385" s="50"/>
      <c r="M3385" s="50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0"/>
      <c r="Z3385" s="50"/>
      <c r="AA3385" s="46"/>
      <c r="AB3385" s="46"/>
      <c r="AC3385" s="46"/>
      <c r="AD3385" s="46"/>
      <c r="AE3385" s="46"/>
      <c r="AF3385" s="46"/>
      <c r="AG3385" s="46"/>
      <c r="AH3385" s="46"/>
      <c r="AI3385" s="46"/>
      <c r="AJ3385" s="46"/>
      <c r="AK3385" s="46"/>
    </row>
    <row r="3386" spans="7:37" s="1" customFormat="1" ht="13.9" customHeight="1">
      <c r="G3386" s="50"/>
      <c r="H3386" s="50"/>
      <c r="I3386" s="50"/>
      <c r="J3386" s="50"/>
      <c r="K3386" s="50"/>
      <c r="L3386" s="50"/>
      <c r="M3386" s="50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0"/>
      <c r="Z3386" s="50"/>
      <c r="AA3386" s="46"/>
      <c r="AB3386" s="46"/>
      <c r="AC3386" s="46"/>
      <c r="AD3386" s="46"/>
      <c r="AE3386" s="46"/>
      <c r="AF3386" s="46"/>
      <c r="AG3386" s="46"/>
      <c r="AH3386" s="46"/>
      <c r="AI3386" s="46"/>
      <c r="AJ3386" s="46"/>
      <c r="AK3386" s="46"/>
    </row>
    <row r="3387" spans="7:37" s="1" customFormat="1" ht="13.9" customHeight="1">
      <c r="G3387" s="50"/>
      <c r="H3387" s="50"/>
      <c r="I3387" s="50"/>
      <c r="J3387" s="50"/>
      <c r="K3387" s="50"/>
      <c r="L3387" s="50"/>
      <c r="M3387" s="50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0"/>
      <c r="Z3387" s="50"/>
      <c r="AA3387" s="46"/>
      <c r="AB3387" s="46"/>
      <c r="AC3387" s="46"/>
      <c r="AD3387" s="46"/>
      <c r="AE3387" s="46"/>
      <c r="AF3387" s="46"/>
      <c r="AG3387" s="46"/>
      <c r="AH3387" s="46"/>
      <c r="AI3387" s="46"/>
      <c r="AJ3387" s="46"/>
      <c r="AK3387" s="46"/>
    </row>
    <row r="3388" spans="7:37" s="1" customFormat="1" ht="13.9" customHeight="1">
      <c r="G3388" s="50"/>
      <c r="H3388" s="50"/>
      <c r="I3388" s="50"/>
      <c r="J3388" s="50"/>
      <c r="K3388" s="50"/>
      <c r="L3388" s="50"/>
      <c r="M3388" s="50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0"/>
      <c r="Z3388" s="50"/>
      <c r="AA3388" s="46"/>
      <c r="AB3388" s="46"/>
      <c r="AC3388" s="46"/>
      <c r="AD3388" s="46"/>
      <c r="AE3388" s="46"/>
      <c r="AF3388" s="46"/>
      <c r="AG3388" s="46"/>
      <c r="AH3388" s="46"/>
      <c r="AI3388" s="46"/>
      <c r="AJ3388" s="46"/>
      <c r="AK3388" s="46"/>
    </row>
    <row r="3389" spans="7:37" s="1" customFormat="1" ht="13.9" customHeight="1">
      <c r="G3389" s="50"/>
      <c r="H3389" s="50"/>
      <c r="I3389" s="50"/>
      <c r="J3389" s="50"/>
      <c r="K3389" s="50"/>
      <c r="L3389" s="50"/>
      <c r="M3389" s="50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0"/>
      <c r="Z3389" s="50"/>
      <c r="AA3389" s="46"/>
      <c r="AB3389" s="46"/>
      <c r="AC3389" s="46"/>
      <c r="AD3389" s="46"/>
      <c r="AE3389" s="46"/>
      <c r="AF3389" s="46"/>
      <c r="AG3389" s="46"/>
      <c r="AH3389" s="46"/>
      <c r="AI3389" s="46"/>
      <c r="AJ3389" s="46"/>
      <c r="AK3389" s="46"/>
    </row>
    <row r="3390" spans="7:37" s="1" customFormat="1" ht="13.9" customHeight="1">
      <c r="G3390" s="50"/>
      <c r="H3390" s="50"/>
      <c r="I3390" s="50"/>
      <c r="J3390" s="50"/>
      <c r="K3390" s="50"/>
      <c r="L3390" s="50"/>
      <c r="M3390" s="50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0"/>
      <c r="Z3390" s="50"/>
      <c r="AA3390" s="46"/>
      <c r="AB3390" s="46"/>
      <c r="AC3390" s="46"/>
      <c r="AD3390" s="46"/>
      <c r="AE3390" s="46"/>
      <c r="AF3390" s="46"/>
      <c r="AG3390" s="46"/>
      <c r="AH3390" s="46"/>
      <c r="AI3390" s="46"/>
      <c r="AJ3390" s="46"/>
      <c r="AK3390" s="46"/>
    </row>
    <row r="3391" spans="7:37" s="1" customFormat="1" ht="13.9" customHeight="1">
      <c r="G3391" s="50"/>
      <c r="H3391" s="50"/>
      <c r="I3391" s="50"/>
      <c r="J3391" s="50"/>
      <c r="K3391" s="50"/>
      <c r="L3391" s="50"/>
      <c r="M3391" s="50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0"/>
      <c r="Z3391" s="50"/>
      <c r="AA3391" s="46"/>
      <c r="AB3391" s="46"/>
      <c r="AC3391" s="46"/>
      <c r="AD3391" s="46"/>
      <c r="AE3391" s="46"/>
      <c r="AF3391" s="46"/>
      <c r="AG3391" s="46"/>
      <c r="AH3391" s="46"/>
      <c r="AI3391" s="46"/>
      <c r="AJ3391" s="46"/>
      <c r="AK3391" s="46"/>
    </row>
    <row r="3392" spans="7:37" s="1" customFormat="1" ht="13.9" customHeight="1">
      <c r="G3392" s="50"/>
      <c r="H3392" s="50"/>
      <c r="I3392" s="50"/>
      <c r="J3392" s="50"/>
      <c r="K3392" s="50"/>
      <c r="L3392" s="50"/>
      <c r="M3392" s="50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0"/>
      <c r="Z3392" s="50"/>
      <c r="AA3392" s="46"/>
      <c r="AB3392" s="46"/>
      <c r="AC3392" s="46"/>
      <c r="AD3392" s="46"/>
      <c r="AE3392" s="46"/>
      <c r="AF3392" s="46"/>
      <c r="AG3392" s="46"/>
      <c r="AH3392" s="46"/>
      <c r="AI3392" s="46"/>
      <c r="AJ3392" s="46"/>
      <c r="AK3392" s="46"/>
    </row>
    <row r="3393" spans="7:37" s="1" customFormat="1" ht="13.9" customHeight="1">
      <c r="G3393" s="50"/>
      <c r="H3393" s="50"/>
      <c r="I3393" s="50"/>
      <c r="J3393" s="50"/>
      <c r="K3393" s="50"/>
      <c r="L3393" s="50"/>
      <c r="M3393" s="50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0"/>
      <c r="Z3393" s="50"/>
      <c r="AA3393" s="46"/>
      <c r="AB3393" s="46"/>
      <c r="AC3393" s="46"/>
      <c r="AD3393" s="46"/>
      <c r="AE3393" s="46"/>
      <c r="AF3393" s="46"/>
      <c r="AG3393" s="46"/>
      <c r="AH3393" s="46"/>
      <c r="AI3393" s="46"/>
      <c r="AJ3393" s="46"/>
      <c r="AK3393" s="46"/>
    </row>
    <row r="3394" spans="7:37" s="1" customFormat="1" ht="13.9" customHeight="1">
      <c r="G3394" s="50"/>
      <c r="H3394" s="50"/>
      <c r="I3394" s="50"/>
      <c r="J3394" s="50"/>
      <c r="K3394" s="50"/>
      <c r="L3394" s="50"/>
      <c r="M3394" s="50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0"/>
      <c r="Z3394" s="50"/>
      <c r="AA3394" s="46"/>
      <c r="AB3394" s="46"/>
      <c r="AC3394" s="46"/>
      <c r="AD3394" s="46"/>
      <c r="AE3394" s="46"/>
      <c r="AF3394" s="46"/>
      <c r="AG3394" s="46"/>
      <c r="AH3394" s="46"/>
      <c r="AI3394" s="46"/>
      <c r="AJ3394" s="46"/>
      <c r="AK3394" s="46"/>
    </row>
    <row r="3395" spans="7:37" s="1" customFormat="1" ht="13.9" customHeight="1">
      <c r="G3395" s="50"/>
      <c r="H3395" s="50"/>
      <c r="I3395" s="50"/>
      <c r="J3395" s="50"/>
      <c r="K3395" s="50"/>
      <c r="L3395" s="50"/>
      <c r="M3395" s="50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0"/>
      <c r="Z3395" s="50"/>
      <c r="AA3395" s="46"/>
      <c r="AB3395" s="46"/>
      <c r="AC3395" s="46"/>
      <c r="AD3395" s="46"/>
      <c r="AE3395" s="46"/>
      <c r="AF3395" s="46"/>
      <c r="AG3395" s="46"/>
      <c r="AH3395" s="46"/>
      <c r="AI3395" s="46"/>
      <c r="AJ3395" s="46"/>
      <c r="AK3395" s="46"/>
    </row>
    <row r="3396" spans="7:37" s="1" customFormat="1" ht="13.9" customHeight="1">
      <c r="G3396" s="50"/>
      <c r="H3396" s="50"/>
      <c r="I3396" s="50"/>
      <c r="J3396" s="50"/>
      <c r="K3396" s="50"/>
      <c r="L3396" s="50"/>
      <c r="M3396" s="50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0"/>
      <c r="Z3396" s="50"/>
      <c r="AA3396" s="46"/>
      <c r="AB3396" s="46"/>
      <c r="AC3396" s="46"/>
      <c r="AD3396" s="46"/>
      <c r="AE3396" s="46"/>
      <c r="AF3396" s="46"/>
      <c r="AG3396" s="46"/>
      <c r="AH3396" s="46"/>
      <c r="AI3396" s="46"/>
      <c r="AJ3396" s="46"/>
      <c r="AK3396" s="46"/>
    </row>
    <row r="3397" spans="7:37" s="1" customFormat="1" ht="13.9" customHeight="1">
      <c r="G3397" s="50"/>
      <c r="H3397" s="50"/>
      <c r="I3397" s="50"/>
      <c r="J3397" s="50"/>
      <c r="K3397" s="50"/>
      <c r="L3397" s="50"/>
      <c r="M3397" s="50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0"/>
      <c r="Z3397" s="50"/>
      <c r="AA3397" s="46"/>
      <c r="AB3397" s="46"/>
      <c r="AC3397" s="46"/>
      <c r="AD3397" s="46"/>
      <c r="AE3397" s="46"/>
      <c r="AF3397" s="46"/>
      <c r="AG3397" s="46"/>
      <c r="AH3397" s="46"/>
      <c r="AI3397" s="46"/>
      <c r="AJ3397" s="46"/>
      <c r="AK3397" s="46"/>
    </row>
    <row r="3398" spans="7:37" s="1" customFormat="1" ht="13.9" customHeight="1">
      <c r="G3398" s="50"/>
      <c r="H3398" s="50"/>
      <c r="I3398" s="50"/>
      <c r="J3398" s="50"/>
      <c r="K3398" s="50"/>
      <c r="L3398" s="50"/>
      <c r="M3398" s="50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0"/>
      <c r="Z3398" s="50"/>
      <c r="AA3398" s="46"/>
      <c r="AB3398" s="46"/>
      <c r="AC3398" s="46"/>
      <c r="AD3398" s="46"/>
      <c r="AE3398" s="46"/>
      <c r="AF3398" s="46"/>
      <c r="AG3398" s="46"/>
      <c r="AH3398" s="46"/>
      <c r="AI3398" s="46"/>
      <c r="AJ3398" s="46"/>
      <c r="AK3398" s="46"/>
    </row>
    <row r="3399" spans="7:37" s="1" customFormat="1" ht="13.9" customHeight="1">
      <c r="G3399" s="50"/>
      <c r="H3399" s="50"/>
      <c r="I3399" s="50"/>
      <c r="J3399" s="50"/>
      <c r="K3399" s="50"/>
      <c r="L3399" s="50"/>
      <c r="M3399" s="50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0"/>
      <c r="Z3399" s="50"/>
      <c r="AA3399" s="46"/>
      <c r="AB3399" s="46"/>
      <c r="AC3399" s="46"/>
      <c r="AD3399" s="46"/>
      <c r="AE3399" s="46"/>
      <c r="AF3399" s="46"/>
      <c r="AG3399" s="46"/>
      <c r="AH3399" s="46"/>
      <c r="AI3399" s="46"/>
      <c r="AJ3399" s="46"/>
      <c r="AK3399" s="46"/>
    </row>
    <row r="3400" spans="7:37" s="1" customFormat="1" ht="13.9" customHeight="1">
      <c r="G3400" s="50"/>
      <c r="H3400" s="50"/>
      <c r="I3400" s="50"/>
      <c r="J3400" s="50"/>
      <c r="K3400" s="50"/>
      <c r="L3400" s="50"/>
      <c r="M3400" s="50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0"/>
      <c r="Z3400" s="50"/>
      <c r="AA3400" s="46"/>
      <c r="AB3400" s="46"/>
      <c r="AC3400" s="46"/>
      <c r="AD3400" s="46"/>
      <c r="AE3400" s="46"/>
      <c r="AF3400" s="46"/>
      <c r="AG3400" s="46"/>
      <c r="AH3400" s="46"/>
      <c r="AI3400" s="46"/>
      <c r="AJ3400" s="46"/>
      <c r="AK3400" s="46"/>
    </row>
    <row r="3401" spans="7:37" s="1" customFormat="1" ht="13.9" customHeight="1">
      <c r="G3401" s="50"/>
      <c r="H3401" s="50"/>
      <c r="I3401" s="50"/>
      <c r="J3401" s="50"/>
      <c r="K3401" s="50"/>
      <c r="L3401" s="50"/>
      <c r="M3401" s="50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0"/>
      <c r="Z3401" s="50"/>
      <c r="AA3401" s="46"/>
      <c r="AB3401" s="46"/>
      <c r="AC3401" s="46"/>
      <c r="AD3401" s="46"/>
      <c r="AE3401" s="46"/>
      <c r="AF3401" s="46"/>
      <c r="AG3401" s="46"/>
      <c r="AH3401" s="46"/>
      <c r="AI3401" s="46"/>
      <c r="AJ3401" s="46"/>
      <c r="AK3401" s="46"/>
    </row>
    <row r="3402" spans="7:37" s="1" customFormat="1" ht="13.9" customHeight="1">
      <c r="G3402" s="50"/>
      <c r="H3402" s="50"/>
      <c r="I3402" s="50"/>
      <c r="J3402" s="50"/>
      <c r="K3402" s="50"/>
      <c r="L3402" s="50"/>
      <c r="M3402" s="50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0"/>
      <c r="Z3402" s="50"/>
      <c r="AA3402" s="46"/>
      <c r="AB3402" s="46"/>
      <c r="AC3402" s="46"/>
      <c r="AD3402" s="46"/>
      <c r="AE3402" s="46"/>
      <c r="AF3402" s="46"/>
      <c r="AG3402" s="46"/>
      <c r="AH3402" s="46"/>
      <c r="AI3402" s="46"/>
      <c r="AJ3402" s="46"/>
      <c r="AK3402" s="46"/>
    </row>
    <row r="3403" spans="7:37" s="1" customFormat="1" ht="13.9" customHeight="1">
      <c r="G3403" s="50"/>
      <c r="H3403" s="50"/>
      <c r="I3403" s="50"/>
      <c r="J3403" s="50"/>
      <c r="K3403" s="50"/>
      <c r="L3403" s="50"/>
      <c r="M3403" s="50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0"/>
      <c r="Z3403" s="50"/>
      <c r="AA3403" s="46"/>
      <c r="AB3403" s="46"/>
      <c r="AC3403" s="46"/>
      <c r="AD3403" s="46"/>
      <c r="AE3403" s="46"/>
      <c r="AF3403" s="46"/>
      <c r="AG3403" s="46"/>
      <c r="AH3403" s="46"/>
      <c r="AI3403" s="46"/>
      <c r="AJ3403" s="46"/>
      <c r="AK3403" s="46"/>
    </row>
    <row r="3404" spans="7:37" s="1" customFormat="1" ht="13.9" customHeight="1">
      <c r="G3404" s="50"/>
      <c r="H3404" s="50"/>
      <c r="I3404" s="50"/>
      <c r="J3404" s="50"/>
      <c r="K3404" s="50"/>
      <c r="L3404" s="50"/>
      <c r="M3404" s="50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0"/>
      <c r="Z3404" s="50"/>
      <c r="AA3404" s="46"/>
      <c r="AB3404" s="46"/>
      <c r="AC3404" s="46"/>
      <c r="AD3404" s="46"/>
      <c r="AE3404" s="46"/>
      <c r="AF3404" s="46"/>
      <c r="AG3404" s="46"/>
      <c r="AH3404" s="46"/>
      <c r="AI3404" s="46"/>
      <c r="AJ3404" s="46"/>
      <c r="AK3404" s="46"/>
    </row>
    <row r="3405" spans="7:37" s="1" customFormat="1" ht="13.9" customHeight="1">
      <c r="G3405" s="50"/>
      <c r="H3405" s="50"/>
      <c r="I3405" s="50"/>
      <c r="J3405" s="50"/>
      <c r="K3405" s="50"/>
      <c r="L3405" s="50"/>
      <c r="M3405" s="50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0"/>
      <c r="Z3405" s="50"/>
      <c r="AA3405" s="46"/>
      <c r="AB3405" s="46"/>
      <c r="AC3405" s="46"/>
      <c r="AD3405" s="46"/>
      <c r="AE3405" s="46"/>
      <c r="AF3405" s="46"/>
      <c r="AG3405" s="46"/>
      <c r="AH3405" s="46"/>
      <c r="AI3405" s="46"/>
      <c r="AJ3405" s="46"/>
      <c r="AK3405" s="46"/>
    </row>
    <row r="3406" spans="7:37" s="1" customFormat="1" ht="13.9" customHeight="1">
      <c r="G3406" s="50"/>
      <c r="H3406" s="50"/>
      <c r="I3406" s="50"/>
      <c r="J3406" s="50"/>
      <c r="K3406" s="50"/>
      <c r="L3406" s="50"/>
      <c r="M3406" s="50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0"/>
      <c r="Z3406" s="50"/>
      <c r="AA3406" s="46"/>
      <c r="AB3406" s="46"/>
      <c r="AC3406" s="46"/>
      <c r="AD3406" s="46"/>
      <c r="AE3406" s="46"/>
      <c r="AF3406" s="46"/>
      <c r="AG3406" s="46"/>
      <c r="AH3406" s="46"/>
      <c r="AI3406" s="46"/>
      <c r="AJ3406" s="46"/>
      <c r="AK3406" s="46"/>
    </row>
    <row r="3407" spans="7:37" s="1" customFormat="1" ht="13.9" customHeight="1">
      <c r="G3407" s="50"/>
      <c r="H3407" s="50"/>
      <c r="I3407" s="50"/>
      <c r="J3407" s="50"/>
      <c r="K3407" s="50"/>
      <c r="L3407" s="50"/>
      <c r="M3407" s="50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0"/>
      <c r="Z3407" s="50"/>
      <c r="AA3407" s="46"/>
      <c r="AB3407" s="46"/>
      <c r="AC3407" s="46"/>
      <c r="AD3407" s="46"/>
      <c r="AE3407" s="46"/>
      <c r="AF3407" s="46"/>
      <c r="AG3407" s="46"/>
      <c r="AH3407" s="46"/>
      <c r="AI3407" s="46"/>
      <c r="AJ3407" s="46"/>
      <c r="AK3407" s="46"/>
    </row>
    <row r="3408" spans="7:37" s="1" customFormat="1" ht="13.9" customHeight="1">
      <c r="G3408" s="50"/>
      <c r="H3408" s="50"/>
      <c r="I3408" s="50"/>
      <c r="J3408" s="50"/>
      <c r="K3408" s="50"/>
      <c r="L3408" s="50"/>
      <c r="M3408" s="50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0"/>
      <c r="Z3408" s="50"/>
      <c r="AA3408" s="46"/>
      <c r="AB3408" s="46"/>
      <c r="AC3408" s="46"/>
      <c r="AD3408" s="46"/>
      <c r="AE3408" s="46"/>
      <c r="AF3408" s="46"/>
      <c r="AG3408" s="46"/>
      <c r="AH3408" s="46"/>
      <c r="AI3408" s="46"/>
      <c r="AJ3408" s="46"/>
      <c r="AK3408" s="46"/>
    </row>
    <row r="3409" spans="7:37" s="1" customFormat="1" ht="13.9" customHeight="1">
      <c r="G3409" s="50"/>
      <c r="H3409" s="50"/>
      <c r="I3409" s="50"/>
      <c r="J3409" s="50"/>
      <c r="K3409" s="50"/>
      <c r="L3409" s="50"/>
      <c r="M3409" s="50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0"/>
      <c r="Z3409" s="50"/>
      <c r="AA3409" s="46"/>
      <c r="AB3409" s="46"/>
      <c r="AC3409" s="46"/>
      <c r="AD3409" s="46"/>
      <c r="AE3409" s="46"/>
      <c r="AF3409" s="46"/>
      <c r="AG3409" s="46"/>
      <c r="AH3409" s="46"/>
      <c r="AI3409" s="46"/>
      <c r="AJ3409" s="46"/>
      <c r="AK3409" s="46"/>
    </row>
    <row r="3410" spans="7:37" s="1" customFormat="1" ht="13.9" customHeight="1">
      <c r="G3410" s="50"/>
      <c r="H3410" s="50"/>
      <c r="I3410" s="50"/>
      <c r="J3410" s="50"/>
      <c r="K3410" s="50"/>
      <c r="L3410" s="50"/>
      <c r="M3410" s="50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0"/>
      <c r="Z3410" s="50"/>
      <c r="AA3410" s="46"/>
      <c r="AB3410" s="46"/>
      <c r="AC3410" s="46"/>
      <c r="AD3410" s="46"/>
      <c r="AE3410" s="46"/>
      <c r="AF3410" s="46"/>
      <c r="AG3410" s="46"/>
      <c r="AH3410" s="46"/>
      <c r="AI3410" s="46"/>
      <c r="AJ3410" s="46"/>
      <c r="AK3410" s="46"/>
    </row>
    <row r="3411" spans="7:37" s="1" customFormat="1" ht="13.9" customHeight="1">
      <c r="G3411" s="50"/>
      <c r="H3411" s="50"/>
      <c r="I3411" s="50"/>
      <c r="J3411" s="50"/>
      <c r="K3411" s="50"/>
      <c r="L3411" s="50"/>
      <c r="M3411" s="50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0"/>
      <c r="Z3411" s="50"/>
      <c r="AA3411" s="46"/>
      <c r="AB3411" s="46"/>
      <c r="AC3411" s="46"/>
      <c r="AD3411" s="46"/>
      <c r="AE3411" s="46"/>
      <c r="AF3411" s="46"/>
      <c r="AG3411" s="46"/>
      <c r="AH3411" s="46"/>
      <c r="AI3411" s="46"/>
      <c r="AJ3411" s="46"/>
      <c r="AK3411" s="46"/>
    </row>
    <row r="3412" spans="7:37" s="1" customFormat="1" ht="13.9" customHeight="1">
      <c r="G3412" s="50"/>
      <c r="H3412" s="50"/>
      <c r="I3412" s="50"/>
      <c r="J3412" s="50"/>
      <c r="K3412" s="50"/>
      <c r="L3412" s="50"/>
      <c r="M3412" s="50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0"/>
      <c r="Z3412" s="50"/>
      <c r="AA3412" s="46"/>
      <c r="AB3412" s="46"/>
      <c r="AC3412" s="46"/>
      <c r="AD3412" s="46"/>
      <c r="AE3412" s="46"/>
      <c r="AF3412" s="46"/>
      <c r="AG3412" s="46"/>
      <c r="AH3412" s="46"/>
      <c r="AI3412" s="46"/>
      <c r="AJ3412" s="46"/>
      <c r="AK3412" s="46"/>
    </row>
    <row r="3413" spans="7:37" s="1" customFormat="1" ht="13.9" customHeight="1">
      <c r="G3413" s="50"/>
      <c r="H3413" s="50"/>
      <c r="I3413" s="50"/>
      <c r="J3413" s="50"/>
      <c r="K3413" s="50"/>
      <c r="L3413" s="50"/>
      <c r="M3413" s="50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0"/>
      <c r="Z3413" s="50"/>
      <c r="AA3413" s="46"/>
      <c r="AB3413" s="46"/>
      <c r="AC3413" s="46"/>
      <c r="AD3413" s="46"/>
      <c r="AE3413" s="46"/>
      <c r="AF3413" s="46"/>
      <c r="AG3413" s="46"/>
      <c r="AH3413" s="46"/>
      <c r="AI3413" s="46"/>
      <c r="AJ3413" s="46"/>
      <c r="AK3413" s="46"/>
    </row>
    <row r="3414" spans="7:37" s="1" customFormat="1" ht="13.9" customHeight="1">
      <c r="G3414" s="50"/>
      <c r="H3414" s="50"/>
      <c r="I3414" s="50"/>
      <c r="J3414" s="50"/>
      <c r="K3414" s="50"/>
      <c r="L3414" s="50"/>
      <c r="M3414" s="50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0"/>
      <c r="Z3414" s="50"/>
      <c r="AA3414" s="46"/>
      <c r="AB3414" s="46"/>
      <c r="AC3414" s="46"/>
      <c r="AD3414" s="46"/>
      <c r="AE3414" s="46"/>
      <c r="AF3414" s="46"/>
      <c r="AG3414" s="46"/>
      <c r="AH3414" s="46"/>
      <c r="AI3414" s="46"/>
      <c r="AJ3414" s="46"/>
      <c r="AK3414" s="46"/>
    </row>
    <row r="3415" spans="7:37" s="1" customFormat="1" ht="13.9" customHeight="1">
      <c r="G3415" s="50"/>
      <c r="H3415" s="50"/>
      <c r="I3415" s="50"/>
      <c r="J3415" s="50"/>
      <c r="K3415" s="50"/>
      <c r="L3415" s="50"/>
      <c r="M3415" s="50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0"/>
      <c r="Z3415" s="50"/>
      <c r="AA3415" s="46"/>
      <c r="AB3415" s="46"/>
      <c r="AC3415" s="46"/>
      <c r="AD3415" s="46"/>
      <c r="AE3415" s="46"/>
      <c r="AF3415" s="46"/>
      <c r="AG3415" s="46"/>
      <c r="AH3415" s="46"/>
      <c r="AI3415" s="46"/>
      <c r="AJ3415" s="46"/>
      <c r="AK3415" s="46"/>
    </row>
    <row r="3416" spans="7:37" s="1" customFormat="1" ht="13.9" customHeight="1">
      <c r="G3416" s="50"/>
      <c r="H3416" s="50"/>
      <c r="I3416" s="50"/>
      <c r="J3416" s="50"/>
      <c r="K3416" s="50"/>
      <c r="L3416" s="50"/>
      <c r="M3416" s="50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0"/>
      <c r="Z3416" s="50"/>
      <c r="AA3416" s="46"/>
      <c r="AB3416" s="46"/>
      <c r="AC3416" s="46"/>
      <c r="AD3416" s="46"/>
      <c r="AE3416" s="46"/>
      <c r="AF3416" s="46"/>
      <c r="AG3416" s="46"/>
      <c r="AH3416" s="46"/>
      <c r="AI3416" s="46"/>
      <c r="AJ3416" s="46"/>
      <c r="AK3416" s="46"/>
    </row>
    <row r="3417" spans="7:37" s="1" customFormat="1" ht="13.9" customHeight="1">
      <c r="G3417" s="50"/>
      <c r="H3417" s="50"/>
      <c r="I3417" s="50"/>
      <c r="J3417" s="50"/>
      <c r="K3417" s="50"/>
      <c r="L3417" s="50"/>
      <c r="M3417" s="50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0"/>
      <c r="Z3417" s="50"/>
      <c r="AA3417" s="46"/>
      <c r="AB3417" s="46"/>
      <c r="AC3417" s="46"/>
      <c r="AD3417" s="46"/>
      <c r="AE3417" s="46"/>
      <c r="AF3417" s="46"/>
      <c r="AG3417" s="46"/>
      <c r="AH3417" s="46"/>
      <c r="AI3417" s="46"/>
      <c r="AJ3417" s="46"/>
      <c r="AK3417" s="46"/>
    </row>
    <row r="3418" spans="7:37" s="1" customFormat="1" ht="13.9" customHeight="1">
      <c r="G3418" s="50"/>
      <c r="H3418" s="50"/>
      <c r="I3418" s="50"/>
      <c r="J3418" s="50"/>
      <c r="K3418" s="50"/>
      <c r="L3418" s="50"/>
      <c r="M3418" s="50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0"/>
      <c r="Z3418" s="50"/>
      <c r="AA3418" s="46"/>
      <c r="AB3418" s="46"/>
      <c r="AC3418" s="46"/>
      <c r="AD3418" s="46"/>
      <c r="AE3418" s="46"/>
      <c r="AF3418" s="46"/>
      <c r="AG3418" s="46"/>
      <c r="AH3418" s="46"/>
      <c r="AI3418" s="46"/>
      <c r="AJ3418" s="46"/>
      <c r="AK3418" s="46"/>
    </row>
    <row r="3419" spans="7:37" s="1" customFormat="1" ht="13.9" customHeight="1">
      <c r="G3419" s="50"/>
      <c r="H3419" s="50"/>
      <c r="I3419" s="50"/>
      <c r="J3419" s="50"/>
      <c r="K3419" s="50"/>
      <c r="L3419" s="50"/>
      <c r="M3419" s="50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0"/>
      <c r="Z3419" s="50"/>
      <c r="AA3419" s="46"/>
      <c r="AB3419" s="46"/>
      <c r="AC3419" s="46"/>
      <c r="AD3419" s="46"/>
      <c r="AE3419" s="46"/>
      <c r="AF3419" s="46"/>
      <c r="AG3419" s="46"/>
      <c r="AH3419" s="46"/>
      <c r="AI3419" s="46"/>
      <c r="AJ3419" s="46"/>
      <c r="AK3419" s="46"/>
    </row>
    <row r="3420" spans="7:37" s="1" customFormat="1" ht="13.9" customHeight="1">
      <c r="G3420" s="50"/>
      <c r="H3420" s="50"/>
      <c r="I3420" s="50"/>
      <c r="J3420" s="50"/>
      <c r="K3420" s="50"/>
      <c r="L3420" s="50"/>
      <c r="M3420" s="50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0"/>
      <c r="Z3420" s="50"/>
      <c r="AA3420" s="46"/>
      <c r="AB3420" s="46"/>
      <c r="AC3420" s="46"/>
      <c r="AD3420" s="46"/>
      <c r="AE3420" s="46"/>
      <c r="AF3420" s="46"/>
      <c r="AG3420" s="46"/>
      <c r="AH3420" s="46"/>
      <c r="AI3420" s="46"/>
      <c r="AJ3420" s="46"/>
      <c r="AK3420" s="46"/>
    </row>
    <row r="3421" spans="7:37" s="1" customFormat="1" ht="13.9" customHeight="1">
      <c r="G3421" s="50"/>
      <c r="H3421" s="50"/>
      <c r="I3421" s="50"/>
      <c r="J3421" s="50"/>
      <c r="K3421" s="50"/>
      <c r="L3421" s="50"/>
      <c r="M3421" s="50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0"/>
      <c r="Z3421" s="50"/>
      <c r="AA3421" s="46"/>
      <c r="AB3421" s="46"/>
      <c r="AC3421" s="46"/>
      <c r="AD3421" s="46"/>
      <c r="AE3421" s="46"/>
      <c r="AF3421" s="46"/>
      <c r="AG3421" s="46"/>
      <c r="AH3421" s="46"/>
      <c r="AI3421" s="46"/>
      <c r="AJ3421" s="46"/>
      <c r="AK3421" s="46"/>
    </row>
    <row r="3422" spans="7:37" s="1" customFormat="1" ht="13.9" customHeight="1">
      <c r="G3422" s="50"/>
      <c r="H3422" s="50"/>
      <c r="I3422" s="50"/>
      <c r="J3422" s="50"/>
      <c r="K3422" s="50"/>
      <c r="L3422" s="50"/>
      <c r="M3422" s="50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0"/>
      <c r="Z3422" s="50"/>
      <c r="AA3422" s="46"/>
      <c r="AB3422" s="46"/>
      <c r="AC3422" s="46"/>
      <c r="AD3422" s="46"/>
      <c r="AE3422" s="46"/>
      <c r="AF3422" s="46"/>
      <c r="AG3422" s="46"/>
      <c r="AH3422" s="46"/>
      <c r="AI3422" s="46"/>
      <c r="AJ3422" s="46"/>
      <c r="AK3422" s="46"/>
    </row>
    <row r="3423" spans="7:37" s="1" customFormat="1" ht="13.9" customHeight="1">
      <c r="G3423" s="50"/>
      <c r="H3423" s="50"/>
      <c r="I3423" s="50"/>
      <c r="J3423" s="50"/>
      <c r="K3423" s="50"/>
      <c r="L3423" s="50"/>
      <c r="M3423" s="50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0"/>
      <c r="Z3423" s="50"/>
      <c r="AA3423" s="46"/>
      <c r="AB3423" s="46"/>
      <c r="AC3423" s="46"/>
      <c r="AD3423" s="46"/>
      <c r="AE3423" s="46"/>
      <c r="AF3423" s="46"/>
      <c r="AG3423" s="46"/>
      <c r="AH3423" s="46"/>
      <c r="AI3423" s="46"/>
      <c r="AJ3423" s="46"/>
      <c r="AK3423" s="46"/>
    </row>
    <row r="3424" spans="7:37" s="1" customFormat="1" ht="13.9" customHeight="1">
      <c r="G3424" s="50"/>
      <c r="H3424" s="50"/>
      <c r="I3424" s="50"/>
      <c r="J3424" s="50"/>
      <c r="K3424" s="50"/>
      <c r="L3424" s="50"/>
      <c r="M3424" s="50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0"/>
      <c r="Z3424" s="50"/>
      <c r="AA3424" s="46"/>
      <c r="AB3424" s="46"/>
      <c r="AC3424" s="46"/>
      <c r="AD3424" s="46"/>
      <c r="AE3424" s="46"/>
      <c r="AF3424" s="46"/>
      <c r="AG3424" s="46"/>
      <c r="AH3424" s="46"/>
      <c r="AI3424" s="46"/>
      <c r="AJ3424" s="46"/>
      <c r="AK3424" s="46"/>
    </row>
    <row r="3425" spans="7:37" s="1" customFormat="1" ht="13.9" customHeight="1">
      <c r="G3425" s="50"/>
      <c r="H3425" s="50"/>
      <c r="I3425" s="50"/>
      <c r="J3425" s="50"/>
      <c r="K3425" s="50"/>
      <c r="L3425" s="50"/>
      <c r="M3425" s="50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0"/>
      <c r="Z3425" s="50"/>
      <c r="AA3425" s="46"/>
      <c r="AB3425" s="46"/>
      <c r="AC3425" s="46"/>
      <c r="AD3425" s="46"/>
      <c r="AE3425" s="46"/>
      <c r="AF3425" s="46"/>
      <c r="AG3425" s="46"/>
      <c r="AH3425" s="46"/>
      <c r="AI3425" s="46"/>
      <c r="AJ3425" s="46"/>
      <c r="AK3425" s="46"/>
    </row>
    <row r="3426" spans="7:37" s="1" customFormat="1" ht="13.9" customHeight="1">
      <c r="G3426" s="50"/>
      <c r="H3426" s="50"/>
      <c r="I3426" s="50"/>
      <c r="J3426" s="50"/>
      <c r="K3426" s="50"/>
      <c r="L3426" s="50"/>
      <c r="M3426" s="50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0"/>
      <c r="Z3426" s="50"/>
      <c r="AA3426" s="46"/>
      <c r="AB3426" s="46"/>
      <c r="AC3426" s="46"/>
      <c r="AD3426" s="46"/>
      <c r="AE3426" s="46"/>
      <c r="AF3426" s="46"/>
      <c r="AG3426" s="46"/>
      <c r="AH3426" s="46"/>
      <c r="AI3426" s="46"/>
      <c r="AJ3426" s="46"/>
      <c r="AK3426" s="46"/>
    </row>
    <row r="3427" spans="7:37" s="1" customFormat="1" ht="13.9" customHeight="1">
      <c r="G3427" s="50"/>
      <c r="H3427" s="50"/>
      <c r="I3427" s="50"/>
      <c r="J3427" s="50"/>
      <c r="K3427" s="50"/>
      <c r="L3427" s="50"/>
      <c r="M3427" s="50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0"/>
      <c r="Z3427" s="50"/>
      <c r="AA3427" s="46"/>
      <c r="AB3427" s="46"/>
      <c r="AC3427" s="46"/>
      <c r="AD3427" s="46"/>
      <c r="AE3427" s="46"/>
      <c r="AF3427" s="46"/>
      <c r="AG3427" s="46"/>
      <c r="AH3427" s="46"/>
      <c r="AI3427" s="46"/>
      <c r="AJ3427" s="46"/>
      <c r="AK3427" s="46"/>
    </row>
    <row r="3428" spans="7:37" s="1" customFormat="1" ht="13.9" customHeight="1">
      <c r="G3428" s="50"/>
      <c r="H3428" s="50"/>
      <c r="I3428" s="50"/>
      <c r="J3428" s="50"/>
      <c r="K3428" s="50"/>
      <c r="L3428" s="50"/>
      <c r="M3428" s="50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0"/>
      <c r="Z3428" s="50"/>
      <c r="AA3428" s="46"/>
      <c r="AB3428" s="46"/>
      <c r="AC3428" s="46"/>
      <c r="AD3428" s="46"/>
      <c r="AE3428" s="46"/>
      <c r="AF3428" s="46"/>
      <c r="AG3428" s="46"/>
      <c r="AH3428" s="46"/>
      <c r="AI3428" s="46"/>
      <c r="AJ3428" s="46"/>
      <c r="AK3428" s="46"/>
    </row>
    <row r="3429" spans="7:37" s="1" customFormat="1" ht="13.9" customHeight="1">
      <c r="G3429" s="50"/>
      <c r="H3429" s="50"/>
      <c r="I3429" s="50"/>
      <c r="J3429" s="50"/>
      <c r="K3429" s="50"/>
      <c r="L3429" s="50"/>
      <c r="M3429" s="50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0"/>
      <c r="Z3429" s="50"/>
      <c r="AA3429" s="46"/>
      <c r="AB3429" s="46"/>
      <c r="AC3429" s="46"/>
      <c r="AD3429" s="46"/>
      <c r="AE3429" s="46"/>
      <c r="AF3429" s="46"/>
      <c r="AG3429" s="46"/>
      <c r="AH3429" s="46"/>
      <c r="AI3429" s="46"/>
      <c r="AJ3429" s="46"/>
      <c r="AK3429" s="46"/>
    </row>
    <row r="3430" spans="7:37" s="1" customFormat="1" ht="13.9" customHeight="1">
      <c r="G3430" s="50"/>
      <c r="H3430" s="50"/>
      <c r="I3430" s="50"/>
      <c r="J3430" s="50"/>
      <c r="K3430" s="50"/>
      <c r="L3430" s="50"/>
      <c r="M3430" s="50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0"/>
      <c r="Z3430" s="50"/>
      <c r="AA3430" s="46"/>
      <c r="AB3430" s="46"/>
      <c r="AC3430" s="46"/>
      <c r="AD3430" s="46"/>
      <c r="AE3430" s="46"/>
      <c r="AF3430" s="46"/>
      <c r="AG3430" s="46"/>
      <c r="AH3430" s="46"/>
      <c r="AI3430" s="46"/>
      <c r="AJ3430" s="46"/>
      <c r="AK3430" s="46"/>
    </row>
    <row r="3431" spans="7:37" s="1" customFormat="1" ht="13.9" customHeight="1">
      <c r="G3431" s="50"/>
      <c r="H3431" s="50"/>
      <c r="I3431" s="50"/>
      <c r="J3431" s="50"/>
      <c r="K3431" s="50"/>
      <c r="L3431" s="50"/>
      <c r="M3431" s="50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0"/>
      <c r="Z3431" s="50"/>
      <c r="AA3431" s="46"/>
      <c r="AB3431" s="46"/>
      <c r="AC3431" s="46"/>
      <c r="AD3431" s="46"/>
      <c r="AE3431" s="46"/>
      <c r="AF3431" s="46"/>
      <c r="AG3431" s="46"/>
      <c r="AH3431" s="46"/>
      <c r="AI3431" s="46"/>
      <c r="AJ3431" s="46"/>
      <c r="AK3431" s="46"/>
    </row>
    <row r="3432" spans="7:37" s="1" customFormat="1" ht="13.9" customHeight="1">
      <c r="G3432" s="50"/>
      <c r="H3432" s="50"/>
      <c r="I3432" s="50"/>
      <c r="J3432" s="50"/>
      <c r="K3432" s="50"/>
      <c r="L3432" s="50"/>
      <c r="M3432" s="50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0"/>
      <c r="Z3432" s="50"/>
      <c r="AA3432" s="46"/>
      <c r="AB3432" s="46"/>
      <c r="AC3432" s="46"/>
      <c r="AD3432" s="46"/>
      <c r="AE3432" s="46"/>
      <c r="AF3432" s="46"/>
      <c r="AG3432" s="46"/>
      <c r="AH3432" s="46"/>
      <c r="AI3432" s="46"/>
      <c r="AJ3432" s="46"/>
      <c r="AK3432" s="46"/>
    </row>
    <row r="3433" spans="7:37" s="1" customFormat="1" ht="13.9" customHeight="1">
      <c r="G3433" s="50"/>
      <c r="H3433" s="50"/>
      <c r="I3433" s="50"/>
      <c r="J3433" s="50"/>
      <c r="K3433" s="50"/>
      <c r="L3433" s="50"/>
      <c r="M3433" s="50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0"/>
      <c r="Z3433" s="50"/>
      <c r="AA3433" s="46"/>
      <c r="AB3433" s="46"/>
      <c r="AC3433" s="46"/>
      <c r="AD3433" s="46"/>
      <c r="AE3433" s="46"/>
      <c r="AF3433" s="46"/>
      <c r="AG3433" s="46"/>
      <c r="AH3433" s="46"/>
      <c r="AI3433" s="46"/>
      <c r="AJ3433" s="46"/>
      <c r="AK3433" s="46"/>
    </row>
    <row r="3434" spans="7:37" s="1" customFormat="1" ht="13.9" customHeight="1">
      <c r="G3434" s="50"/>
      <c r="H3434" s="50"/>
      <c r="I3434" s="50"/>
      <c r="J3434" s="50"/>
      <c r="K3434" s="50"/>
      <c r="L3434" s="50"/>
      <c r="M3434" s="50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0"/>
      <c r="Z3434" s="50"/>
      <c r="AA3434" s="46"/>
      <c r="AB3434" s="46"/>
      <c r="AC3434" s="46"/>
      <c r="AD3434" s="46"/>
      <c r="AE3434" s="46"/>
      <c r="AF3434" s="46"/>
      <c r="AG3434" s="46"/>
      <c r="AH3434" s="46"/>
      <c r="AI3434" s="46"/>
      <c r="AJ3434" s="46"/>
      <c r="AK3434" s="46"/>
    </row>
    <row r="3435" spans="7:37" s="1" customFormat="1" ht="13.9" customHeight="1">
      <c r="G3435" s="50"/>
      <c r="H3435" s="50"/>
      <c r="I3435" s="50"/>
      <c r="J3435" s="50"/>
      <c r="K3435" s="50"/>
      <c r="L3435" s="50"/>
      <c r="M3435" s="50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0"/>
      <c r="Z3435" s="50"/>
      <c r="AA3435" s="46"/>
      <c r="AB3435" s="46"/>
      <c r="AC3435" s="46"/>
      <c r="AD3435" s="46"/>
      <c r="AE3435" s="46"/>
      <c r="AF3435" s="46"/>
      <c r="AG3435" s="46"/>
      <c r="AH3435" s="46"/>
      <c r="AI3435" s="46"/>
      <c r="AJ3435" s="46"/>
      <c r="AK3435" s="46"/>
    </row>
    <row r="3436" spans="7:37" s="1" customFormat="1" ht="13.9" customHeight="1">
      <c r="G3436" s="50"/>
      <c r="H3436" s="50"/>
      <c r="I3436" s="50"/>
      <c r="J3436" s="50"/>
      <c r="K3436" s="50"/>
      <c r="L3436" s="50"/>
      <c r="M3436" s="50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0"/>
      <c r="Z3436" s="50"/>
      <c r="AA3436" s="46"/>
      <c r="AB3436" s="46"/>
      <c r="AC3436" s="46"/>
      <c r="AD3436" s="46"/>
      <c r="AE3436" s="46"/>
      <c r="AF3436" s="46"/>
      <c r="AG3436" s="46"/>
      <c r="AH3436" s="46"/>
      <c r="AI3436" s="46"/>
      <c r="AJ3436" s="46"/>
      <c r="AK3436" s="46"/>
    </row>
    <row r="3437" spans="7:37" s="1" customFormat="1" ht="13.9" customHeight="1">
      <c r="G3437" s="50"/>
      <c r="H3437" s="50"/>
      <c r="I3437" s="50"/>
      <c r="J3437" s="50"/>
      <c r="K3437" s="50"/>
      <c r="L3437" s="50"/>
      <c r="M3437" s="50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0"/>
      <c r="Z3437" s="50"/>
      <c r="AA3437" s="46"/>
      <c r="AB3437" s="46"/>
      <c r="AC3437" s="46"/>
      <c r="AD3437" s="46"/>
      <c r="AE3437" s="46"/>
      <c r="AF3437" s="46"/>
      <c r="AG3437" s="46"/>
      <c r="AH3437" s="46"/>
      <c r="AI3437" s="46"/>
      <c r="AJ3437" s="46"/>
      <c r="AK3437" s="46"/>
    </row>
    <row r="3438" spans="7:37" s="1" customFormat="1" ht="13.9" customHeight="1">
      <c r="G3438" s="50"/>
      <c r="H3438" s="50"/>
      <c r="I3438" s="50"/>
      <c r="J3438" s="50"/>
      <c r="K3438" s="50"/>
      <c r="L3438" s="50"/>
      <c r="M3438" s="50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0"/>
      <c r="Z3438" s="50"/>
      <c r="AA3438" s="46"/>
      <c r="AB3438" s="46"/>
      <c r="AC3438" s="46"/>
      <c r="AD3438" s="46"/>
      <c r="AE3438" s="46"/>
      <c r="AF3438" s="46"/>
      <c r="AG3438" s="46"/>
      <c r="AH3438" s="46"/>
      <c r="AI3438" s="46"/>
      <c r="AJ3438" s="46"/>
      <c r="AK3438" s="46"/>
    </row>
    <row r="3439" spans="7:37" s="1" customFormat="1" ht="13.9" customHeight="1">
      <c r="G3439" s="50"/>
      <c r="H3439" s="50"/>
      <c r="I3439" s="50"/>
      <c r="J3439" s="50"/>
      <c r="K3439" s="50"/>
      <c r="L3439" s="50"/>
      <c r="M3439" s="50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0"/>
      <c r="Z3439" s="50"/>
      <c r="AA3439" s="46"/>
      <c r="AB3439" s="46"/>
      <c r="AC3439" s="46"/>
      <c r="AD3439" s="46"/>
      <c r="AE3439" s="46"/>
      <c r="AF3439" s="46"/>
      <c r="AG3439" s="46"/>
      <c r="AH3439" s="46"/>
      <c r="AI3439" s="46"/>
      <c r="AJ3439" s="46"/>
      <c r="AK3439" s="46"/>
    </row>
    <row r="3440" spans="7:37" s="1" customFormat="1" ht="13.9" customHeight="1">
      <c r="G3440" s="50"/>
      <c r="H3440" s="50"/>
      <c r="I3440" s="50"/>
      <c r="J3440" s="50"/>
      <c r="K3440" s="50"/>
      <c r="L3440" s="50"/>
      <c r="M3440" s="50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0"/>
      <c r="Z3440" s="50"/>
      <c r="AA3440" s="46"/>
      <c r="AB3440" s="46"/>
      <c r="AC3440" s="46"/>
      <c r="AD3440" s="46"/>
      <c r="AE3440" s="46"/>
      <c r="AF3440" s="46"/>
      <c r="AG3440" s="46"/>
      <c r="AH3440" s="46"/>
      <c r="AI3440" s="46"/>
      <c r="AJ3440" s="46"/>
      <c r="AK3440" s="46"/>
    </row>
    <row r="3441" spans="7:37" s="1" customFormat="1" ht="13.9" customHeight="1">
      <c r="G3441" s="50"/>
      <c r="H3441" s="50"/>
      <c r="I3441" s="50"/>
      <c r="J3441" s="50"/>
      <c r="K3441" s="50"/>
      <c r="L3441" s="50"/>
      <c r="M3441" s="50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0"/>
      <c r="Z3441" s="50"/>
      <c r="AA3441" s="46"/>
      <c r="AB3441" s="46"/>
      <c r="AC3441" s="46"/>
      <c r="AD3441" s="46"/>
      <c r="AE3441" s="46"/>
      <c r="AF3441" s="46"/>
      <c r="AG3441" s="46"/>
      <c r="AH3441" s="46"/>
      <c r="AI3441" s="46"/>
      <c r="AJ3441" s="46"/>
      <c r="AK3441" s="46"/>
    </row>
    <row r="3442" spans="7:37" s="1" customFormat="1" ht="13.9" customHeight="1"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0"/>
      <c r="Z3442" s="50"/>
      <c r="AA3442" s="46"/>
      <c r="AB3442" s="46"/>
      <c r="AC3442" s="46"/>
      <c r="AD3442" s="46"/>
      <c r="AE3442" s="46"/>
      <c r="AF3442" s="46"/>
      <c r="AG3442" s="46"/>
      <c r="AH3442" s="46"/>
      <c r="AI3442" s="46"/>
      <c r="AJ3442" s="46"/>
      <c r="AK3442" s="46"/>
    </row>
    <row r="3443" spans="7:37" s="1" customFormat="1" ht="13.9" customHeight="1">
      <c r="G3443" s="50"/>
      <c r="H3443" s="50"/>
      <c r="I3443" s="50"/>
      <c r="J3443" s="50"/>
      <c r="K3443" s="50"/>
      <c r="L3443" s="50"/>
      <c r="M3443" s="50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0"/>
      <c r="Z3443" s="50"/>
      <c r="AA3443" s="46"/>
      <c r="AB3443" s="46"/>
      <c r="AC3443" s="46"/>
      <c r="AD3443" s="46"/>
      <c r="AE3443" s="46"/>
      <c r="AF3443" s="46"/>
      <c r="AG3443" s="46"/>
      <c r="AH3443" s="46"/>
      <c r="AI3443" s="46"/>
      <c r="AJ3443" s="46"/>
      <c r="AK3443" s="46"/>
    </row>
    <row r="3444" spans="7:37" s="1" customFormat="1" ht="13.9" customHeight="1">
      <c r="G3444" s="50"/>
      <c r="H3444" s="50"/>
      <c r="I3444" s="50"/>
      <c r="J3444" s="50"/>
      <c r="K3444" s="50"/>
      <c r="L3444" s="50"/>
      <c r="M3444" s="50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0"/>
      <c r="Z3444" s="50"/>
      <c r="AA3444" s="46"/>
      <c r="AB3444" s="46"/>
      <c r="AC3444" s="46"/>
      <c r="AD3444" s="46"/>
      <c r="AE3444" s="46"/>
      <c r="AF3444" s="46"/>
      <c r="AG3444" s="46"/>
      <c r="AH3444" s="46"/>
      <c r="AI3444" s="46"/>
      <c r="AJ3444" s="46"/>
      <c r="AK3444" s="46"/>
    </row>
    <row r="3445" spans="7:37" s="1" customFormat="1" ht="13.9" customHeight="1">
      <c r="G3445" s="50"/>
      <c r="H3445" s="50"/>
      <c r="I3445" s="50"/>
      <c r="J3445" s="50"/>
      <c r="K3445" s="50"/>
      <c r="L3445" s="50"/>
      <c r="M3445" s="50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0"/>
      <c r="Z3445" s="50"/>
      <c r="AA3445" s="46"/>
      <c r="AB3445" s="46"/>
      <c r="AC3445" s="46"/>
      <c r="AD3445" s="46"/>
      <c r="AE3445" s="46"/>
      <c r="AF3445" s="46"/>
      <c r="AG3445" s="46"/>
      <c r="AH3445" s="46"/>
      <c r="AI3445" s="46"/>
      <c r="AJ3445" s="46"/>
      <c r="AK3445" s="46"/>
    </row>
    <row r="3446" spans="7:37" s="1" customFormat="1" ht="13.9" customHeight="1">
      <c r="G3446" s="50"/>
      <c r="H3446" s="50"/>
      <c r="I3446" s="50"/>
      <c r="J3446" s="50"/>
      <c r="K3446" s="50"/>
      <c r="L3446" s="50"/>
      <c r="M3446" s="50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0"/>
      <c r="Z3446" s="50"/>
      <c r="AA3446" s="46"/>
      <c r="AB3446" s="46"/>
      <c r="AC3446" s="46"/>
      <c r="AD3446" s="46"/>
      <c r="AE3446" s="46"/>
      <c r="AF3446" s="46"/>
      <c r="AG3446" s="46"/>
      <c r="AH3446" s="46"/>
      <c r="AI3446" s="46"/>
      <c r="AJ3446" s="46"/>
      <c r="AK3446" s="46"/>
    </row>
    <row r="3447" spans="7:37" s="1" customFormat="1" ht="13.9" customHeight="1">
      <c r="G3447" s="50"/>
      <c r="H3447" s="50"/>
      <c r="I3447" s="50"/>
      <c r="J3447" s="50"/>
      <c r="K3447" s="50"/>
      <c r="L3447" s="50"/>
      <c r="M3447" s="50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0"/>
      <c r="Z3447" s="50"/>
      <c r="AA3447" s="46"/>
      <c r="AB3447" s="46"/>
      <c r="AC3447" s="46"/>
      <c r="AD3447" s="46"/>
      <c r="AE3447" s="46"/>
      <c r="AF3447" s="46"/>
      <c r="AG3447" s="46"/>
      <c r="AH3447" s="46"/>
      <c r="AI3447" s="46"/>
      <c r="AJ3447" s="46"/>
      <c r="AK3447" s="46"/>
    </row>
    <row r="3448" spans="7:37" s="1" customFormat="1" ht="13.9" customHeight="1">
      <c r="G3448" s="50"/>
      <c r="H3448" s="50"/>
      <c r="I3448" s="50"/>
      <c r="J3448" s="50"/>
      <c r="K3448" s="50"/>
      <c r="L3448" s="50"/>
      <c r="M3448" s="50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0"/>
      <c r="Z3448" s="50"/>
      <c r="AA3448" s="46"/>
      <c r="AB3448" s="46"/>
      <c r="AC3448" s="46"/>
      <c r="AD3448" s="46"/>
      <c r="AE3448" s="46"/>
      <c r="AF3448" s="46"/>
      <c r="AG3448" s="46"/>
      <c r="AH3448" s="46"/>
      <c r="AI3448" s="46"/>
      <c r="AJ3448" s="46"/>
      <c r="AK3448" s="46"/>
    </row>
    <row r="3449" spans="7:37" s="1" customFormat="1" ht="13.9" customHeight="1">
      <c r="G3449" s="50"/>
      <c r="H3449" s="50"/>
      <c r="I3449" s="50"/>
      <c r="J3449" s="50"/>
      <c r="K3449" s="50"/>
      <c r="L3449" s="50"/>
      <c r="M3449" s="50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0"/>
      <c r="Z3449" s="50"/>
      <c r="AA3449" s="46"/>
      <c r="AB3449" s="46"/>
      <c r="AC3449" s="46"/>
      <c r="AD3449" s="46"/>
      <c r="AE3449" s="46"/>
      <c r="AF3449" s="46"/>
      <c r="AG3449" s="46"/>
      <c r="AH3449" s="46"/>
      <c r="AI3449" s="46"/>
      <c r="AJ3449" s="46"/>
      <c r="AK3449" s="46"/>
    </row>
    <row r="3450" spans="7:37" s="1" customFormat="1" ht="13.9" customHeight="1">
      <c r="G3450" s="50"/>
      <c r="H3450" s="50"/>
      <c r="I3450" s="50"/>
      <c r="J3450" s="50"/>
      <c r="K3450" s="50"/>
      <c r="L3450" s="50"/>
      <c r="M3450" s="50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0"/>
      <c r="Z3450" s="50"/>
      <c r="AA3450" s="46"/>
      <c r="AB3450" s="46"/>
      <c r="AC3450" s="46"/>
      <c r="AD3450" s="46"/>
      <c r="AE3450" s="46"/>
      <c r="AF3450" s="46"/>
      <c r="AG3450" s="46"/>
      <c r="AH3450" s="46"/>
      <c r="AI3450" s="46"/>
      <c r="AJ3450" s="46"/>
      <c r="AK3450" s="46"/>
    </row>
    <row r="3451" spans="7:37" s="1" customFormat="1" ht="13.9" customHeight="1">
      <c r="G3451" s="50"/>
      <c r="H3451" s="50"/>
      <c r="I3451" s="50"/>
      <c r="J3451" s="50"/>
      <c r="K3451" s="50"/>
      <c r="L3451" s="50"/>
      <c r="M3451" s="50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0"/>
      <c r="Z3451" s="50"/>
      <c r="AA3451" s="46"/>
      <c r="AB3451" s="46"/>
      <c r="AC3451" s="46"/>
      <c r="AD3451" s="46"/>
      <c r="AE3451" s="46"/>
      <c r="AF3451" s="46"/>
      <c r="AG3451" s="46"/>
      <c r="AH3451" s="46"/>
      <c r="AI3451" s="46"/>
      <c r="AJ3451" s="46"/>
      <c r="AK3451" s="46"/>
    </row>
    <row r="3452" spans="7:37" s="1" customFormat="1" ht="13.9" customHeight="1">
      <c r="G3452" s="50"/>
      <c r="H3452" s="50"/>
      <c r="I3452" s="50"/>
      <c r="J3452" s="50"/>
      <c r="K3452" s="50"/>
      <c r="L3452" s="50"/>
      <c r="M3452" s="50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0"/>
      <c r="Z3452" s="50"/>
      <c r="AA3452" s="46"/>
      <c r="AB3452" s="46"/>
      <c r="AC3452" s="46"/>
      <c r="AD3452" s="46"/>
      <c r="AE3452" s="46"/>
      <c r="AF3452" s="46"/>
      <c r="AG3452" s="46"/>
      <c r="AH3452" s="46"/>
      <c r="AI3452" s="46"/>
      <c r="AJ3452" s="46"/>
      <c r="AK3452" s="46"/>
    </row>
    <row r="3453" spans="7:37" s="1" customFormat="1" ht="13.9" customHeight="1">
      <c r="G3453" s="50"/>
      <c r="H3453" s="50"/>
      <c r="I3453" s="50"/>
      <c r="J3453" s="50"/>
      <c r="K3453" s="50"/>
      <c r="L3453" s="50"/>
      <c r="M3453" s="50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0"/>
      <c r="Z3453" s="50"/>
      <c r="AA3453" s="46"/>
      <c r="AB3453" s="46"/>
      <c r="AC3453" s="46"/>
      <c r="AD3453" s="46"/>
      <c r="AE3453" s="46"/>
      <c r="AF3453" s="46"/>
      <c r="AG3453" s="46"/>
      <c r="AH3453" s="46"/>
      <c r="AI3453" s="46"/>
      <c r="AJ3453" s="46"/>
      <c r="AK3453" s="46"/>
    </row>
    <row r="3454" spans="7:37" s="1" customFormat="1" ht="13.9" customHeight="1">
      <c r="G3454" s="50"/>
      <c r="H3454" s="50"/>
      <c r="I3454" s="50"/>
      <c r="J3454" s="50"/>
      <c r="K3454" s="50"/>
      <c r="L3454" s="50"/>
      <c r="M3454" s="50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0"/>
      <c r="Z3454" s="50"/>
      <c r="AA3454" s="46"/>
      <c r="AB3454" s="46"/>
      <c r="AC3454" s="46"/>
      <c r="AD3454" s="46"/>
      <c r="AE3454" s="46"/>
      <c r="AF3454" s="46"/>
      <c r="AG3454" s="46"/>
      <c r="AH3454" s="46"/>
      <c r="AI3454" s="46"/>
      <c r="AJ3454" s="46"/>
      <c r="AK3454" s="46"/>
    </row>
    <row r="3455" spans="7:37" s="1" customFormat="1" ht="13.9" customHeight="1">
      <c r="G3455" s="50"/>
      <c r="H3455" s="50"/>
      <c r="I3455" s="50"/>
      <c r="J3455" s="50"/>
      <c r="K3455" s="50"/>
      <c r="L3455" s="50"/>
      <c r="M3455" s="50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0"/>
      <c r="Z3455" s="50"/>
      <c r="AA3455" s="46"/>
      <c r="AB3455" s="46"/>
      <c r="AC3455" s="46"/>
      <c r="AD3455" s="46"/>
      <c r="AE3455" s="46"/>
      <c r="AF3455" s="46"/>
      <c r="AG3455" s="46"/>
      <c r="AH3455" s="46"/>
      <c r="AI3455" s="46"/>
      <c r="AJ3455" s="46"/>
      <c r="AK3455" s="46"/>
    </row>
    <row r="3456" spans="7:37" s="1" customFormat="1" ht="13.9" customHeight="1">
      <c r="G3456" s="50"/>
      <c r="H3456" s="50"/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46"/>
      <c r="AB3456" s="46"/>
      <c r="AC3456" s="46"/>
      <c r="AD3456" s="46"/>
      <c r="AE3456" s="46"/>
      <c r="AF3456" s="46"/>
      <c r="AG3456" s="46"/>
      <c r="AH3456" s="46"/>
      <c r="AI3456" s="46"/>
      <c r="AJ3456" s="46"/>
      <c r="AK3456" s="46"/>
    </row>
    <row r="3457" spans="7:37" s="1" customFormat="1" ht="13.9" customHeight="1">
      <c r="G3457" s="50"/>
      <c r="H3457" s="50"/>
      <c r="I3457" s="50"/>
      <c r="J3457" s="50"/>
      <c r="K3457" s="50"/>
      <c r="L3457" s="50"/>
      <c r="M3457" s="50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0"/>
      <c r="Z3457" s="50"/>
      <c r="AA3457" s="46"/>
      <c r="AB3457" s="46"/>
      <c r="AC3457" s="46"/>
      <c r="AD3457" s="46"/>
      <c r="AE3457" s="46"/>
      <c r="AF3457" s="46"/>
      <c r="AG3457" s="46"/>
      <c r="AH3457" s="46"/>
      <c r="AI3457" s="46"/>
      <c r="AJ3457" s="46"/>
      <c r="AK3457" s="46"/>
    </row>
    <row r="3458" spans="7:37" s="1" customFormat="1" ht="13.9" customHeight="1">
      <c r="G3458" s="50"/>
      <c r="H3458" s="50"/>
      <c r="I3458" s="50"/>
      <c r="J3458" s="50"/>
      <c r="K3458" s="50"/>
      <c r="L3458" s="50"/>
      <c r="M3458" s="50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0"/>
      <c r="Z3458" s="50"/>
      <c r="AA3458" s="46"/>
      <c r="AB3458" s="46"/>
      <c r="AC3458" s="46"/>
      <c r="AD3458" s="46"/>
      <c r="AE3458" s="46"/>
      <c r="AF3458" s="46"/>
      <c r="AG3458" s="46"/>
      <c r="AH3458" s="46"/>
      <c r="AI3458" s="46"/>
      <c r="AJ3458" s="46"/>
      <c r="AK3458" s="46"/>
    </row>
    <row r="3459" spans="7:37" s="1" customFormat="1" ht="13.9" customHeight="1">
      <c r="G3459" s="50"/>
      <c r="H3459" s="50"/>
      <c r="I3459" s="50"/>
      <c r="J3459" s="50"/>
      <c r="K3459" s="50"/>
      <c r="L3459" s="50"/>
      <c r="M3459" s="50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0"/>
      <c r="Z3459" s="50"/>
      <c r="AA3459" s="46"/>
      <c r="AB3459" s="46"/>
      <c r="AC3459" s="46"/>
      <c r="AD3459" s="46"/>
      <c r="AE3459" s="46"/>
      <c r="AF3459" s="46"/>
      <c r="AG3459" s="46"/>
      <c r="AH3459" s="46"/>
      <c r="AI3459" s="46"/>
      <c r="AJ3459" s="46"/>
      <c r="AK3459" s="46"/>
    </row>
    <row r="3460" spans="7:37" s="1" customFormat="1" ht="13.9" customHeight="1">
      <c r="G3460" s="50"/>
      <c r="H3460" s="50"/>
      <c r="I3460" s="50"/>
      <c r="J3460" s="50"/>
      <c r="K3460" s="50"/>
      <c r="L3460" s="50"/>
      <c r="M3460" s="50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0"/>
      <c r="Z3460" s="50"/>
      <c r="AA3460" s="46"/>
      <c r="AB3460" s="46"/>
      <c r="AC3460" s="46"/>
      <c r="AD3460" s="46"/>
      <c r="AE3460" s="46"/>
      <c r="AF3460" s="46"/>
      <c r="AG3460" s="46"/>
      <c r="AH3460" s="46"/>
      <c r="AI3460" s="46"/>
      <c r="AJ3460" s="46"/>
      <c r="AK3460" s="46"/>
    </row>
    <row r="3461" spans="7:37" s="1" customFormat="1" ht="13.9" customHeight="1">
      <c r="G3461" s="50"/>
      <c r="H3461" s="50"/>
      <c r="I3461" s="50"/>
      <c r="J3461" s="50"/>
      <c r="K3461" s="50"/>
      <c r="L3461" s="50"/>
      <c r="M3461" s="50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0"/>
      <c r="Z3461" s="50"/>
      <c r="AA3461" s="46"/>
      <c r="AB3461" s="46"/>
      <c r="AC3461" s="46"/>
      <c r="AD3461" s="46"/>
      <c r="AE3461" s="46"/>
      <c r="AF3461" s="46"/>
      <c r="AG3461" s="46"/>
      <c r="AH3461" s="46"/>
      <c r="AI3461" s="46"/>
      <c r="AJ3461" s="46"/>
      <c r="AK3461" s="46"/>
    </row>
    <row r="3462" spans="7:37" s="1" customFormat="1" ht="13.9" customHeight="1">
      <c r="G3462" s="50"/>
      <c r="H3462" s="50"/>
      <c r="I3462" s="50"/>
      <c r="J3462" s="50"/>
      <c r="K3462" s="50"/>
      <c r="L3462" s="50"/>
      <c r="M3462" s="50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0"/>
      <c r="Z3462" s="50"/>
      <c r="AA3462" s="46"/>
      <c r="AB3462" s="46"/>
      <c r="AC3462" s="46"/>
      <c r="AD3462" s="46"/>
      <c r="AE3462" s="46"/>
      <c r="AF3462" s="46"/>
      <c r="AG3462" s="46"/>
      <c r="AH3462" s="46"/>
      <c r="AI3462" s="46"/>
      <c r="AJ3462" s="46"/>
      <c r="AK3462" s="46"/>
    </row>
    <row r="3463" spans="7:37" s="1" customFormat="1" ht="13.9" customHeight="1">
      <c r="G3463" s="50"/>
      <c r="H3463" s="50"/>
      <c r="I3463" s="50"/>
      <c r="J3463" s="50"/>
      <c r="K3463" s="50"/>
      <c r="L3463" s="50"/>
      <c r="M3463" s="50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0"/>
      <c r="Z3463" s="50"/>
      <c r="AA3463" s="46"/>
      <c r="AB3463" s="46"/>
      <c r="AC3463" s="46"/>
      <c r="AD3463" s="46"/>
      <c r="AE3463" s="46"/>
      <c r="AF3463" s="46"/>
      <c r="AG3463" s="46"/>
      <c r="AH3463" s="46"/>
      <c r="AI3463" s="46"/>
      <c r="AJ3463" s="46"/>
      <c r="AK3463" s="46"/>
    </row>
    <row r="3464" spans="7:37" s="1" customFormat="1" ht="13.9" customHeight="1">
      <c r="G3464" s="50"/>
      <c r="H3464" s="50"/>
      <c r="I3464" s="50"/>
      <c r="J3464" s="50"/>
      <c r="K3464" s="50"/>
      <c r="L3464" s="50"/>
      <c r="M3464" s="50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0"/>
      <c r="Z3464" s="50"/>
      <c r="AA3464" s="46"/>
      <c r="AB3464" s="46"/>
      <c r="AC3464" s="46"/>
      <c r="AD3464" s="46"/>
      <c r="AE3464" s="46"/>
      <c r="AF3464" s="46"/>
      <c r="AG3464" s="46"/>
      <c r="AH3464" s="46"/>
      <c r="AI3464" s="46"/>
      <c r="AJ3464" s="46"/>
      <c r="AK3464" s="46"/>
    </row>
    <row r="3465" spans="7:37" s="1" customFormat="1" ht="13.9" customHeight="1">
      <c r="G3465" s="50"/>
      <c r="H3465" s="50"/>
      <c r="I3465" s="50"/>
      <c r="J3465" s="50"/>
      <c r="K3465" s="50"/>
      <c r="L3465" s="50"/>
      <c r="M3465" s="50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0"/>
      <c r="Z3465" s="50"/>
      <c r="AA3465" s="46"/>
      <c r="AB3465" s="46"/>
      <c r="AC3465" s="46"/>
      <c r="AD3465" s="46"/>
      <c r="AE3465" s="46"/>
      <c r="AF3465" s="46"/>
      <c r="AG3465" s="46"/>
      <c r="AH3465" s="46"/>
      <c r="AI3465" s="46"/>
      <c r="AJ3465" s="46"/>
      <c r="AK3465" s="46"/>
    </row>
    <row r="3466" spans="7:37" s="1" customFormat="1" ht="13.9" customHeight="1">
      <c r="G3466" s="50"/>
      <c r="H3466" s="50"/>
      <c r="I3466" s="50"/>
      <c r="J3466" s="50"/>
      <c r="K3466" s="50"/>
      <c r="L3466" s="50"/>
      <c r="M3466" s="50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0"/>
      <c r="Z3466" s="50"/>
      <c r="AA3466" s="46"/>
      <c r="AB3466" s="46"/>
      <c r="AC3466" s="46"/>
      <c r="AD3466" s="46"/>
      <c r="AE3466" s="46"/>
      <c r="AF3466" s="46"/>
      <c r="AG3466" s="46"/>
      <c r="AH3466" s="46"/>
      <c r="AI3466" s="46"/>
      <c r="AJ3466" s="46"/>
      <c r="AK3466" s="46"/>
    </row>
    <row r="3467" spans="7:37" s="1" customFormat="1" ht="13.9" customHeight="1">
      <c r="G3467" s="50"/>
      <c r="H3467" s="50"/>
      <c r="I3467" s="50"/>
      <c r="J3467" s="50"/>
      <c r="K3467" s="50"/>
      <c r="L3467" s="50"/>
      <c r="M3467" s="50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0"/>
      <c r="Z3467" s="50"/>
      <c r="AA3467" s="46"/>
      <c r="AB3467" s="46"/>
      <c r="AC3467" s="46"/>
      <c r="AD3467" s="46"/>
      <c r="AE3467" s="46"/>
      <c r="AF3467" s="46"/>
      <c r="AG3467" s="46"/>
      <c r="AH3467" s="46"/>
      <c r="AI3467" s="46"/>
      <c r="AJ3467" s="46"/>
      <c r="AK3467" s="46"/>
    </row>
    <row r="3468" spans="7:37" s="1" customFormat="1" ht="13.9" customHeight="1">
      <c r="G3468" s="50"/>
      <c r="H3468" s="50"/>
      <c r="I3468" s="50"/>
      <c r="J3468" s="50"/>
      <c r="K3468" s="50"/>
      <c r="L3468" s="50"/>
      <c r="M3468" s="50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0"/>
      <c r="Z3468" s="50"/>
      <c r="AA3468" s="46"/>
      <c r="AB3468" s="46"/>
      <c r="AC3468" s="46"/>
      <c r="AD3468" s="46"/>
      <c r="AE3468" s="46"/>
      <c r="AF3468" s="46"/>
      <c r="AG3468" s="46"/>
      <c r="AH3468" s="46"/>
      <c r="AI3468" s="46"/>
      <c r="AJ3468" s="46"/>
      <c r="AK3468" s="46"/>
    </row>
    <row r="3469" spans="7:37" s="1" customFormat="1" ht="13.9" customHeight="1">
      <c r="G3469" s="50"/>
      <c r="H3469" s="50"/>
      <c r="I3469" s="50"/>
      <c r="J3469" s="50"/>
      <c r="K3469" s="50"/>
      <c r="L3469" s="50"/>
      <c r="M3469" s="50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0"/>
      <c r="Z3469" s="50"/>
      <c r="AA3469" s="46"/>
      <c r="AB3469" s="46"/>
      <c r="AC3469" s="46"/>
      <c r="AD3469" s="46"/>
      <c r="AE3469" s="46"/>
      <c r="AF3469" s="46"/>
      <c r="AG3469" s="46"/>
      <c r="AH3469" s="46"/>
      <c r="AI3469" s="46"/>
      <c r="AJ3469" s="46"/>
      <c r="AK3469" s="46"/>
    </row>
    <row r="3470" spans="7:37" s="1" customFormat="1" ht="13.9" customHeight="1">
      <c r="G3470" s="50"/>
      <c r="H3470" s="50"/>
      <c r="I3470" s="50"/>
      <c r="J3470" s="50"/>
      <c r="K3470" s="50"/>
      <c r="L3470" s="50"/>
      <c r="M3470" s="50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0"/>
      <c r="Z3470" s="50"/>
      <c r="AA3470" s="46"/>
      <c r="AB3470" s="46"/>
      <c r="AC3470" s="46"/>
      <c r="AD3470" s="46"/>
      <c r="AE3470" s="46"/>
      <c r="AF3470" s="46"/>
      <c r="AG3470" s="46"/>
      <c r="AH3470" s="46"/>
      <c r="AI3470" s="46"/>
      <c r="AJ3470" s="46"/>
      <c r="AK3470" s="46"/>
    </row>
    <row r="3471" spans="7:37" s="1" customFormat="1" ht="13.9" customHeight="1">
      <c r="G3471" s="50"/>
      <c r="H3471" s="50"/>
      <c r="I3471" s="50"/>
      <c r="J3471" s="50"/>
      <c r="K3471" s="50"/>
      <c r="L3471" s="50"/>
      <c r="M3471" s="50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0"/>
      <c r="Z3471" s="50"/>
      <c r="AA3471" s="46"/>
      <c r="AB3471" s="46"/>
      <c r="AC3471" s="46"/>
      <c r="AD3471" s="46"/>
      <c r="AE3471" s="46"/>
      <c r="AF3471" s="46"/>
      <c r="AG3471" s="46"/>
      <c r="AH3471" s="46"/>
      <c r="AI3471" s="46"/>
      <c r="AJ3471" s="46"/>
      <c r="AK3471" s="46"/>
    </row>
    <row r="3472" spans="7:37" s="1" customFormat="1" ht="13.9" customHeight="1">
      <c r="G3472" s="50"/>
      <c r="H3472" s="50"/>
      <c r="I3472" s="50"/>
      <c r="J3472" s="50"/>
      <c r="K3472" s="50"/>
      <c r="L3472" s="50"/>
      <c r="M3472" s="50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0"/>
      <c r="Z3472" s="50"/>
      <c r="AA3472" s="46"/>
      <c r="AB3472" s="46"/>
      <c r="AC3472" s="46"/>
      <c r="AD3472" s="46"/>
      <c r="AE3472" s="46"/>
      <c r="AF3472" s="46"/>
      <c r="AG3472" s="46"/>
      <c r="AH3472" s="46"/>
      <c r="AI3472" s="46"/>
      <c r="AJ3472" s="46"/>
      <c r="AK3472" s="46"/>
    </row>
    <row r="3473" spans="7:37" s="1" customFormat="1" ht="13.9" customHeight="1">
      <c r="G3473" s="50"/>
      <c r="H3473" s="50"/>
      <c r="I3473" s="50"/>
      <c r="J3473" s="50"/>
      <c r="K3473" s="50"/>
      <c r="L3473" s="50"/>
      <c r="M3473" s="50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0"/>
      <c r="Z3473" s="50"/>
      <c r="AA3473" s="46"/>
      <c r="AB3473" s="46"/>
      <c r="AC3473" s="46"/>
      <c r="AD3473" s="46"/>
      <c r="AE3473" s="46"/>
      <c r="AF3473" s="46"/>
      <c r="AG3473" s="46"/>
      <c r="AH3473" s="46"/>
      <c r="AI3473" s="46"/>
      <c r="AJ3473" s="46"/>
      <c r="AK3473" s="46"/>
    </row>
    <row r="3474" spans="7:37" s="1" customFormat="1" ht="13.9" customHeight="1">
      <c r="G3474" s="50"/>
      <c r="H3474" s="50"/>
      <c r="I3474" s="50"/>
      <c r="J3474" s="50"/>
      <c r="K3474" s="50"/>
      <c r="L3474" s="50"/>
      <c r="M3474" s="50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0"/>
      <c r="Z3474" s="50"/>
      <c r="AA3474" s="46"/>
      <c r="AB3474" s="46"/>
      <c r="AC3474" s="46"/>
      <c r="AD3474" s="46"/>
      <c r="AE3474" s="46"/>
      <c r="AF3474" s="46"/>
      <c r="AG3474" s="46"/>
      <c r="AH3474" s="46"/>
      <c r="AI3474" s="46"/>
      <c r="AJ3474" s="46"/>
      <c r="AK3474" s="46"/>
    </row>
    <row r="3475" spans="7:37" s="1" customFormat="1" ht="13.9" customHeight="1">
      <c r="G3475" s="50"/>
      <c r="H3475" s="50"/>
      <c r="I3475" s="50"/>
      <c r="J3475" s="50"/>
      <c r="K3475" s="50"/>
      <c r="L3475" s="50"/>
      <c r="M3475" s="50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0"/>
      <c r="Z3475" s="50"/>
      <c r="AA3475" s="46"/>
      <c r="AB3475" s="46"/>
      <c r="AC3475" s="46"/>
      <c r="AD3475" s="46"/>
      <c r="AE3475" s="46"/>
      <c r="AF3475" s="46"/>
      <c r="AG3475" s="46"/>
      <c r="AH3475" s="46"/>
      <c r="AI3475" s="46"/>
      <c r="AJ3475" s="46"/>
      <c r="AK3475" s="46"/>
    </row>
    <row r="3476" spans="7:37" s="1" customFormat="1" ht="13.9" customHeight="1">
      <c r="G3476" s="50"/>
      <c r="H3476" s="50"/>
      <c r="I3476" s="50"/>
      <c r="J3476" s="50"/>
      <c r="K3476" s="50"/>
      <c r="L3476" s="50"/>
      <c r="M3476" s="50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0"/>
      <c r="Z3476" s="50"/>
      <c r="AA3476" s="46"/>
      <c r="AB3476" s="46"/>
      <c r="AC3476" s="46"/>
      <c r="AD3476" s="46"/>
      <c r="AE3476" s="46"/>
      <c r="AF3476" s="46"/>
      <c r="AG3476" s="46"/>
      <c r="AH3476" s="46"/>
      <c r="AI3476" s="46"/>
      <c r="AJ3476" s="46"/>
      <c r="AK3476" s="46"/>
    </row>
    <row r="3477" spans="7:37" s="1" customFormat="1" ht="13.9" customHeight="1">
      <c r="G3477" s="50"/>
      <c r="H3477" s="50"/>
      <c r="I3477" s="50"/>
      <c r="J3477" s="50"/>
      <c r="K3477" s="50"/>
      <c r="L3477" s="50"/>
      <c r="M3477" s="50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0"/>
      <c r="Z3477" s="50"/>
      <c r="AA3477" s="46"/>
      <c r="AB3477" s="46"/>
      <c r="AC3477" s="46"/>
      <c r="AD3477" s="46"/>
      <c r="AE3477" s="46"/>
      <c r="AF3477" s="46"/>
      <c r="AG3477" s="46"/>
      <c r="AH3477" s="46"/>
      <c r="AI3477" s="46"/>
      <c r="AJ3477" s="46"/>
      <c r="AK3477" s="46"/>
    </row>
    <row r="3478" spans="7:37" s="1" customFormat="1" ht="13.9" customHeight="1">
      <c r="G3478" s="50"/>
      <c r="H3478" s="50"/>
      <c r="I3478" s="50"/>
      <c r="J3478" s="50"/>
      <c r="K3478" s="50"/>
      <c r="L3478" s="50"/>
      <c r="M3478" s="50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0"/>
      <c r="Z3478" s="50"/>
      <c r="AA3478" s="46"/>
      <c r="AB3478" s="46"/>
      <c r="AC3478" s="46"/>
      <c r="AD3478" s="46"/>
      <c r="AE3478" s="46"/>
      <c r="AF3478" s="46"/>
      <c r="AG3478" s="46"/>
      <c r="AH3478" s="46"/>
      <c r="AI3478" s="46"/>
      <c r="AJ3478" s="46"/>
      <c r="AK3478" s="46"/>
    </row>
    <row r="3479" spans="7:37" s="1" customFormat="1" ht="13.9" customHeight="1">
      <c r="G3479" s="50"/>
      <c r="H3479" s="50"/>
      <c r="I3479" s="50"/>
      <c r="J3479" s="50"/>
      <c r="K3479" s="50"/>
      <c r="L3479" s="50"/>
      <c r="M3479" s="50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0"/>
      <c r="Z3479" s="50"/>
      <c r="AA3479" s="46"/>
      <c r="AB3479" s="46"/>
      <c r="AC3479" s="46"/>
      <c r="AD3479" s="46"/>
      <c r="AE3479" s="46"/>
      <c r="AF3479" s="46"/>
      <c r="AG3479" s="46"/>
      <c r="AH3479" s="46"/>
      <c r="AI3479" s="46"/>
      <c r="AJ3479" s="46"/>
      <c r="AK3479" s="46"/>
    </row>
    <row r="3480" spans="7:37" s="1" customFormat="1" ht="13.9" customHeight="1">
      <c r="G3480" s="50"/>
      <c r="H3480" s="50"/>
      <c r="I3480" s="50"/>
      <c r="J3480" s="50"/>
      <c r="K3480" s="50"/>
      <c r="L3480" s="50"/>
      <c r="M3480" s="50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0"/>
      <c r="Z3480" s="50"/>
      <c r="AA3480" s="46"/>
      <c r="AB3480" s="46"/>
      <c r="AC3480" s="46"/>
      <c r="AD3480" s="46"/>
      <c r="AE3480" s="46"/>
      <c r="AF3480" s="46"/>
      <c r="AG3480" s="46"/>
      <c r="AH3480" s="46"/>
      <c r="AI3480" s="46"/>
      <c r="AJ3480" s="46"/>
      <c r="AK3480" s="46"/>
    </row>
    <row r="3481" spans="7:37" s="1" customFormat="1" ht="13.9" customHeight="1">
      <c r="G3481" s="50"/>
      <c r="H3481" s="50"/>
      <c r="I3481" s="50"/>
      <c r="J3481" s="50"/>
      <c r="K3481" s="50"/>
      <c r="L3481" s="50"/>
      <c r="M3481" s="50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0"/>
      <c r="Z3481" s="50"/>
      <c r="AA3481" s="46"/>
      <c r="AB3481" s="46"/>
      <c r="AC3481" s="46"/>
      <c r="AD3481" s="46"/>
      <c r="AE3481" s="46"/>
      <c r="AF3481" s="46"/>
      <c r="AG3481" s="46"/>
      <c r="AH3481" s="46"/>
      <c r="AI3481" s="46"/>
      <c r="AJ3481" s="46"/>
      <c r="AK3481" s="46"/>
    </row>
    <row r="3482" spans="7:37" s="1" customFormat="1" ht="13.9" customHeight="1">
      <c r="G3482" s="50"/>
      <c r="H3482" s="50"/>
      <c r="I3482" s="50"/>
      <c r="J3482" s="50"/>
      <c r="K3482" s="50"/>
      <c r="L3482" s="50"/>
      <c r="M3482" s="50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0"/>
      <c r="Z3482" s="50"/>
      <c r="AA3482" s="46"/>
      <c r="AB3482" s="46"/>
      <c r="AC3482" s="46"/>
      <c r="AD3482" s="46"/>
      <c r="AE3482" s="46"/>
      <c r="AF3482" s="46"/>
      <c r="AG3482" s="46"/>
      <c r="AH3482" s="46"/>
      <c r="AI3482" s="46"/>
      <c r="AJ3482" s="46"/>
      <c r="AK3482" s="46"/>
    </row>
    <row r="3483" spans="7:37" s="1" customFormat="1" ht="13.9" customHeight="1">
      <c r="G3483" s="50"/>
      <c r="H3483" s="50"/>
      <c r="I3483" s="50"/>
      <c r="J3483" s="50"/>
      <c r="K3483" s="50"/>
      <c r="L3483" s="50"/>
      <c r="M3483" s="50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0"/>
      <c r="Z3483" s="50"/>
      <c r="AA3483" s="46"/>
      <c r="AB3483" s="46"/>
      <c r="AC3483" s="46"/>
      <c r="AD3483" s="46"/>
      <c r="AE3483" s="46"/>
      <c r="AF3483" s="46"/>
      <c r="AG3483" s="46"/>
      <c r="AH3483" s="46"/>
      <c r="AI3483" s="46"/>
      <c r="AJ3483" s="46"/>
      <c r="AK3483" s="46"/>
    </row>
    <row r="3484" spans="7:37" s="1" customFormat="1" ht="13.9" customHeight="1">
      <c r="G3484" s="50"/>
      <c r="H3484" s="50"/>
      <c r="I3484" s="50"/>
      <c r="J3484" s="50"/>
      <c r="K3484" s="50"/>
      <c r="L3484" s="50"/>
      <c r="M3484" s="50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0"/>
      <c r="Z3484" s="50"/>
      <c r="AA3484" s="46"/>
      <c r="AB3484" s="46"/>
      <c r="AC3484" s="46"/>
      <c r="AD3484" s="46"/>
      <c r="AE3484" s="46"/>
      <c r="AF3484" s="46"/>
      <c r="AG3484" s="46"/>
      <c r="AH3484" s="46"/>
      <c r="AI3484" s="46"/>
      <c r="AJ3484" s="46"/>
      <c r="AK3484" s="46"/>
    </row>
    <row r="3485" spans="7:37" s="1" customFormat="1" ht="13.9" customHeight="1">
      <c r="G3485" s="50"/>
      <c r="H3485" s="50"/>
      <c r="I3485" s="50"/>
      <c r="J3485" s="50"/>
      <c r="K3485" s="50"/>
      <c r="L3485" s="50"/>
      <c r="M3485" s="50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0"/>
      <c r="Z3485" s="50"/>
      <c r="AA3485" s="46"/>
      <c r="AB3485" s="46"/>
      <c r="AC3485" s="46"/>
      <c r="AD3485" s="46"/>
      <c r="AE3485" s="46"/>
      <c r="AF3485" s="46"/>
      <c r="AG3485" s="46"/>
      <c r="AH3485" s="46"/>
      <c r="AI3485" s="46"/>
      <c r="AJ3485" s="46"/>
      <c r="AK3485" s="46"/>
    </row>
    <row r="3486" spans="7:37" s="1" customFormat="1" ht="13.9" customHeight="1">
      <c r="G3486" s="50"/>
      <c r="H3486" s="50"/>
      <c r="I3486" s="50"/>
      <c r="J3486" s="50"/>
      <c r="K3486" s="50"/>
      <c r="L3486" s="50"/>
      <c r="M3486" s="50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0"/>
      <c r="Z3486" s="50"/>
      <c r="AA3486" s="46"/>
      <c r="AB3486" s="46"/>
      <c r="AC3486" s="46"/>
      <c r="AD3486" s="46"/>
      <c r="AE3486" s="46"/>
      <c r="AF3486" s="46"/>
      <c r="AG3486" s="46"/>
      <c r="AH3486" s="46"/>
      <c r="AI3486" s="46"/>
      <c r="AJ3486" s="46"/>
      <c r="AK3486" s="46"/>
    </row>
    <row r="3487" spans="7:37" s="1" customFormat="1" ht="13.9" customHeight="1">
      <c r="G3487" s="50"/>
      <c r="H3487" s="50"/>
      <c r="I3487" s="50"/>
      <c r="J3487" s="50"/>
      <c r="K3487" s="50"/>
      <c r="L3487" s="50"/>
      <c r="M3487" s="50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0"/>
      <c r="Z3487" s="50"/>
      <c r="AA3487" s="46"/>
      <c r="AB3487" s="46"/>
      <c r="AC3487" s="46"/>
      <c r="AD3487" s="46"/>
      <c r="AE3487" s="46"/>
      <c r="AF3487" s="46"/>
      <c r="AG3487" s="46"/>
      <c r="AH3487" s="46"/>
      <c r="AI3487" s="46"/>
      <c r="AJ3487" s="46"/>
      <c r="AK3487" s="46"/>
    </row>
    <row r="3488" spans="7:37" s="1" customFormat="1" ht="13.9" customHeight="1">
      <c r="G3488" s="50"/>
      <c r="H3488" s="50"/>
      <c r="I3488" s="50"/>
      <c r="J3488" s="50"/>
      <c r="K3488" s="50"/>
      <c r="L3488" s="50"/>
      <c r="M3488" s="50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0"/>
      <c r="Z3488" s="50"/>
      <c r="AA3488" s="46"/>
      <c r="AB3488" s="46"/>
      <c r="AC3488" s="46"/>
      <c r="AD3488" s="46"/>
      <c r="AE3488" s="46"/>
      <c r="AF3488" s="46"/>
      <c r="AG3488" s="46"/>
      <c r="AH3488" s="46"/>
      <c r="AI3488" s="46"/>
      <c r="AJ3488" s="46"/>
      <c r="AK3488" s="46"/>
    </row>
    <row r="3489" spans="7:37" s="1" customFormat="1" ht="13.9" customHeight="1">
      <c r="G3489" s="50"/>
      <c r="H3489" s="50"/>
      <c r="I3489" s="50"/>
      <c r="J3489" s="50"/>
      <c r="K3489" s="50"/>
      <c r="L3489" s="50"/>
      <c r="M3489" s="50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0"/>
      <c r="Z3489" s="50"/>
      <c r="AA3489" s="46"/>
      <c r="AB3489" s="46"/>
      <c r="AC3489" s="46"/>
      <c r="AD3489" s="46"/>
      <c r="AE3489" s="46"/>
      <c r="AF3489" s="46"/>
      <c r="AG3489" s="46"/>
      <c r="AH3489" s="46"/>
      <c r="AI3489" s="46"/>
      <c r="AJ3489" s="46"/>
      <c r="AK3489" s="46"/>
    </row>
    <row r="3490" spans="7:37" s="1" customFormat="1" ht="13.9" customHeight="1">
      <c r="G3490" s="50"/>
      <c r="H3490" s="50"/>
      <c r="I3490" s="50"/>
      <c r="J3490" s="50"/>
      <c r="K3490" s="50"/>
      <c r="L3490" s="50"/>
      <c r="M3490" s="50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0"/>
      <c r="Z3490" s="50"/>
      <c r="AA3490" s="46"/>
      <c r="AB3490" s="46"/>
      <c r="AC3490" s="46"/>
      <c r="AD3490" s="46"/>
      <c r="AE3490" s="46"/>
      <c r="AF3490" s="46"/>
      <c r="AG3490" s="46"/>
      <c r="AH3490" s="46"/>
      <c r="AI3490" s="46"/>
      <c r="AJ3490" s="46"/>
      <c r="AK3490" s="46"/>
    </row>
    <row r="3491" spans="7:37" s="1" customFormat="1" ht="13.9" customHeight="1">
      <c r="G3491" s="50"/>
      <c r="H3491" s="50"/>
      <c r="I3491" s="50"/>
      <c r="J3491" s="50"/>
      <c r="K3491" s="50"/>
      <c r="L3491" s="50"/>
      <c r="M3491" s="50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0"/>
      <c r="Z3491" s="50"/>
      <c r="AA3491" s="46"/>
      <c r="AB3491" s="46"/>
      <c r="AC3491" s="46"/>
      <c r="AD3491" s="46"/>
      <c r="AE3491" s="46"/>
      <c r="AF3491" s="46"/>
      <c r="AG3491" s="46"/>
      <c r="AH3491" s="46"/>
      <c r="AI3491" s="46"/>
      <c r="AJ3491" s="46"/>
      <c r="AK3491" s="46"/>
    </row>
    <row r="3492" spans="7:37" s="1" customFormat="1" ht="13.9" customHeight="1">
      <c r="G3492" s="50"/>
      <c r="H3492" s="50"/>
      <c r="I3492" s="50"/>
      <c r="J3492" s="50"/>
      <c r="K3492" s="50"/>
      <c r="L3492" s="50"/>
      <c r="M3492" s="50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0"/>
      <c r="Z3492" s="50"/>
      <c r="AA3492" s="46"/>
      <c r="AB3492" s="46"/>
      <c r="AC3492" s="46"/>
      <c r="AD3492" s="46"/>
      <c r="AE3492" s="46"/>
      <c r="AF3492" s="46"/>
      <c r="AG3492" s="46"/>
      <c r="AH3492" s="46"/>
      <c r="AI3492" s="46"/>
      <c r="AJ3492" s="46"/>
      <c r="AK3492" s="46"/>
    </row>
    <row r="3493" spans="7:37" s="1" customFormat="1" ht="13.9" customHeight="1">
      <c r="G3493" s="50"/>
      <c r="H3493" s="50"/>
      <c r="I3493" s="50"/>
      <c r="J3493" s="50"/>
      <c r="K3493" s="50"/>
      <c r="L3493" s="50"/>
      <c r="M3493" s="50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0"/>
      <c r="Z3493" s="50"/>
      <c r="AA3493" s="46"/>
      <c r="AB3493" s="46"/>
      <c r="AC3493" s="46"/>
      <c r="AD3493" s="46"/>
      <c r="AE3493" s="46"/>
      <c r="AF3493" s="46"/>
      <c r="AG3493" s="46"/>
      <c r="AH3493" s="46"/>
      <c r="AI3493" s="46"/>
      <c r="AJ3493" s="46"/>
      <c r="AK3493" s="46"/>
    </row>
    <row r="3494" spans="7:37" s="1" customFormat="1" ht="13.9" customHeight="1">
      <c r="G3494" s="50"/>
      <c r="H3494" s="50"/>
      <c r="I3494" s="50"/>
      <c r="J3494" s="50"/>
      <c r="K3494" s="50"/>
      <c r="L3494" s="50"/>
      <c r="M3494" s="50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0"/>
      <c r="Z3494" s="50"/>
      <c r="AA3494" s="46"/>
      <c r="AB3494" s="46"/>
      <c r="AC3494" s="46"/>
      <c r="AD3494" s="46"/>
      <c r="AE3494" s="46"/>
      <c r="AF3494" s="46"/>
      <c r="AG3494" s="46"/>
      <c r="AH3494" s="46"/>
      <c r="AI3494" s="46"/>
      <c r="AJ3494" s="46"/>
      <c r="AK3494" s="46"/>
    </row>
    <row r="3495" spans="7:37" s="1" customFormat="1" ht="13.9" customHeight="1">
      <c r="G3495" s="50"/>
      <c r="H3495" s="50"/>
      <c r="I3495" s="50"/>
      <c r="J3495" s="50"/>
      <c r="K3495" s="50"/>
      <c r="L3495" s="50"/>
      <c r="M3495" s="50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0"/>
      <c r="Z3495" s="50"/>
      <c r="AA3495" s="46"/>
      <c r="AB3495" s="46"/>
      <c r="AC3495" s="46"/>
      <c r="AD3495" s="46"/>
      <c r="AE3495" s="46"/>
      <c r="AF3495" s="46"/>
      <c r="AG3495" s="46"/>
      <c r="AH3495" s="46"/>
      <c r="AI3495" s="46"/>
      <c r="AJ3495" s="46"/>
      <c r="AK3495" s="46"/>
    </row>
    <row r="3496" spans="7:37" s="1" customFormat="1" ht="13.9" customHeight="1">
      <c r="G3496" s="50"/>
      <c r="H3496" s="50"/>
      <c r="I3496" s="50"/>
      <c r="J3496" s="50"/>
      <c r="K3496" s="50"/>
      <c r="L3496" s="50"/>
      <c r="M3496" s="50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0"/>
      <c r="Z3496" s="50"/>
      <c r="AA3496" s="46"/>
      <c r="AB3496" s="46"/>
      <c r="AC3496" s="46"/>
      <c r="AD3496" s="46"/>
      <c r="AE3496" s="46"/>
      <c r="AF3496" s="46"/>
      <c r="AG3496" s="46"/>
      <c r="AH3496" s="46"/>
      <c r="AI3496" s="46"/>
      <c r="AJ3496" s="46"/>
      <c r="AK3496" s="46"/>
    </row>
    <row r="3497" spans="7:37" s="1" customFormat="1" ht="13.9" customHeight="1">
      <c r="G3497" s="50"/>
      <c r="H3497" s="50"/>
      <c r="I3497" s="50"/>
      <c r="J3497" s="50"/>
      <c r="K3497" s="50"/>
      <c r="L3497" s="50"/>
      <c r="M3497" s="50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0"/>
      <c r="Z3497" s="50"/>
      <c r="AA3497" s="46"/>
      <c r="AB3497" s="46"/>
      <c r="AC3497" s="46"/>
      <c r="AD3497" s="46"/>
      <c r="AE3497" s="46"/>
      <c r="AF3497" s="46"/>
      <c r="AG3497" s="46"/>
      <c r="AH3497" s="46"/>
      <c r="AI3497" s="46"/>
      <c r="AJ3497" s="46"/>
      <c r="AK3497" s="46"/>
    </row>
    <row r="3498" spans="7:37" s="1" customFormat="1" ht="13.9" customHeight="1">
      <c r="G3498" s="50"/>
      <c r="H3498" s="50"/>
      <c r="I3498" s="50"/>
      <c r="J3498" s="50"/>
      <c r="K3498" s="50"/>
      <c r="L3498" s="50"/>
      <c r="M3498" s="50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0"/>
      <c r="Z3498" s="50"/>
      <c r="AA3498" s="46"/>
      <c r="AB3498" s="46"/>
      <c r="AC3498" s="46"/>
      <c r="AD3498" s="46"/>
      <c r="AE3498" s="46"/>
      <c r="AF3498" s="46"/>
      <c r="AG3498" s="46"/>
      <c r="AH3498" s="46"/>
      <c r="AI3498" s="46"/>
      <c r="AJ3498" s="46"/>
      <c r="AK3498" s="46"/>
    </row>
    <row r="3499" spans="7:37" s="1" customFormat="1" ht="13.9" customHeight="1">
      <c r="G3499" s="50"/>
      <c r="H3499" s="50"/>
      <c r="I3499" s="50"/>
      <c r="J3499" s="50"/>
      <c r="K3499" s="50"/>
      <c r="L3499" s="50"/>
      <c r="M3499" s="50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0"/>
      <c r="Z3499" s="50"/>
      <c r="AA3499" s="46"/>
      <c r="AB3499" s="46"/>
      <c r="AC3499" s="46"/>
      <c r="AD3499" s="46"/>
      <c r="AE3499" s="46"/>
      <c r="AF3499" s="46"/>
      <c r="AG3499" s="46"/>
      <c r="AH3499" s="46"/>
      <c r="AI3499" s="46"/>
      <c r="AJ3499" s="46"/>
      <c r="AK3499" s="46"/>
    </row>
    <row r="3500" spans="7:37" s="1" customFormat="1" ht="13.9" customHeight="1">
      <c r="G3500" s="50"/>
      <c r="H3500" s="50"/>
      <c r="I3500" s="50"/>
      <c r="J3500" s="50"/>
      <c r="K3500" s="50"/>
      <c r="L3500" s="50"/>
      <c r="M3500" s="50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0"/>
      <c r="Z3500" s="50"/>
      <c r="AA3500" s="46"/>
      <c r="AB3500" s="46"/>
      <c r="AC3500" s="46"/>
      <c r="AD3500" s="46"/>
      <c r="AE3500" s="46"/>
      <c r="AF3500" s="46"/>
      <c r="AG3500" s="46"/>
      <c r="AH3500" s="46"/>
      <c r="AI3500" s="46"/>
      <c r="AJ3500" s="46"/>
      <c r="AK3500" s="46"/>
    </row>
    <row r="3501" spans="7:37" s="1" customFormat="1" ht="13.9" customHeight="1">
      <c r="G3501" s="50"/>
      <c r="H3501" s="50"/>
      <c r="I3501" s="50"/>
      <c r="J3501" s="50"/>
      <c r="K3501" s="50"/>
      <c r="L3501" s="50"/>
      <c r="M3501" s="50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0"/>
      <c r="Z3501" s="50"/>
      <c r="AA3501" s="46"/>
      <c r="AB3501" s="46"/>
      <c r="AC3501" s="46"/>
      <c r="AD3501" s="46"/>
      <c r="AE3501" s="46"/>
      <c r="AF3501" s="46"/>
      <c r="AG3501" s="46"/>
      <c r="AH3501" s="46"/>
      <c r="AI3501" s="46"/>
      <c r="AJ3501" s="46"/>
      <c r="AK3501" s="46"/>
    </row>
    <row r="3502" spans="7:37" s="1" customFormat="1" ht="13.9" customHeight="1">
      <c r="G3502" s="50"/>
      <c r="H3502" s="50"/>
      <c r="I3502" s="50"/>
      <c r="J3502" s="50"/>
      <c r="K3502" s="50"/>
      <c r="L3502" s="50"/>
      <c r="M3502" s="50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0"/>
      <c r="Z3502" s="50"/>
      <c r="AA3502" s="46"/>
      <c r="AB3502" s="46"/>
      <c r="AC3502" s="46"/>
      <c r="AD3502" s="46"/>
      <c r="AE3502" s="46"/>
      <c r="AF3502" s="46"/>
      <c r="AG3502" s="46"/>
      <c r="AH3502" s="46"/>
      <c r="AI3502" s="46"/>
      <c r="AJ3502" s="46"/>
      <c r="AK3502" s="46"/>
    </row>
    <row r="3503" spans="7:37" s="1" customFormat="1" ht="13.9" customHeight="1">
      <c r="G3503" s="50"/>
      <c r="H3503" s="50"/>
      <c r="I3503" s="50"/>
      <c r="J3503" s="50"/>
      <c r="K3503" s="50"/>
      <c r="L3503" s="50"/>
      <c r="M3503" s="50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0"/>
      <c r="Z3503" s="50"/>
      <c r="AA3503" s="46"/>
      <c r="AB3503" s="46"/>
      <c r="AC3503" s="46"/>
      <c r="AD3503" s="46"/>
      <c r="AE3503" s="46"/>
      <c r="AF3503" s="46"/>
      <c r="AG3503" s="46"/>
      <c r="AH3503" s="46"/>
      <c r="AI3503" s="46"/>
      <c r="AJ3503" s="46"/>
      <c r="AK3503" s="46"/>
    </row>
    <row r="3504" spans="7:37" s="1" customFormat="1" ht="13.9" customHeight="1">
      <c r="G3504" s="50"/>
      <c r="H3504" s="50"/>
      <c r="I3504" s="50"/>
      <c r="J3504" s="50"/>
      <c r="K3504" s="50"/>
      <c r="L3504" s="50"/>
      <c r="M3504" s="50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0"/>
      <c r="Z3504" s="50"/>
      <c r="AA3504" s="46"/>
      <c r="AB3504" s="46"/>
      <c r="AC3504" s="46"/>
      <c r="AD3504" s="46"/>
      <c r="AE3504" s="46"/>
      <c r="AF3504" s="46"/>
      <c r="AG3504" s="46"/>
      <c r="AH3504" s="46"/>
      <c r="AI3504" s="46"/>
      <c r="AJ3504" s="46"/>
      <c r="AK3504" s="46"/>
    </row>
    <row r="3505" spans="7:37" s="1" customFormat="1" ht="13.9" customHeight="1">
      <c r="G3505" s="50"/>
      <c r="H3505" s="50"/>
      <c r="I3505" s="50"/>
      <c r="J3505" s="50"/>
      <c r="K3505" s="50"/>
      <c r="L3505" s="50"/>
      <c r="M3505" s="50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0"/>
      <c r="Z3505" s="50"/>
      <c r="AA3505" s="46"/>
      <c r="AB3505" s="46"/>
      <c r="AC3505" s="46"/>
      <c r="AD3505" s="46"/>
      <c r="AE3505" s="46"/>
      <c r="AF3505" s="46"/>
      <c r="AG3505" s="46"/>
      <c r="AH3505" s="46"/>
      <c r="AI3505" s="46"/>
      <c r="AJ3505" s="46"/>
      <c r="AK3505" s="46"/>
    </row>
    <row r="3506" spans="7:37" s="1" customFormat="1" ht="13.9" customHeight="1">
      <c r="G3506" s="50"/>
      <c r="H3506" s="50"/>
      <c r="I3506" s="50"/>
      <c r="J3506" s="50"/>
      <c r="K3506" s="50"/>
      <c r="L3506" s="50"/>
      <c r="M3506" s="50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0"/>
      <c r="Z3506" s="50"/>
      <c r="AA3506" s="46"/>
      <c r="AB3506" s="46"/>
      <c r="AC3506" s="46"/>
      <c r="AD3506" s="46"/>
      <c r="AE3506" s="46"/>
      <c r="AF3506" s="46"/>
      <c r="AG3506" s="46"/>
      <c r="AH3506" s="46"/>
      <c r="AI3506" s="46"/>
      <c r="AJ3506" s="46"/>
      <c r="AK3506" s="46"/>
    </row>
    <row r="3507" spans="7:37" s="1" customFormat="1" ht="13.9" customHeight="1">
      <c r="G3507" s="50"/>
      <c r="H3507" s="50"/>
      <c r="I3507" s="50"/>
      <c r="J3507" s="50"/>
      <c r="K3507" s="50"/>
      <c r="L3507" s="50"/>
      <c r="M3507" s="50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0"/>
      <c r="Z3507" s="50"/>
      <c r="AA3507" s="46"/>
      <c r="AB3507" s="46"/>
      <c r="AC3507" s="46"/>
      <c r="AD3507" s="46"/>
      <c r="AE3507" s="46"/>
      <c r="AF3507" s="46"/>
      <c r="AG3507" s="46"/>
      <c r="AH3507" s="46"/>
      <c r="AI3507" s="46"/>
      <c r="AJ3507" s="46"/>
      <c r="AK3507" s="46"/>
    </row>
    <row r="3508" spans="7:37" s="1" customFormat="1" ht="13.9" customHeight="1">
      <c r="G3508" s="50"/>
      <c r="H3508" s="50"/>
      <c r="I3508" s="50"/>
      <c r="J3508" s="50"/>
      <c r="K3508" s="50"/>
      <c r="L3508" s="50"/>
      <c r="M3508" s="50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0"/>
      <c r="Z3508" s="50"/>
      <c r="AA3508" s="46"/>
      <c r="AB3508" s="46"/>
      <c r="AC3508" s="46"/>
      <c r="AD3508" s="46"/>
      <c r="AE3508" s="46"/>
      <c r="AF3508" s="46"/>
      <c r="AG3508" s="46"/>
      <c r="AH3508" s="46"/>
      <c r="AI3508" s="46"/>
      <c r="AJ3508" s="46"/>
      <c r="AK3508" s="46"/>
    </row>
    <row r="3509" spans="7:37" s="1" customFormat="1" ht="13.9" customHeight="1">
      <c r="G3509" s="50"/>
      <c r="H3509" s="50"/>
      <c r="I3509" s="50"/>
      <c r="J3509" s="50"/>
      <c r="K3509" s="50"/>
      <c r="L3509" s="50"/>
      <c r="M3509" s="50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0"/>
      <c r="Z3509" s="50"/>
      <c r="AA3509" s="46"/>
      <c r="AB3509" s="46"/>
      <c r="AC3509" s="46"/>
      <c r="AD3509" s="46"/>
      <c r="AE3509" s="46"/>
      <c r="AF3509" s="46"/>
      <c r="AG3509" s="46"/>
      <c r="AH3509" s="46"/>
      <c r="AI3509" s="46"/>
      <c r="AJ3509" s="46"/>
      <c r="AK3509" s="46"/>
    </row>
    <row r="3510" spans="7:37" s="1" customFormat="1" ht="13.9" customHeight="1">
      <c r="G3510" s="50"/>
      <c r="H3510" s="50"/>
      <c r="I3510" s="50"/>
      <c r="J3510" s="50"/>
      <c r="K3510" s="50"/>
      <c r="L3510" s="50"/>
      <c r="M3510" s="50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0"/>
      <c r="Z3510" s="50"/>
      <c r="AA3510" s="46"/>
      <c r="AB3510" s="46"/>
      <c r="AC3510" s="46"/>
      <c r="AD3510" s="46"/>
      <c r="AE3510" s="46"/>
      <c r="AF3510" s="46"/>
      <c r="AG3510" s="46"/>
      <c r="AH3510" s="46"/>
      <c r="AI3510" s="46"/>
      <c r="AJ3510" s="46"/>
      <c r="AK3510" s="46"/>
    </row>
    <row r="3511" spans="7:37" s="1" customFormat="1" ht="13.9" customHeight="1">
      <c r="G3511" s="50"/>
      <c r="H3511" s="50"/>
      <c r="I3511" s="50"/>
      <c r="J3511" s="50"/>
      <c r="K3511" s="50"/>
      <c r="L3511" s="50"/>
      <c r="M3511" s="50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0"/>
      <c r="Z3511" s="50"/>
      <c r="AA3511" s="46"/>
      <c r="AB3511" s="46"/>
      <c r="AC3511" s="46"/>
      <c r="AD3511" s="46"/>
      <c r="AE3511" s="46"/>
      <c r="AF3511" s="46"/>
      <c r="AG3511" s="46"/>
      <c r="AH3511" s="46"/>
      <c r="AI3511" s="46"/>
      <c r="AJ3511" s="46"/>
      <c r="AK3511" s="46"/>
    </row>
    <row r="3512" spans="7:37" s="1" customFormat="1" ht="13.9" customHeight="1">
      <c r="G3512" s="50"/>
      <c r="H3512" s="50"/>
      <c r="I3512" s="50"/>
      <c r="J3512" s="50"/>
      <c r="K3512" s="50"/>
      <c r="L3512" s="50"/>
      <c r="M3512" s="50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0"/>
      <c r="Z3512" s="50"/>
      <c r="AA3512" s="46"/>
      <c r="AB3512" s="46"/>
      <c r="AC3512" s="46"/>
      <c r="AD3512" s="46"/>
      <c r="AE3512" s="46"/>
      <c r="AF3512" s="46"/>
      <c r="AG3512" s="46"/>
      <c r="AH3512" s="46"/>
      <c r="AI3512" s="46"/>
      <c r="AJ3512" s="46"/>
      <c r="AK3512" s="46"/>
    </row>
    <row r="3513" spans="7:37" s="1" customFormat="1" ht="13.9" customHeight="1">
      <c r="G3513" s="50"/>
      <c r="H3513" s="50"/>
      <c r="I3513" s="50"/>
      <c r="J3513" s="50"/>
      <c r="K3513" s="50"/>
      <c r="L3513" s="50"/>
      <c r="M3513" s="50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0"/>
      <c r="Z3513" s="50"/>
      <c r="AA3513" s="46"/>
      <c r="AB3513" s="46"/>
      <c r="AC3513" s="46"/>
      <c r="AD3513" s="46"/>
      <c r="AE3513" s="46"/>
      <c r="AF3513" s="46"/>
      <c r="AG3513" s="46"/>
      <c r="AH3513" s="46"/>
      <c r="AI3513" s="46"/>
      <c r="AJ3513" s="46"/>
      <c r="AK3513" s="46"/>
    </row>
    <row r="3514" spans="7:37" s="1" customFormat="1" ht="13.9" customHeight="1">
      <c r="G3514" s="50"/>
      <c r="H3514" s="50"/>
      <c r="I3514" s="50"/>
      <c r="J3514" s="50"/>
      <c r="K3514" s="50"/>
      <c r="L3514" s="50"/>
      <c r="M3514" s="50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0"/>
      <c r="Z3514" s="50"/>
      <c r="AA3514" s="46"/>
      <c r="AB3514" s="46"/>
      <c r="AC3514" s="46"/>
      <c r="AD3514" s="46"/>
      <c r="AE3514" s="46"/>
      <c r="AF3514" s="46"/>
      <c r="AG3514" s="46"/>
      <c r="AH3514" s="46"/>
      <c r="AI3514" s="46"/>
      <c r="AJ3514" s="46"/>
      <c r="AK3514" s="46"/>
    </row>
    <row r="3515" spans="7:37" s="1" customFormat="1" ht="13.9" customHeight="1">
      <c r="G3515" s="50"/>
      <c r="H3515" s="50"/>
      <c r="I3515" s="50"/>
      <c r="J3515" s="50"/>
      <c r="K3515" s="50"/>
      <c r="L3515" s="50"/>
      <c r="M3515" s="50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0"/>
      <c r="Z3515" s="50"/>
      <c r="AA3515" s="46"/>
      <c r="AB3515" s="46"/>
      <c r="AC3515" s="46"/>
      <c r="AD3515" s="46"/>
      <c r="AE3515" s="46"/>
      <c r="AF3515" s="46"/>
      <c r="AG3515" s="46"/>
      <c r="AH3515" s="46"/>
      <c r="AI3515" s="46"/>
      <c r="AJ3515" s="46"/>
      <c r="AK3515" s="46"/>
    </row>
    <row r="3516" spans="7:37" s="1" customFormat="1" ht="13.9" customHeight="1">
      <c r="G3516" s="50"/>
      <c r="H3516" s="50"/>
      <c r="I3516" s="50"/>
      <c r="J3516" s="50"/>
      <c r="K3516" s="50"/>
      <c r="L3516" s="50"/>
      <c r="M3516" s="50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0"/>
      <c r="Z3516" s="50"/>
      <c r="AA3516" s="46"/>
      <c r="AB3516" s="46"/>
      <c r="AC3516" s="46"/>
      <c r="AD3516" s="46"/>
      <c r="AE3516" s="46"/>
      <c r="AF3516" s="46"/>
      <c r="AG3516" s="46"/>
      <c r="AH3516" s="46"/>
      <c r="AI3516" s="46"/>
      <c r="AJ3516" s="46"/>
      <c r="AK3516" s="46"/>
    </row>
    <row r="3517" spans="7:37" s="1" customFormat="1" ht="13.9" customHeight="1">
      <c r="G3517" s="50"/>
      <c r="H3517" s="50"/>
      <c r="I3517" s="50"/>
      <c r="J3517" s="50"/>
      <c r="K3517" s="50"/>
      <c r="L3517" s="50"/>
      <c r="M3517" s="50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0"/>
      <c r="Z3517" s="50"/>
      <c r="AA3517" s="46"/>
      <c r="AB3517" s="46"/>
      <c r="AC3517" s="46"/>
      <c r="AD3517" s="46"/>
      <c r="AE3517" s="46"/>
      <c r="AF3517" s="46"/>
      <c r="AG3517" s="46"/>
      <c r="AH3517" s="46"/>
      <c r="AI3517" s="46"/>
      <c r="AJ3517" s="46"/>
      <c r="AK3517" s="46"/>
    </row>
    <row r="3518" spans="7:37" s="1" customFormat="1" ht="13.9" customHeight="1">
      <c r="G3518" s="50"/>
      <c r="H3518" s="50"/>
      <c r="I3518" s="50"/>
      <c r="J3518" s="50"/>
      <c r="K3518" s="50"/>
      <c r="L3518" s="50"/>
      <c r="M3518" s="50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0"/>
      <c r="Z3518" s="50"/>
      <c r="AA3518" s="46"/>
      <c r="AB3518" s="46"/>
      <c r="AC3518" s="46"/>
      <c r="AD3518" s="46"/>
      <c r="AE3518" s="46"/>
      <c r="AF3518" s="46"/>
      <c r="AG3518" s="46"/>
      <c r="AH3518" s="46"/>
      <c r="AI3518" s="46"/>
      <c r="AJ3518" s="46"/>
      <c r="AK3518" s="46"/>
    </row>
    <row r="3519" spans="7:37" s="1" customFormat="1" ht="13.9" customHeight="1">
      <c r="G3519" s="50"/>
      <c r="H3519" s="50"/>
      <c r="I3519" s="50"/>
      <c r="J3519" s="50"/>
      <c r="K3519" s="50"/>
      <c r="L3519" s="50"/>
      <c r="M3519" s="50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0"/>
      <c r="Z3519" s="50"/>
      <c r="AA3519" s="46"/>
      <c r="AB3519" s="46"/>
      <c r="AC3519" s="46"/>
      <c r="AD3519" s="46"/>
      <c r="AE3519" s="46"/>
      <c r="AF3519" s="46"/>
      <c r="AG3519" s="46"/>
      <c r="AH3519" s="46"/>
      <c r="AI3519" s="46"/>
      <c r="AJ3519" s="46"/>
      <c r="AK3519" s="46"/>
    </row>
    <row r="3520" spans="7:37" s="1" customFormat="1" ht="13.9" customHeight="1">
      <c r="G3520" s="50"/>
      <c r="H3520" s="50"/>
      <c r="I3520" s="50"/>
      <c r="J3520" s="50"/>
      <c r="K3520" s="50"/>
      <c r="L3520" s="50"/>
      <c r="M3520" s="50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0"/>
      <c r="Z3520" s="50"/>
      <c r="AA3520" s="46"/>
      <c r="AB3520" s="46"/>
      <c r="AC3520" s="46"/>
      <c r="AD3520" s="46"/>
      <c r="AE3520" s="46"/>
      <c r="AF3520" s="46"/>
      <c r="AG3520" s="46"/>
      <c r="AH3520" s="46"/>
      <c r="AI3520" s="46"/>
      <c r="AJ3520" s="46"/>
      <c r="AK3520" s="46"/>
    </row>
    <row r="3521" spans="7:37" s="1" customFormat="1" ht="13.9" customHeight="1">
      <c r="G3521" s="50"/>
      <c r="H3521" s="50"/>
      <c r="I3521" s="50"/>
      <c r="J3521" s="50"/>
      <c r="K3521" s="50"/>
      <c r="L3521" s="50"/>
      <c r="M3521" s="50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0"/>
      <c r="Z3521" s="50"/>
      <c r="AA3521" s="46"/>
      <c r="AB3521" s="46"/>
      <c r="AC3521" s="46"/>
      <c r="AD3521" s="46"/>
      <c r="AE3521" s="46"/>
      <c r="AF3521" s="46"/>
      <c r="AG3521" s="46"/>
      <c r="AH3521" s="46"/>
      <c r="AI3521" s="46"/>
      <c r="AJ3521" s="46"/>
      <c r="AK3521" s="46"/>
    </row>
    <row r="3522" spans="7:37" s="1" customFormat="1" ht="13.9" customHeight="1">
      <c r="G3522" s="50"/>
      <c r="H3522" s="50"/>
      <c r="I3522" s="50"/>
      <c r="J3522" s="50"/>
      <c r="K3522" s="50"/>
      <c r="L3522" s="50"/>
      <c r="M3522" s="50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0"/>
      <c r="Z3522" s="50"/>
      <c r="AA3522" s="46"/>
      <c r="AB3522" s="46"/>
      <c r="AC3522" s="46"/>
      <c r="AD3522" s="46"/>
      <c r="AE3522" s="46"/>
      <c r="AF3522" s="46"/>
      <c r="AG3522" s="46"/>
      <c r="AH3522" s="46"/>
      <c r="AI3522" s="46"/>
      <c r="AJ3522" s="46"/>
      <c r="AK3522" s="46"/>
    </row>
    <row r="3523" spans="7:37" s="1" customFormat="1" ht="13.9" customHeight="1">
      <c r="G3523" s="50"/>
      <c r="H3523" s="50"/>
      <c r="I3523" s="50"/>
      <c r="J3523" s="50"/>
      <c r="K3523" s="50"/>
      <c r="L3523" s="50"/>
      <c r="M3523" s="50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0"/>
      <c r="Z3523" s="50"/>
      <c r="AA3523" s="46"/>
      <c r="AB3523" s="46"/>
      <c r="AC3523" s="46"/>
      <c r="AD3523" s="46"/>
      <c r="AE3523" s="46"/>
      <c r="AF3523" s="46"/>
      <c r="AG3523" s="46"/>
      <c r="AH3523" s="46"/>
      <c r="AI3523" s="46"/>
      <c r="AJ3523" s="46"/>
      <c r="AK3523" s="46"/>
    </row>
    <row r="3524" spans="7:37" s="1" customFormat="1" ht="13.9" customHeight="1">
      <c r="G3524" s="50"/>
      <c r="H3524" s="50"/>
      <c r="I3524" s="50"/>
      <c r="J3524" s="50"/>
      <c r="K3524" s="50"/>
      <c r="L3524" s="50"/>
      <c r="M3524" s="50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0"/>
      <c r="Z3524" s="50"/>
      <c r="AA3524" s="46"/>
      <c r="AB3524" s="46"/>
      <c r="AC3524" s="46"/>
      <c r="AD3524" s="46"/>
      <c r="AE3524" s="46"/>
      <c r="AF3524" s="46"/>
      <c r="AG3524" s="46"/>
      <c r="AH3524" s="46"/>
      <c r="AI3524" s="46"/>
      <c r="AJ3524" s="46"/>
      <c r="AK3524" s="46"/>
    </row>
    <row r="3525" spans="7:37" s="1" customFormat="1" ht="13.9" customHeight="1">
      <c r="G3525" s="50"/>
      <c r="H3525" s="50"/>
      <c r="I3525" s="50"/>
      <c r="J3525" s="50"/>
      <c r="K3525" s="50"/>
      <c r="L3525" s="50"/>
      <c r="M3525" s="50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0"/>
      <c r="Z3525" s="50"/>
      <c r="AA3525" s="46"/>
      <c r="AB3525" s="46"/>
      <c r="AC3525" s="46"/>
      <c r="AD3525" s="46"/>
      <c r="AE3525" s="46"/>
      <c r="AF3525" s="46"/>
      <c r="AG3525" s="46"/>
      <c r="AH3525" s="46"/>
      <c r="AI3525" s="46"/>
      <c r="AJ3525" s="46"/>
      <c r="AK3525" s="46"/>
    </row>
    <row r="3526" spans="7:37" s="1" customFormat="1" ht="13.9" customHeight="1">
      <c r="G3526" s="50"/>
      <c r="H3526" s="50"/>
      <c r="I3526" s="50"/>
      <c r="J3526" s="50"/>
      <c r="K3526" s="50"/>
      <c r="L3526" s="50"/>
      <c r="M3526" s="50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0"/>
      <c r="Z3526" s="50"/>
      <c r="AA3526" s="46"/>
      <c r="AB3526" s="46"/>
      <c r="AC3526" s="46"/>
      <c r="AD3526" s="46"/>
      <c r="AE3526" s="46"/>
      <c r="AF3526" s="46"/>
      <c r="AG3526" s="46"/>
      <c r="AH3526" s="46"/>
      <c r="AI3526" s="46"/>
      <c r="AJ3526" s="46"/>
      <c r="AK3526" s="46"/>
    </row>
    <row r="3527" spans="7:37" s="1" customFormat="1" ht="13.9" customHeight="1">
      <c r="G3527" s="50"/>
      <c r="H3527" s="50"/>
      <c r="I3527" s="50"/>
      <c r="J3527" s="50"/>
      <c r="K3527" s="50"/>
      <c r="L3527" s="50"/>
      <c r="M3527" s="50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0"/>
      <c r="Z3527" s="50"/>
      <c r="AA3527" s="46"/>
      <c r="AB3527" s="46"/>
      <c r="AC3527" s="46"/>
      <c r="AD3527" s="46"/>
      <c r="AE3527" s="46"/>
      <c r="AF3527" s="46"/>
      <c r="AG3527" s="46"/>
      <c r="AH3527" s="46"/>
      <c r="AI3527" s="46"/>
      <c r="AJ3527" s="46"/>
      <c r="AK3527" s="46"/>
    </row>
    <row r="3528" spans="7:37" s="1" customFormat="1" ht="13.9" customHeight="1">
      <c r="G3528" s="50"/>
      <c r="H3528" s="50"/>
      <c r="I3528" s="50"/>
      <c r="J3528" s="50"/>
      <c r="K3528" s="50"/>
      <c r="L3528" s="50"/>
      <c r="M3528" s="50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0"/>
      <c r="Z3528" s="50"/>
      <c r="AA3528" s="46"/>
      <c r="AB3528" s="46"/>
      <c r="AC3528" s="46"/>
      <c r="AD3528" s="46"/>
      <c r="AE3528" s="46"/>
      <c r="AF3528" s="46"/>
      <c r="AG3528" s="46"/>
      <c r="AH3528" s="46"/>
      <c r="AI3528" s="46"/>
      <c r="AJ3528" s="46"/>
      <c r="AK3528" s="46"/>
    </row>
    <row r="3529" spans="7:37" s="1" customFormat="1" ht="13.9" customHeight="1">
      <c r="G3529" s="50"/>
      <c r="H3529" s="50"/>
      <c r="I3529" s="50"/>
      <c r="J3529" s="50"/>
      <c r="K3529" s="50"/>
      <c r="L3529" s="50"/>
      <c r="M3529" s="50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0"/>
      <c r="Z3529" s="50"/>
      <c r="AA3529" s="46"/>
      <c r="AB3529" s="46"/>
      <c r="AC3529" s="46"/>
      <c r="AD3529" s="46"/>
      <c r="AE3529" s="46"/>
      <c r="AF3529" s="46"/>
      <c r="AG3529" s="46"/>
      <c r="AH3529" s="46"/>
      <c r="AI3529" s="46"/>
      <c r="AJ3529" s="46"/>
      <c r="AK3529" s="46"/>
    </row>
    <row r="3530" spans="7:37" s="1" customFormat="1" ht="13.9" customHeight="1">
      <c r="G3530" s="50"/>
      <c r="H3530" s="50"/>
      <c r="I3530" s="50"/>
      <c r="J3530" s="50"/>
      <c r="K3530" s="50"/>
      <c r="L3530" s="50"/>
      <c r="M3530" s="50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0"/>
      <c r="Z3530" s="50"/>
      <c r="AA3530" s="46"/>
      <c r="AB3530" s="46"/>
      <c r="AC3530" s="46"/>
      <c r="AD3530" s="46"/>
      <c r="AE3530" s="46"/>
      <c r="AF3530" s="46"/>
      <c r="AG3530" s="46"/>
      <c r="AH3530" s="46"/>
      <c r="AI3530" s="46"/>
      <c r="AJ3530" s="46"/>
      <c r="AK3530" s="46"/>
    </row>
    <row r="3531" spans="7:37" s="1" customFormat="1" ht="13.9" customHeight="1">
      <c r="G3531" s="50"/>
      <c r="H3531" s="50"/>
      <c r="I3531" s="50"/>
      <c r="J3531" s="50"/>
      <c r="K3531" s="50"/>
      <c r="L3531" s="50"/>
      <c r="M3531" s="50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0"/>
      <c r="Z3531" s="50"/>
      <c r="AA3531" s="46"/>
      <c r="AB3531" s="46"/>
      <c r="AC3531" s="46"/>
      <c r="AD3531" s="46"/>
      <c r="AE3531" s="46"/>
      <c r="AF3531" s="46"/>
      <c r="AG3531" s="46"/>
      <c r="AH3531" s="46"/>
      <c r="AI3531" s="46"/>
      <c r="AJ3531" s="46"/>
      <c r="AK3531" s="46"/>
    </row>
    <row r="3532" spans="7:37" s="1" customFormat="1" ht="13.9" customHeight="1">
      <c r="G3532" s="50"/>
      <c r="H3532" s="50"/>
      <c r="I3532" s="50"/>
      <c r="J3532" s="50"/>
      <c r="K3532" s="50"/>
      <c r="L3532" s="50"/>
      <c r="M3532" s="50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0"/>
      <c r="Z3532" s="50"/>
      <c r="AA3532" s="46"/>
      <c r="AB3532" s="46"/>
      <c r="AC3532" s="46"/>
      <c r="AD3532" s="46"/>
      <c r="AE3532" s="46"/>
      <c r="AF3532" s="46"/>
      <c r="AG3532" s="46"/>
      <c r="AH3532" s="46"/>
      <c r="AI3532" s="46"/>
      <c r="AJ3532" s="46"/>
      <c r="AK3532" s="46"/>
    </row>
    <row r="3533" spans="7:37" s="1" customFormat="1" ht="13.9" customHeight="1">
      <c r="G3533" s="50"/>
      <c r="H3533" s="50"/>
      <c r="I3533" s="50"/>
      <c r="J3533" s="50"/>
      <c r="K3533" s="50"/>
      <c r="L3533" s="50"/>
      <c r="M3533" s="50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0"/>
      <c r="Z3533" s="50"/>
      <c r="AA3533" s="46"/>
      <c r="AB3533" s="46"/>
      <c r="AC3533" s="46"/>
      <c r="AD3533" s="46"/>
      <c r="AE3533" s="46"/>
      <c r="AF3533" s="46"/>
      <c r="AG3533" s="46"/>
      <c r="AH3533" s="46"/>
      <c r="AI3533" s="46"/>
      <c r="AJ3533" s="46"/>
      <c r="AK3533" s="46"/>
    </row>
    <row r="3534" spans="7:37" s="1" customFormat="1" ht="13.9" customHeight="1">
      <c r="G3534" s="50"/>
      <c r="H3534" s="50"/>
      <c r="I3534" s="50"/>
      <c r="J3534" s="50"/>
      <c r="K3534" s="50"/>
      <c r="L3534" s="50"/>
      <c r="M3534" s="50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0"/>
      <c r="Z3534" s="50"/>
      <c r="AA3534" s="46"/>
      <c r="AB3534" s="46"/>
      <c r="AC3534" s="46"/>
      <c r="AD3534" s="46"/>
      <c r="AE3534" s="46"/>
      <c r="AF3534" s="46"/>
      <c r="AG3534" s="46"/>
      <c r="AH3534" s="46"/>
      <c r="AI3534" s="46"/>
      <c r="AJ3534" s="46"/>
      <c r="AK3534" s="46"/>
    </row>
    <row r="3535" spans="7:37" s="1" customFormat="1" ht="13.9" customHeight="1">
      <c r="G3535" s="50"/>
      <c r="H3535" s="50"/>
      <c r="I3535" s="50"/>
      <c r="J3535" s="50"/>
      <c r="K3535" s="50"/>
      <c r="L3535" s="50"/>
      <c r="M3535" s="50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0"/>
      <c r="Z3535" s="50"/>
      <c r="AA3535" s="46"/>
      <c r="AB3535" s="46"/>
      <c r="AC3535" s="46"/>
      <c r="AD3535" s="46"/>
      <c r="AE3535" s="46"/>
      <c r="AF3535" s="46"/>
      <c r="AG3535" s="46"/>
      <c r="AH3535" s="46"/>
      <c r="AI3535" s="46"/>
      <c r="AJ3535" s="46"/>
      <c r="AK3535" s="46"/>
    </row>
    <row r="3536" spans="7:37" s="1" customFormat="1" ht="13.9" customHeight="1">
      <c r="G3536" s="50"/>
      <c r="H3536" s="50"/>
      <c r="I3536" s="50"/>
      <c r="J3536" s="50"/>
      <c r="K3536" s="50"/>
      <c r="L3536" s="50"/>
      <c r="M3536" s="50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0"/>
      <c r="Z3536" s="50"/>
      <c r="AA3536" s="46"/>
      <c r="AB3536" s="46"/>
      <c r="AC3536" s="46"/>
      <c r="AD3536" s="46"/>
      <c r="AE3536" s="46"/>
      <c r="AF3536" s="46"/>
      <c r="AG3536" s="46"/>
      <c r="AH3536" s="46"/>
      <c r="AI3536" s="46"/>
      <c r="AJ3536" s="46"/>
      <c r="AK3536" s="46"/>
    </row>
    <row r="3537" spans="7:37" s="1" customFormat="1" ht="13.9" customHeight="1">
      <c r="G3537" s="50"/>
      <c r="H3537" s="50"/>
      <c r="I3537" s="50"/>
      <c r="J3537" s="50"/>
      <c r="K3537" s="50"/>
      <c r="L3537" s="50"/>
      <c r="M3537" s="50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0"/>
      <c r="Z3537" s="50"/>
      <c r="AA3537" s="46"/>
      <c r="AB3537" s="46"/>
      <c r="AC3537" s="46"/>
      <c r="AD3537" s="46"/>
      <c r="AE3537" s="46"/>
      <c r="AF3537" s="46"/>
      <c r="AG3537" s="46"/>
      <c r="AH3537" s="46"/>
      <c r="AI3537" s="46"/>
      <c r="AJ3537" s="46"/>
      <c r="AK3537" s="46"/>
    </row>
    <row r="3538" spans="7:37" s="1" customFormat="1" ht="13.9" customHeight="1">
      <c r="G3538" s="50"/>
      <c r="H3538" s="50"/>
      <c r="I3538" s="50"/>
      <c r="J3538" s="50"/>
      <c r="K3538" s="50"/>
      <c r="L3538" s="50"/>
      <c r="M3538" s="50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0"/>
      <c r="Z3538" s="50"/>
      <c r="AA3538" s="46"/>
      <c r="AB3538" s="46"/>
      <c r="AC3538" s="46"/>
      <c r="AD3538" s="46"/>
      <c r="AE3538" s="46"/>
      <c r="AF3538" s="46"/>
      <c r="AG3538" s="46"/>
      <c r="AH3538" s="46"/>
      <c r="AI3538" s="46"/>
      <c r="AJ3538" s="46"/>
      <c r="AK3538" s="46"/>
    </row>
    <row r="3539" spans="7:37" s="1" customFormat="1" ht="13.9" customHeight="1">
      <c r="G3539" s="50"/>
      <c r="H3539" s="50"/>
      <c r="I3539" s="50"/>
      <c r="J3539" s="50"/>
      <c r="K3539" s="50"/>
      <c r="L3539" s="50"/>
      <c r="M3539" s="50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0"/>
      <c r="Z3539" s="50"/>
      <c r="AA3539" s="46"/>
      <c r="AB3539" s="46"/>
      <c r="AC3539" s="46"/>
      <c r="AD3539" s="46"/>
      <c r="AE3539" s="46"/>
      <c r="AF3539" s="46"/>
      <c r="AG3539" s="46"/>
      <c r="AH3539" s="46"/>
      <c r="AI3539" s="46"/>
      <c r="AJ3539" s="46"/>
      <c r="AK3539" s="46"/>
    </row>
    <row r="3540" spans="7:37" s="1" customFormat="1" ht="13.9" customHeight="1">
      <c r="G3540" s="50"/>
      <c r="H3540" s="50"/>
      <c r="I3540" s="50"/>
      <c r="J3540" s="50"/>
      <c r="K3540" s="50"/>
      <c r="L3540" s="50"/>
      <c r="M3540" s="50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0"/>
      <c r="Z3540" s="50"/>
      <c r="AA3540" s="46"/>
      <c r="AB3540" s="46"/>
      <c r="AC3540" s="46"/>
      <c r="AD3540" s="46"/>
      <c r="AE3540" s="46"/>
      <c r="AF3540" s="46"/>
      <c r="AG3540" s="46"/>
      <c r="AH3540" s="46"/>
      <c r="AI3540" s="46"/>
      <c r="AJ3540" s="46"/>
      <c r="AK3540" s="46"/>
    </row>
    <row r="3541" spans="7:37" s="1" customFormat="1" ht="13.9" customHeight="1"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0"/>
      <c r="Z3541" s="50"/>
      <c r="AA3541" s="46"/>
      <c r="AB3541" s="46"/>
      <c r="AC3541" s="46"/>
      <c r="AD3541" s="46"/>
      <c r="AE3541" s="46"/>
      <c r="AF3541" s="46"/>
      <c r="AG3541" s="46"/>
      <c r="AH3541" s="46"/>
      <c r="AI3541" s="46"/>
      <c r="AJ3541" s="46"/>
      <c r="AK3541" s="46"/>
    </row>
    <row r="3542" spans="7:37" s="1" customFormat="1" ht="13.9" customHeight="1">
      <c r="G3542" s="50"/>
      <c r="H3542" s="50"/>
      <c r="I3542" s="50"/>
      <c r="J3542" s="50"/>
      <c r="K3542" s="50"/>
      <c r="L3542" s="50"/>
      <c r="M3542" s="50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0"/>
      <c r="Z3542" s="50"/>
      <c r="AA3542" s="46"/>
      <c r="AB3542" s="46"/>
      <c r="AC3542" s="46"/>
      <c r="AD3542" s="46"/>
      <c r="AE3542" s="46"/>
      <c r="AF3542" s="46"/>
      <c r="AG3542" s="46"/>
      <c r="AH3542" s="46"/>
      <c r="AI3542" s="46"/>
      <c r="AJ3542" s="46"/>
      <c r="AK3542" s="46"/>
    </row>
    <row r="3543" spans="7:37" s="1" customFormat="1" ht="13.9" customHeight="1">
      <c r="G3543" s="50"/>
      <c r="H3543" s="50"/>
      <c r="I3543" s="50"/>
      <c r="J3543" s="50"/>
      <c r="K3543" s="50"/>
      <c r="L3543" s="50"/>
      <c r="M3543" s="50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0"/>
      <c r="Z3543" s="50"/>
      <c r="AA3543" s="46"/>
      <c r="AB3543" s="46"/>
      <c r="AC3543" s="46"/>
      <c r="AD3543" s="46"/>
      <c r="AE3543" s="46"/>
      <c r="AF3543" s="46"/>
      <c r="AG3543" s="46"/>
      <c r="AH3543" s="46"/>
      <c r="AI3543" s="46"/>
      <c r="AJ3543" s="46"/>
      <c r="AK3543" s="46"/>
    </row>
    <row r="3544" spans="7:37" s="1" customFormat="1" ht="13.9" customHeight="1">
      <c r="G3544" s="50"/>
      <c r="H3544" s="50"/>
      <c r="I3544" s="50"/>
      <c r="J3544" s="50"/>
      <c r="K3544" s="50"/>
      <c r="L3544" s="50"/>
      <c r="M3544" s="50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0"/>
      <c r="Z3544" s="50"/>
      <c r="AA3544" s="46"/>
      <c r="AB3544" s="46"/>
      <c r="AC3544" s="46"/>
      <c r="AD3544" s="46"/>
      <c r="AE3544" s="46"/>
      <c r="AF3544" s="46"/>
      <c r="AG3544" s="46"/>
      <c r="AH3544" s="46"/>
      <c r="AI3544" s="46"/>
      <c r="AJ3544" s="46"/>
      <c r="AK3544" s="46"/>
    </row>
    <row r="3545" spans="7:37" s="1" customFormat="1" ht="13.9" customHeight="1">
      <c r="G3545" s="50"/>
      <c r="H3545" s="50"/>
      <c r="I3545" s="50"/>
      <c r="J3545" s="50"/>
      <c r="K3545" s="50"/>
      <c r="L3545" s="50"/>
      <c r="M3545" s="50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0"/>
      <c r="Z3545" s="50"/>
      <c r="AA3545" s="46"/>
      <c r="AB3545" s="46"/>
      <c r="AC3545" s="46"/>
      <c r="AD3545" s="46"/>
      <c r="AE3545" s="46"/>
      <c r="AF3545" s="46"/>
      <c r="AG3545" s="46"/>
      <c r="AH3545" s="46"/>
      <c r="AI3545" s="46"/>
      <c r="AJ3545" s="46"/>
      <c r="AK3545" s="46"/>
    </row>
    <row r="3546" spans="7:37" s="1" customFormat="1" ht="13.9" customHeight="1">
      <c r="G3546" s="50"/>
      <c r="H3546" s="50"/>
      <c r="I3546" s="50"/>
      <c r="J3546" s="50"/>
      <c r="K3546" s="50"/>
      <c r="L3546" s="50"/>
      <c r="M3546" s="50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0"/>
      <c r="Z3546" s="50"/>
      <c r="AA3546" s="46"/>
      <c r="AB3546" s="46"/>
      <c r="AC3546" s="46"/>
      <c r="AD3546" s="46"/>
      <c r="AE3546" s="46"/>
      <c r="AF3546" s="46"/>
      <c r="AG3546" s="46"/>
      <c r="AH3546" s="46"/>
      <c r="AI3546" s="46"/>
      <c r="AJ3546" s="46"/>
      <c r="AK3546" s="46"/>
    </row>
    <row r="3547" spans="7:37" s="1" customFormat="1" ht="13.9" customHeight="1">
      <c r="G3547" s="50"/>
      <c r="H3547" s="50"/>
      <c r="I3547" s="50"/>
      <c r="J3547" s="50"/>
      <c r="K3547" s="50"/>
      <c r="L3547" s="50"/>
      <c r="M3547" s="50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0"/>
      <c r="Z3547" s="50"/>
      <c r="AA3547" s="46"/>
      <c r="AB3547" s="46"/>
      <c r="AC3547" s="46"/>
      <c r="AD3547" s="46"/>
      <c r="AE3547" s="46"/>
      <c r="AF3547" s="46"/>
      <c r="AG3547" s="46"/>
      <c r="AH3547" s="46"/>
      <c r="AI3547" s="46"/>
      <c r="AJ3547" s="46"/>
      <c r="AK3547" s="46"/>
    </row>
    <row r="3548" spans="7:37" s="1" customFormat="1" ht="13.9" customHeight="1">
      <c r="G3548" s="50"/>
      <c r="H3548" s="50"/>
      <c r="I3548" s="50"/>
      <c r="J3548" s="50"/>
      <c r="K3548" s="50"/>
      <c r="L3548" s="50"/>
      <c r="M3548" s="50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0"/>
      <c r="Z3548" s="50"/>
      <c r="AA3548" s="46"/>
      <c r="AB3548" s="46"/>
      <c r="AC3548" s="46"/>
      <c r="AD3548" s="46"/>
      <c r="AE3548" s="46"/>
      <c r="AF3548" s="46"/>
      <c r="AG3548" s="46"/>
      <c r="AH3548" s="46"/>
      <c r="AI3548" s="46"/>
      <c r="AJ3548" s="46"/>
      <c r="AK3548" s="46"/>
    </row>
    <row r="3549" spans="7:37" s="1" customFormat="1" ht="13.9" customHeight="1">
      <c r="G3549" s="50"/>
      <c r="H3549" s="50"/>
      <c r="I3549" s="50"/>
      <c r="J3549" s="50"/>
      <c r="K3549" s="50"/>
      <c r="L3549" s="50"/>
      <c r="M3549" s="50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0"/>
      <c r="Z3549" s="50"/>
      <c r="AA3549" s="46"/>
      <c r="AB3549" s="46"/>
      <c r="AC3549" s="46"/>
      <c r="AD3549" s="46"/>
      <c r="AE3549" s="46"/>
      <c r="AF3549" s="46"/>
      <c r="AG3549" s="46"/>
      <c r="AH3549" s="46"/>
      <c r="AI3549" s="46"/>
      <c r="AJ3549" s="46"/>
      <c r="AK3549" s="46"/>
    </row>
    <row r="3550" spans="7:37" s="1" customFormat="1" ht="13.9" customHeight="1">
      <c r="G3550" s="50"/>
      <c r="H3550" s="50"/>
      <c r="I3550" s="50"/>
      <c r="J3550" s="50"/>
      <c r="K3550" s="50"/>
      <c r="L3550" s="50"/>
      <c r="M3550" s="50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0"/>
      <c r="Z3550" s="50"/>
      <c r="AA3550" s="46"/>
      <c r="AB3550" s="46"/>
      <c r="AC3550" s="46"/>
      <c r="AD3550" s="46"/>
      <c r="AE3550" s="46"/>
      <c r="AF3550" s="46"/>
      <c r="AG3550" s="46"/>
      <c r="AH3550" s="46"/>
      <c r="AI3550" s="46"/>
      <c r="AJ3550" s="46"/>
      <c r="AK3550" s="46"/>
    </row>
    <row r="3551" spans="7:37" s="1" customFormat="1" ht="13.9" customHeight="1">
      <c r="G3551" s="50"/>
      <c r="H3551" s="50"/>
      <c r="I3551" s="50"/>
      <c r="J3551" s="50"/>
      <c r="K3551" s="50"/>
      <c r="L3551" s="50"/>
      <c r="M3551" s="50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0"/>
      <c r="Z3551" s="50"/>
      <c r="AA3551" s="46"/>
      <c r="AB3551" s="46"/>
      <c r="AC3551" s="46"/>
      <c r="AD3551" s="46"/>
      <c r="AE3551" s="46"/>
      <c r="AF3551" s="46"/>
      <c r="AG3551" s="46"/>
      <c r="AH3551" s="46"/>
      <c r="AI3551" s="46"/>
      <c r="AJ3551" s="46"/>
      <c r="AK3551" s="46"/>
    </row>
    <row r="3552" spans="7:37" s="1" customFormat="1" ht="13.9" customHeight="1">
      <c r="G3552" s="50"/>
      <c r="H3552" s="50"/>
      <c r="I3552" s="50"/>
      <c r="J3552" s="50"/>
      <c r="K3552" s="50"/>
      <c r="L3552" s="50"/>
      <c r="M3552" s="50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0"/>
      <c r="Z3552" s="50"/>
      <c r="AA3552" s="46"/>
      <c r="AB3552" s="46"/>
      <c r="AC3552" s="46"/>
      <c r="AD3552" s="46"/>
      <c r="AE3552" s="46"/>
      <c r="AF3552" s="46"/>
      <c r="AG3552" s="46"/>
      <c r="AH3552" s="46"/>
      <c r="AI3552" s="46"/>
      <c r="AJ3552" s="46"/>
      <c r="AK3552" s="46"/>
    </row>
    <row r="3553" spans="7:37" s="1" customFormat="1" ht="13.9" customHeight="1">
      <c r="G3553" s="50"/>
      <c r="H3553" s="50"/>
      <c r="I3553" s="50"/>
      <c r="J3553" s="50"/>
      <c r="K3553" s="50"/>
      <c r="L3553" s="50"/>
      <c r="M3553" s="50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0"/>
      <c r="Z3553" s="50"/>
      <c r="AA3553" s="46"/>
      <c r="AB3553" s="46"/>
      <c r="AC3553" s="46"/>
      <c r="AD3553" s="46"/>
      <c r="AE3553" s="46"/>
      <c r="AF3553" s="46"/>
      <c r="AG3553" s="46"/>
      <c r="AH3553" s="46"/>
      <c r="AI3553" s="46"/>
      <c r="AJ3553" s="46"/>
      <c r="AK3553" s="46"/>
    </row>
    <row r="3554" spans="7:37" s="1" customFormat="1" ht="13.9" customHeight="1">
      <c r="G3554" s="50"/>
      <c r="H3554" s="50"/>
      <c r="I3554" s="50"/>
      <c r="J3554" s="50"/>
      <c r="K3554" s="50"/>
      <c r="L3554" s="50"/>
      <c r="M3554" s="50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0"/>
      <c r="Z3554" s="50"/>
      <c r="AA3554" s="46"/>
      <c r="AB3554" s="46"/>
      <c r="AC3554" s="46"/>
      <c r="AD3554" s="46"/>
      <c r="AE3554" s="46"/>
      <c r="AF3554" s="46"/>
      <c r="AG3554" s="46"/>
      <c r="AH3554" s="46"/>
      <c r="AI3554" s="46"/>
      <c r="AJ3554" s="46"/>
      <c r="AK3554" s="46"/>
    </row>
    <row r="3555" spans="7:37" s="1" customFormat="1" ht="13.9" customHeight="1">
      <c r="G3555" s="50"/>
      <c r="H3555" s="50"/>
      <c r="I3555" s="50"/>
      <c r="J3555" s="50"/>
      <c r="K3555" s="50"/>
      <c r="L3555" s="50"/>
      <c r="M3555" s="50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0"/>
      <c r="Z3555" s="50"/>
      <c r="AA3555" s="46"/>
      <c r="AB3555" s="46"/>
      <c r="AC3555" s="46"/>
      <c r="AD3555" s="46"/>
      <c r="AE3555" s="46"/>
      <c r="AF3555" s="46"/>
      <c r="AG3555" s="46"/>
      <c r="AH3555" s="46"/>
      <c r="AI3555" s="46"/>
      <c r="AJ3555" s="46"/>
      <c r="AK3555" s="46"/>
    </row>
    <row r="3556" spans="7:37" s="1" customFormat="1" ht="13.9" customHeight="1">
      <c r="G3556" s="50"/>
      <c r="H3556" s="50"/>
      <c r="I3556" s="50"/>
      <c r="J3556" s="50"/>
      <c r="K3556" s="50"/>
      <c r="L3556" s="50"/>
      <c r="M3556" s="50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0"/>
      <c r="Z3556" s="50"/>
      <c r="AA3556" s="46"/>
      <c r="AB3556" s="46"/>
      <c r="AC3556" s="46"/>
      <c r="AD3556" s="46"/>
      <c r="AE3556" s="46"/>
      <c r="AF3556" s="46"/>
      <c r="AG3556" s="46"/>
      <c r="AH3556" s="46"/>
      <c r="AI3556" s="46"/>
      <c r="AJ3556" s="46"/>
      <c r="AK3556" s="46"/>
    </row>
    <row r="3557" spans="7:37" s="1" customFormat="1" ht="13.9" customHeight="1">
      <c r="G3557" s="50"/>
      <c r="H3557" s="50"/>
      <c r="I3557" s="50"/>
      <c r="J3557" s="50"/>
      <c r="K3557" s="50"/>
      <c r="L3557" s="50"/>
      <c r="M3557" s="50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0"/>
      <c r="Z3557" s="50"/>
      <c r="AA3557" s="46"/>
      <c r="AB3557" s="46"/>
      <c r="AC3557" s="46"/>
      <c r="AD3557" s="46"/>
      <c r="AE3557" s="46"/>
      <c r="AF3557" s="46"/>
      <c r="AG3557" s="46"/>
      <c r="AH3557" s="46"/>
      <c r="AI3557" s="46"/>
      <c r="AJ3557" s="46"/>
      <c r="AK3557" s="46"/>
    </row>
    <row r="3558" spans="7:37" s="1" customFormat="1" ht="13.9" customHeight="1">
      <c r="G3558" s="50"/>
      <c r="H3558" s="50"/>
      <c r="I3558" s="50"/>
      <c r="J3558" s="50"/>
      <c r="K3558" s="50"/>
      <c r="L3558" s="50"/>
      <c r="M3558" s="50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0"/>
      <c r="Z3558" s="50"/>
      <c r="AA3558" s="46"/>
      <c r="AB3558" s="46"/>
      <c r="AC3558" s="46"/>
      <c r="AD3558" s="46"/>
      <c r="AE3558" s="46"/>
      <c r="AF3558" s="46"/>
      <c r="AG3558" s="46"/>
      <c r="AH3558" s="46"/>
      <c r="AI3558" s="46"/>
      <c r="AJ3558" s="46"/>
      <c r="AK3558" s="46"/>
    </row>
    <row r="3559" spans="7:37" s="1" customFormat="1" ht="13.9" customHeight="1">
      <c r="G3559" s="50"/>
      <c r="H3559" s="50"/>
      <c r="I3559" s="50"/>
      <c r="J3559" s="50"/>
      <c r="K3559" s="50"/>
      <c r="L3559" s="50"/>
      <c r="M3559" s="50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0"/>
      <c r="Z3559" s="50"/>
      <c r="AA3559" s="46"/>
      <c r="AB3559" s="46"/>
      <c r="AC3559" s="46"/>
      <c r="AD3559" s="46"/>
      <c r="AE3559" s="46"/>
      <c r="AF3559" s="46"/>
      <c r="AG3559" s="46"/>
      <c r="AH3559" s="46"/>
      <c r="AI3559" s="46"/>
      <c r="AJ3559" s="46"/>
      <c r="AK3559" s="46"/>
    </row>
    <row r="3560" spans="7:37" s="1" customFormat="1" ht="13.9" customHeight="1">
      <c r="G3560" s="50"/>
      <c r="H3560" s="50"/>
      <c r="I3560" s="50"/>
      <c r="J3560" s="50"/>
      <c r="K3560" s="50"/>
      <c r="L3560" s="50"/>
      <c r="M3560" s="50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0"/>
      <c r="Z3560" s="50"/>
      <c r="AA3560" s="46"/>
      <c r="AB3560" s="46"/>
      <c r="AC3560" s="46"/>
      <c r="AD3560" s="46"/>
      <c r="AE3560" s="46"/>
      <c r="AF3560" s="46"/>
      <c r="AG3560" s="46"/>
      <c r="AH3560" s="46"/>
      <c r="AI3560" s="46"/>
      <c r="AJ3560" s="46"/>
      <c r="AK3560" s="46"/>
    </row>
    <row r="3561" spans="7:37" s="1" customFormat="1" ht="13.9" customHeight="1">
      <c r="G3561" s="50"/>
      <c r="H3561" s="50"/>
      <c r="I3561" s="50"/>
      <c r="J3561" s="50"/>
      <c r="K3561" s="50"/>
      <c r="L3561" s="50"/>
      <c r="M3561" s="50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0"/>
      <c r="Z3561" s="50"/>
      <c r="AA3561" s="46"/>
      <c r="AB3561" s="46"/>
      <c r="AC3561" s="46"/>
      <c r="AD3561" s="46"/>
      <c r="AE3561" s="46"/>
      <c r="AF3561" s="46"/>
      <c r="AG3561" s="46"/>
      <c r="AH3561" s="46"/>
      <c r="AI3561" s="46"/>
      <c r="AJ3561" s="46"/>
      <c r="AK3561" s="46"/>
    </row>
    <row r="3562" spans="7:37" s="1" customFormat="1" ht="13.9" customHeight="1">
      <c r="G3562" s="50"/>
      <c r="H3562" s="50"/>
      <c r="I3562" s="50"/>
      <c r="J3562" s="50"/>
      <c r="K3562" s="50"/>
      <c r="L3562" s="50"/>
      <c r="M3562" s="50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0"/>
      <c r="Z3562" s="50"/>
      <c r="AA3562" s="46"/>
      <c r="AB3562" s="46"/>
      <c r="AC3562" s="46"/>
      <c r="AD3562" s="46"/>
      <c r="AE3562" s="46"/>
      <c r="AF3562" s="46"/>
      <c r="AG3562" s="46"/>
      <c r="AH3562" s="46"/>
      <c r="AI3562" s="46"/>
      <c r="AJ3562" s="46"/>
      <c r="AK3562" s="46"/>
    </row>
    <row r="3563" spans="7:37" s="1" customFormat="1" ht="13.9" customHeight="1">
      <c r="G3563" s="50"/>
      <c r="H3563" s="50"/>
      <c r="I3563" s="50"/>
      <c r="J3563" s="50"/>
      <c r="K3563" s="50"/>
      <c r="L3563" s="50"/>
      <c r="M3563" s="50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0"/>
      <c r="Z3563" s="50"/>
      <c r="AA3563" s="46"/>
      <c r="AB3563" s="46"/>
      <c r="AC3563" s="46"/>
      <c r="AD3563" s="46"/>
      <c r="AE3563" s="46"/>
      <c r="AF3563" s="46"/>
      <c r="AG3563" s="46"/>
      <c r="AH3563" s="46"/>
      <c r="AI3563" s="46"/>
      <c r="AJ3563" s="46"/>
      <c r="AK3563" s="46"/>
    </row>
    <row r="3564" spans="7:37" s="1" customFormat="1" ht="13.9" customHeight="1">
      <c r="G3564" s="50"/>
      <c r="H3564" s="50"/>
      <c r="I3564" s="50"/>
      <c r="J3564" s="50"/>
      <c r="K3564" s="50"/>
      <c r="L3564" s="50"/>
      <c r="M3564" s="50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0"/>
      <c r="Z3564" s="50"/>
      <c r="AA3564" s="46"/>
      <c r="AB3564" s="46"/>
      <c r="AC3564" s="46"/>
      <c r="AD3564" s="46"/>
      <c r="AE3564" s="46"/>
      <c r="AF3564" s="46"/>
      <c r="AG3564" s="46"/>
      <c r="AH3564" s="46"/>
      <c r="AI3564" s="46"/>
      <c r="AJ3564" s="46"/>
      <c r="AK3564" s="46"/>
    </row>
    <row r="3565" spans="7:37" s="1" customFormat="1" ht="13.9" customHeight="1">
      <c r="G3565" s="50"/>
      <c r="H3565" s="50"/>
      <c r="I3565" s="50"/>
      <c r="J3565" s="50"/>
      <c r="K3565" s="50"/>
      <c r="L3565" s="50"/>
      <c r="M3565" s="50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0"/>
      <c r="Z3565" s="50"/>
      <c r="AA3565" s="46"/>
      <c r="AB3565" s="46"/>
      <c r="AC3565" s="46"/>
      <c r="AD3565" s="46"/>
      <c r="AE3565" s="46"/>
      <c r="AF3565" s="46"/>
      <c r="AG3565" s="46"/>
      <c r="AH3565" s="46"/>
      <c r="AI3565" s="46"/>
      <c r="AJ3565" s="46"/>
      <c r="AK3565" s="46"/>
    </row>
    <row r="3566" spans="7:37" s="1" customFormat="1" ht="13.9" customHeight="1">
      <c r="G3566" s="50"/>
      <c r="H3566" s="50"/>
      <c r="I3566" s="50"/>
      <c r="J3566" s="50"/>
      <c r="K3566" s="50"/>
      <c r="L3566" s="50"/>
      <c r="M3566" s="50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0"/>
      <c r="Z3566" s="50"/>
      <c r="AA3566" s="46"/>
      <c r="AB3566" s="46"/>
      <c r="AC3566" s="46"/>
      <c r="AD3566" s="46"/>
      <c r="AE3566" s="46"/>
      <c r="AF3566" s="46"/>
      <c r="AG3566" s="46"/>
      <c r="AH3566" s="46"/>
      <c r="AI3566" s="46"/>
      <c r="AJ3566" s="46"/>
      <c r="AK3566" s="46"/>
    </row>
    <row r="3567" spans="7:37" s="1" customFormat="1" ht="13.9" customHeight="1">
      <c r="G3567" s="50"/>
      <c r="H3567" s="50"/>
      <c r="I3567" s="50"/>
      <c r="J3567" s="50"/>
      <c r="K3567" s="50"/>
      <c r="L3567" s="50"/>
      <c r="M3567" s="50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0"/>
      <c r="Z3567" s="50"/>
      <c r="AA3567" s="46"/>
      <c r="AB3567" s="46"/>
      <c r="AC3567" s="46"/>
      <c r="AD3567" s="46"/>
      <c r="AE3567" s="46"/>
      <c r="AF3567" s="46"/>
      <c r="AG3567" s="46"/>
      <c r="AH3567" s="46"/>
      <c r="AI3567" s="46"/>
      <c r="AJ3567" s="46"/>
      <c r="AK3567" s="46"/>
    </row>
    <row r="3568" spans="7:37" s="1" customFormat="1" ht="13.9" customHeight="1">
      <c r="G3568" s="50"/>
      <c r="H3568" s="50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46"/>
      <c r="AB3568" s="46"/>
      <c r="AC3568" s="46"/>
      <c r="AD3568" s="46"/>
      <c r="AE3568" s="46"/>
      <c r="AF3568" s="46"/>
      <c r="AG3568" s="46"/>
      <c r="AH3568" s="46"/>
      <c r="AI3568" s="46"/>
      <c r="AJ3568" s="46"/>
      <c r="AK3568" s="46"/>
    </row>
    <row r="3569" spans="7:37" s="1" customFormat="1" ht="13.9" customHeight="1">
      <c r="G3569" s="50"/>
      <c r="H3569" s="50"/>
      <c r="I3569" s="50"/>
      <c r="J3569" s="50"/>
      <c r="K3569" s="50"/>
      <c r="L3569" s="50"/>
      <c r="M3569" s="50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0"/>
      <c r="Z3569" s="50"/>
      <c r="AA3569" s="46"/>
      <c r="AB3569" s="46"/>
      <c r="AC3569" s="46"/>
      <c r="AD3569" s="46"/>
      <c r="AE3569" s="46"/>
      <c r="AF3569" s="46"/>
      <c r="AG3569" s="46"/>
      <c r="AH3569" s="46"/>
      <c r="AI3569" s="46"/>
      <c r="AJ3569" s="46"/>
      <c r="AK3569" s="46"/>
    </row>
    <row r="3570" spans="7:37" s="1" customFormat="1" ht="13.9" customHeight="1">
      <c r="G3570" s="50"/>
      <c r="H3570" s="50"/>
      <c r="I3570" s="50"/>
      <c r="J3570" s="50"/>
      <c r="K3570" s="50"/>
      <c r="L3570" s="50"/>
      <c r="M3570" s="50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0"/>
      <c r="Z3570" s="50"/>
      <c r="AA3570" s="46"/>
      <c r="AB3570" s="46"/>
      <c r="AC3570" s="46"/>
      <c r="AD3570" s="46"/>
      <c r="AE3570" s="46"/>
      <c r="AF3570" s="46"/>
      <c r="AG3570" s="46"/>
      <c r="AH3570" s="46"/>
      <c r="AI3570" s="46"/>
      <c r="AJ3570" s="46"/>
      <c r="AK3570" s="46"/>
    </row>
    <row r="3571" spans="7:37" s="1" customFormat="1" ht="13.9" customHeight="1">
      <c r="G3571" s="50"/>
      <c r="H3571" s="50"/>
      <c r="I3571" s="50"/>
      <c r="J3571" s="50"/>
      <c r="K3571" s="50"/>
      <c r="L3571" s="50"/>
      <c r="M3571" s="50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0"/>
      <c r="Z3571" s="50"/>
      <c r="AA3571" s="46"/>
      <c r="AB3571" s="46"/>
      <c r="AC3571" s="46"/>
      <c r="AD3571" s="46"/>
      <c r="AE3571" s="46"/>
      <c r="AF3571" s="46"/>
      <c r="AG3571" s="46"/>
      <c r="AH3571" s="46"/>
      <c r="AI3571" s="46"/>
      <c r="AJ3571" s="46"/>
      <c r="AK3571" s="46"/>
    </row>
    <row r="3572" spans="7:37" s="1" customFormat="1" ht="13.9" customHeight="1">
      <c r="G3572" s="50"/>
      <c r="H3572" s="50"/>
      <c r="I3572" s="50"/>
      <c r="J3572" s="50"/>
      <c r="K3572" s="50"/>
      <c r="L3572" s="50"/>
      <c r="M3572" s="50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0"/>
      <c r="Z3572" s="50"/>
      <c r="AA3572" s="46"/>
      <c r="AB3572" s="46"/>
      <c r="AC3572" s="46"/>
      <c r="AD3572" s="46"/>
      <c r="AE3572" s="46"/>
      <c r="AF3572" s="46"/>
      <c r="AG3572" s="46"/>
      <c r="AH3572" s="46"/>
      <c r="AI3572" s="46"/>
      <c r="AJ3572" s="46"/>
      <c r="AK3572" s="46"/>
    </row>
    <row r="3573" spans="7:37" s="1" customFormat="1" ht="13.9" customHeight="1">
      <c r="G3573" s="50"/>
      <c r="H3573" s="50"/>
      <c r="I3573" s="50"/>
      <c r="J3573" s="50"/>
      <c r="K3573" s="50"/>
      <c r="L3573" s="50"/>
      <c r="M3573" s="50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0"/>
      <c r="Z3573" s="50"/>
      <c r="AA3573" s="46"/>
      <c r="AB3573" s="46"/>
      <c r="AC3573" s="46"/>
      <c r="AD3573" s="46"/>
      <c r="AE3573" s="46"/>
      <c r="AF3573" s="46"/>
      <c r="AG3573" s="46"/>
      <c r="AH3573" s="46"/>
      <c r="AI3573" s="46"/>
      <c r="AJ3573" s="46"/>
      <c r="AK3573" s="46"/>
    </row>
    <row r="3574" spans="7:37" s="1" customFormat="1" ht="13.9" customHeight="1">
      <c r="G3574" s="50"/>
      <c r="H3574" s="50"/>
      <c r="I3574" s="50"/>
      <c r="J3574" s="50"/>
      <c r="K3574" s="50"/>
      <c r="L3574" s="50"/>
      <c r="M3574" s="50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0"/>
      <c r="Z3574" s="50"/>
      <c r="AA3574" s="46"/>
      <c r="AB3574" s="46"/>
      <c r="AC3574" s="46"/>
      <c r="AD3574" s="46"/>
      <c r="AE3574" s="46"/>
      <c r="AF3574" s="46"/>
      <c r="AG3574" s="46"/>
      <c r="AH3574" s="46"/>
      <c r="AI3574" s="46"/>
      <c r="AJ3574" s="46"/>
      <c r="AK3574" s="46"/>
    </row>
    <row r="3575" spans="7:37" s="1" customFormat="1" ht="13.9" customHeight="1">
      <c r="G3575" s="50"/>
      <c r="H3575" s="50"/>
      <c r="I3575" s="50"/>
      <c r="J3575" s="50"/>
      <c r="K3575" s="50"/>
      <c r="L3575" s="50"/>
      <c r="M3575" s="50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0"/>
      <c r="Z3575" s="50"/>
      <c r="AA3575" s="46"/>
      <c r="AB3575" s="46"/>
      <c r="AC3575" s="46"/>
      <c r="AD3575" s="46"/>
      <c r="AE3575" s="46"/>
      <c r="AF3575" s="46"/>
      <c r="AG3575" s="46"/>
      <c r="AH3575" s="46"/>
      <c r="AI3575" s="46"/>
      <c r="AJ3575" s="46"/>
      <c r="AK3575" s="46"/>
    </row>
    <row r="3576" spans="7:37" s="1" customFormat="1" ht="13.9" customHeight="1">
      <c r="G3576" s="50"/>
      <c r="H3576" s="50"/>
      <c r="I3576" s="50"/>
      <c r="J3576" s="50"/>
      <c r="K3576" s="50"/>
      <c r="L3576" s="50"/>
      <c r="M3576" s="50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0"/>
      <c r="Z3576" s="50"/>
      <c r="AA3576" s="46"/>
      <c r="AB3576" s="46"/>
      <c r="AC3576" s="46"/>
      <c r="AD3576" s="46"/>
      <c r="AE3576" s="46"/>
      <c r="AF3576" s="46"/>
      <c r="AG3576" s="46"/>
      <c r="AH3576" s="46"/>
      <c r="AI3576" s="46"/>
      <c r="AJ3576" s="46"/>
      <c r="AK3576" s="46"/>
    </row>
    <row r="3577" spans="7:37" s="1" customFormat="1" ht="13.9" customHeight="1">
      <c r="G3577" s="50"/>
      <c r="H3577" s="50"/>
      <c r="I3577" s="50"/>
      <c r="J3577" s="50"/>
      <c r="K3577" s="50"/>
      <c r="L3577" s="50"/>
      <c r="M3577" s="50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0"/>
      <c r="Z3577" s="50"/>
      <c r="AA3577" s="46"/>
      <c r="AB3577" s="46"/>
      <c r="AC3577" s="46"/>
      <c r="AD3577" s="46"/>
      <c r="AE3577" s="46"/>
      <c r="AF3577" s="46"/>
      <c r="AG3577" s="46"/>
      <c r="AH3577" s="46"/>
      <c r="AI3577" s="46"/>
      <c r="AJ3577" s="46"/>
      <c r="AK3577" s="46"/>
    </row>
    <row r="3578" spans="7:37" s="1" customFormat="1" ht="13.9" customHeight="1">
      <c r="G3578" s="50"/>
      <c r="H3578" s="50"/>
      <c r="I3578" s="50"/>
      <c r="J3578" s="50"/>
      <c r="K3578" s="50"/>
      <c r="L3578" s="50"/>
      <c r="M3578" s="50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0"/>
      <c r="Z3578" s="50"/>
      <c r="AA3578" s="46"/>
      <c r="AB3578" s="46"/>
      <c r="AC3578" s="46"/>
      <c r="AD3578" s="46"/>
      <c r="AE3578" s="46"/>
      <c r="AF3578" s="46"/>
      <c r="AG3578" s="46"/>
      <c r="AH3578" s="46"/>
      <c r="AI3578" s="46"/>
      <c r="AJ3578" s="46"/>
      <c r="AK3578" s="46"/>
    </row>
    <row r="3579" spans="7:37" s="1" customFormat="1" ht="13.9" customHeight="1">
      <c r="G3579" s="50"/>
      <c r="H3579" s="50"/>
      <c r="I3579" s="50"/>
      <c r="J3579" s="50"/>
      <c r="K3579" s="50"/>
      <c r="L3579" s="50"/>
      <c r="M3579" s="50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0"/>
      <c r="Z3579" s="50"/>
      <c r="AA3579" s="46"/>
      <c r="AB3579" s="46"/>
      <c r="AC3579" s="46"/>
      <c r="AD3579" s="46"/>
      <c r="AE3579" s="46"/>
      <c r="AF3579" s="46"/>
      <c r="AG3579" s="46"/>
      <c r="AH3579" s="46"/>
      <c r="AI3579" s="46"/>
      <c r="AJ3579" s="46"/>
      <c r="AK3579" s="46"/>
    </row>
    <row r="3580" spans="7:37" s="1" customFormat="1" ht="13.9" customHeight="1">
      <c r="G3580" s="50"/>
      <c r="H3580" s="50"/>
      <c r="I3580" s="50"/>
      <c r="J3580" s="50"/>
      <c r="K3580" s="50"/>
      <c r="L3580" s="50"/>
      <c r="M3580" s="50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0"/>
      <c r="Z3580" s="50"/>
      <c r="AA3580" s="46"/>
      <c r="AB3580" s="46"/>
      <c r="AC3580" s="46"/>
      <c r="AD3580" s="46"/>
      <c r="AE3580" s="46"/>
      <c r="AF3580" s="46"/>
      <c r="AG3580" s="46"/>
      <c r="AH3580" s="46"/>
      <c r="AI3580" s="46"/>
      <c r="AJ3580" s="46"/>
      <c r="AK3580" s="46"/>
    </row>
    <row r="3581" spans="7:37" s="1" customFormat="1" ht="13.9" customHeight="1">
      <c r="G3581" s="50"/>
      <c r="H3581" s="50"/>
      <c r="I3581" s="50"/>
      <c r="J3581" s="50"/>
      <c r="K3581" s="50"/>
      <c r="L3581" s="50"/>
      <c r="M3581" s="50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0"/>
      <c r="Z3581" s="50"/>
      <c r="AA3581" s="46"/>
      <c r="AB3581" s="46"/>
      <c r="AC3581" s="46"/>
      <c r="AD3581" s="46"/>
      <c r="AE3581" s="46"/>
      <c r="AF3581" s="46"/>
      <c r="AG3581" s="46"/>
      <c r="AH3581" s="46"/>
      <c r="AI3581" s="46"/>
      <c r="AJ3581" s="46"/>
      <c r="AK3581" s="46"/>
    </row>
    <row r="3582" spans="7:37" s="1" customFormat="1" ht="13.9" customHeight="1">
      <c r="G3582" s="50"/>
      <c r="H3582" s="50"/>
      <c r="I3582" s="50"/>
      <c r="J3582" s="50"/>
      <c r="K3582" s="50"/>
      <c r="L3582" s="50"/>
      <c r="M3582" s="50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0"/>
      <c r="Z3582" s="50"/>
      <c r="AA3582" s="46"/>
      <c r="AB3582" s="46"/>
      <c r="AC3582" s="46"/>
      <c r="AD3582" s="46"/>
      <c r="AE3582" s="46"/>
      <c r="AF3582" s="46"/>
      <c r="AG3582" s="46"/>
      <c r="AH3582" s="46"/>
      <c r="AI3582" s="46"/>
      <c r="AJ3582" s="46"/>
      <c r="AK3582" s="46"/>
    </row>
    <row r="3583" spans="7:37" s="1" customFormat="1" ht="13.9" customHeight="1">
      <c r="G3583" s="50"/>
      <c r="H3583" s="50"/>
      <c r="I3583" s="50"/>
      <c r="J3583" s="50"/>
      <c r="K3583" s="50"/>
      <c r="L3583" s="50"/>
      <c r="M3583" s="50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0"/>
      <c r="Z3583" s="50"/>
      <c r="AA3583" s="46"/>
      <c r="AB3583" s="46"/>
      <c r="AC3583" s="46"/>
      <c r="AD3583" s="46"/>
      <c r="AE3583" s="46"/>
      <c r="AF3583" s="46"/>
      <c r="AG3583" s="46"/>
      <c r="AH3583" s="46"/>
      <c r="AI3583" s="46"/>
      <c r="AJ3583" s="46"/>
      <c r="AK3583" s="46"/>
    </row>
    <row r="3584" spans="7:37" s="1" customFormat="1" ht="13.9" customHeight="1">
      <c r="G3584" s="50"/>
      <c r="H3584" s="50"/>
      <c r="I3584" s="50"/>
      <c r="J3584" s="50"/>
      <c r="K3584" s="50"/>
      <c r="L3584" s="50"/>
      <c r="M3584" s="50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0"/>
      <c r="Z3584" s="50"/>
      <c r="AA3584" s="46"/>
      <c r="AB3584" s="46"/>
      <c r="AC3584" s="46"/>
      <c r="AD3584" s="46"/>
      <c r="AE3584" s="46"/>
      <c r="AF3584" s="46"/>
      <c r="AG3584" s="46"/>
      <c r="AH3584" s="46"/>
      <c r="AI3584" s="46"/>
      <c r="AJ3584" s="46"/>
      <c r="AK3584" s="46"/>
    </row>
    <row r="3585" spans="7:37" s="1" customFormat="1" ht="13.9" customHeight="1">
      <c r="G3585" s="50"/>
      <c r="H3585" s="50"/>
      <c r="I3585" s="50"/>
      <c r="J3585" s="50"/>
      <c r="K3585" s="50"/>
      <c r="L3585" s="50"/>
      <c r="M3585" s="50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0"/>
      <c r="Z3585" s="50"/>
      <c r="AA3585" s="46"/>
      <c r="AB3585" s="46"/>
      <c r="AC3585" s="46"/>
      <c r="AD3585" s="46"/>
      <c r="AE3585" s="46"/>
      <c r="AF3585" s="46"/>
      <c r="AG3585" s="46"/>
      <c r="AH3585" s="46"/>
      <c r="AI3585" s="46"/>
      <c r="AJ3585" s="46"/>
      <c r="AK3585" s="46"/>
    </row>
    <row r="3586" spans="7:37" s="1" customFormat="1" ht="13.9" customHeight="1">
      <c r="G3586" s="50"/>
      <c r="H3586" s="50"/>
      <c r="I3586" s="50"/>
      <c r="J3586" s="50"/>
      <c r="K3586" s="50"/>
      <c r="L3586" s="50"/>
      <c r="M3586" s="50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0"/>
      <c r="Z3586" s="50"/>
      <c r="AA3586" s="46"/>
      <c r="AB3586" s="46"/>
      <c r="AC3586" s="46"/>
      <c r="AD3586" s="46"/>
      <c r="AE3586" s="46"/>
      <c r="AF3586" s="46"/>
      <c r="AG3586" s="46"/>
      <c r="AH3586" s="46"/>
      <c r="AI3586" s="46"/>
      <c r="AJ3586" s="46"/>
      <c r="AK3586" s="46"/>
    </row>
    <row r="3587" spans="7:37" s="1" customFormat="1" ht="13.9" customHeight="1">
      <c r="G3587" s="50"/>
      <c r="H3587" s="50"/>
      <c r="I3587" s="50"/>
      <c r="J3587" s="50"/>
      <c r="K3587" s="50"/>
      <c r="L3587" s="50"/>
      <c r="M3587" s="50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0"/>
      <c r="Z3587" s="50"/>
      <c r="AA3587" s="46"/>
      <c r="AB3587" s="46"/>
      <c r="AC3587" s="46"/>
      <c r="AD3587" s="46"/>
      <c r="AE3587" s="46"/>
      <c r="AF3587" s="46"/>
      <c r="AG3587" s="46"/>
      <c r="AH3587" s="46"/>
      <c r="AI3587" s="46"/>
      <c r="AJ3587" s="46"/>
      <c r="AK3587" s="46"/>
    </row>
    <row r="3588" spans="7:37" s="1" customFormat="1" ht="13.9" customHeight="1">
      <c r="G3588" s="50"/>
      <c r="H3588" s="50"/>
      <c r="I3588" s="50"/>
      <c r="J3588" s="50"/>
      <c r="K3588" s="50"/>
      <c r="L3588" s="50"/>
      <c r="M3588" s="50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0"/>
      <c r="Z3588" s="50"/>
      <c r="AA3588" s="46"/>
      <c r="AB3588" s="46"/>
      <c r="AC3588" s="46"/>
      <c r="AD3588" s="46"/>
      <c r="AE3588" s="46"/>
      <c r="AF3588" s="46"/>
      <c r="AG3588" s="46"/>
      <c r="AH3588" s="46"/>
      <c r="AI3588" s="46"/>
      <c r="AJ3588" s="46"/>
      <c r="AK3588" s="46"/>
    </row>
    <row r="3589" spans="7:37" s="1" customFormat="1" ht="13.9" customHeight="1">
      <c r="G3589" s="50"/>
      <c r="H3589" s="50"/>
      <c r="I3589" s="50"/>
      <c r="J3589" s="50"/>
      <c r="K3589" s="50"/>
      <c r="L3589" s="50"/>
      <c r="M3589" s="50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0"/>
      <c r="Z3589" s="50"/>
      <c r="AA3589" s="46"/>
      <c r="AB3589" s="46"/>
      <c r="AC3589" s="46"/>
      <c r="AD3589" s="46"/>
      <c r="AE3589" s="46"/>
      <c r="AF3589" s="46"/>
      <c r="AG3589" s="46"/>
      <c r="AH3589" s="46"/>
      <c r="AI3589" s="46"/>
      <c r="AJ3589" s="46"/>
      <c r="AK3589" s="46"/>
    </row>
    <row r="3590" spans="7:37" s="1" customFormat="1" ht="13.9" customHeight="1">
      <c r="G3590" s="50"/>
      <c r="H3590" s="50"/>
      <c r="I3590" s="50"/>
      <c r="J3590" s="50"/>
      <c r="K3590" s="50"/>
      <c r="L3590" s="50"/>
      <c r="M3590" s="50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0"/>
      <c r="Z3590" s="50"/>
      <c r="AA3590" s="46"/>
      <c r="AB3590" s="46"/>
      <c r="AC3590" s="46"/>
      <c r="AD3590" s="46"/>
      <c r="AE3590" s="46"/>
      <c r="AF3590" s="46"/>
      <c r="AG3590" s="46"/>
      <c r="AH3590" s="46"/>
      <c r="AI3590" s="46"/>
      <c r="AJ3590" s="46"/>
      <c r="AK3590" s="46"/>
    </row>
    <row r="3591" spans="7:37" s="1" customFormat="1" ht="13.9" customHeight="1">
      <c r="G3591" s="50"/>
      <c r="H3591" s="50"/>
      <c r="I3591" s="50"/>
      <c r="J3591" s="50"/>
      <c r="K3591" s="50"/>
      <c r="L3591" s="50"/>
      <c r="M3591" s="50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0"/>
      <c r="Z3591" s="50"/>
      <c r="AA3591" s="46"/>
      <c r="AB3591" s="46"/>
      <c r="AC3591" s="46"/>
      <c r="AD3591" s="46"/>
      <c r="AE3591" s="46"/>
      <c r="AF3591" s="46"/>
      <c r="AG3591" s="46"/>
      <c r="AH3591" s="46"/>
      <c r="AI3591" s="46"/>
      <c r="AJ3591" s="46"/>
      <c r="AK3591" s="46"/>
    </row>
    <row r="3592" spans="7:37" s="1" customFormat="1" ht="13.9" customHeight="1">
      <c r="G3592" s="50"/>
      <c r="H3592" s="50"/>
      <c r="I3592" s="50"/>
      <c r="J3592" s="50"/>
      <c r="K3592" s="50"/>
      <c r="L3592" s="50"/>
      <c r="M3592" s="50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0"/>
      <c r="Z3592" s="50"/>
      <c r="AA3592" s="46"/>
      <c r="AB3592" s="46"/>
      <c r="AC3592" s="46"/>
      <c r="AD3592" s="46"/>
      <c r="AE3592" s="46"/>
      <c r="AF3592" s="46"/>
      <c r="AG3592" s="46"/>
      <c r="AH3592" s="46"/>
      <c r="AI3592" s="46"/>
      <c r="AJ3592" s="46"/>
      <c r="AK3592" s="46"/>
    </row>
    <row r="3593" spans="7:37" s="1" customFormat="1" ht="13.9" customHeight="1">
      <c r="G3593" s="50"/>
      <c r="H3593" s="50"/>
      <c r="I3593" s="50"/>
      <c r="J3593" s="50"/>
      <c r="K3593" s="50"/>
      <c r="L3593" s="50"/>
      <c r="M3593" s="50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0"/>
      <c r="Z3593" s="50"/>
      <c r="AA3593" s="46"/>
      <c r="AB3593" s="46"/>
      <c r="AC3593" s="46"/>
      <c r="AD3593" s="46"/>
      <c r="AE3593" s="46"/>
      <c r="AF3593" s="46"/>
      <c r="AG3593" s="46"/>
      <c r="AH3593" s="46"/>
      <c r="AI3593" s="46"/>
      <c r="AJ3593" s="46"/>
      <c r="AK3593" s="46"/>
    </row>
    <row r="3594" spans="7:37" s="1" customFormat="1" ht="13.9" customHeight="1">
      <c r="G3594" s="50"/>
      <c r="H3594" s="50"/>
      <c r="I3594" s="50"/>
      <c r="J3594" s="50"/>
      <c r="K3594" s="50"/>
      <c r="L3594" s="50"/>
      <c r="M3594" s="50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0"/>
      <c r="Z3594" s="50"/>
      <c r="AA3594" s="46"/>
      <c r="AB3594" s="46"/>
      <c r="AC3594" s="46"/>
      <c r="AD3594" s="46"/>
      <c r="AE3594" s="46"/>
      <c r="AF3594" s="46"/>
      <c r="AG3594" s="46"/>
      <c r="AH3594" s="46"/>
      <c r="AI3594" s="46"/>
      <c r="AJ3594" s="46"/>
      <c r="AK3594" s="46"/>
    </row>
    <row r="3595" spans="7:37" s="1" customFormat="1" ht="13.9" customHeight="1">
      <c r="G3595" s="50"/>
      <c r="H3595" s="50"/>
      <c r="I3595" s="50"/>
      <c r="J3595" s="50"/>
      <c r="K3595" s="50"/>
      <c r="L3595" s="50"/>
      <c r="M3595" s="50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0"/>
      <c r="Z3595" s="50"/>
      <c r="AA3595" s="46"/>
      <c r="AB3595" s="46"/>
      <c r="AC3595" s="46"/>
      <c r="AD3595" s="46"/>
      <c r="AE3595" s="46"/>
      <c r="AF3595" s="46"/>
      <c r="AG3595" s="46"/>
      <c r="AH3595" s="46"/>
      <c r="AI3595" s="46"/>
      <c r="AJ3595" s="46"/>
      <c r="AK3595" s="46"/>
    </row>
    <row r="3596" spans="7:37" s="1" customFormat="1" ht="13.9" customHeight="1">
      <c r="G3596" s="50"/>
      <c r="H3596" s="50"/>
      <c r="I3596" s="50"/>
      <c r="J3596" s="50"/>
      <c r="K3596" s="50"/>
      <c r="L3596" s="50"/>
      <c r="M3596" s="50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0"/>
      <c r="Z3596" s="50"/>
      <c r="AA3596" s="46"/>
      <c r="AB3596" s="46"/>
      <c r="AC3596" s="46"/>
      <c r="AD3596" s="46"/>
      <c r="AE3596" s="46"/>
      <c r="AF3596" s="46"/>
      <c r="AG3596" s="46"/>
      <c r="AH3596" s="46"/>
      <c r="AI3596" s="46"/>
      <c r="AJ3596" s="46"/>
      <c r="AK3596" s="46"/>
    </row>
    <row r="3597" spans="7:37" s="1" customFormat="1" ht="13.9" customHeight="1">
      <c r="G3597" s="50"/>
      <c r="H3597" s="50"/>
      <c r="I3597" s="50"/>
      <c r="J3597" s="50"/>
      <c r="K3597" s="50"/>
      <c r="L3597" s="50"/>
      <c r="M3597" s="50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0"/>
      <c r="Z3597" s="50"/>
      <c r="AA3597" s="46"/>
      <c r="AB3597" s="46"/>
      <c r="AC3597" s="46"/>
      <c r="AD3597" s="46"/>
      <c r="AE3597" s="46"/>
      <c r="AF3597" s="46"/>
      <c r="AG3597" s="46"/>
      <c r="AH3597" s="46"/>
      <c r="AI3597" s="46"/>
      <c r="AJ3597" s="46"/>
      <c r="AK3597" s="46"/>
    </row>
    <row r="3598" spans="7:37" s="1" customFormat="1" ht="13.9" customHeight="1">
      <c r="G3598" s="50"/>
      <c r="H3598" s="50"/>
      <c r="I3598" s="50"/>
      <c r="J3598" s="50"/>
      <c r="K3598" s="50"/>
      <c r="L3598" s="50"/>
      <c r="M3598" s="50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0"/>
      <c r="Z3598" s="50"/>
      <c r="AA3598" s="46"/>
      <c r="AB3598" s="46"/>
      <c r="AC3598" s="46"/>
      <c r="AD3598" s="46"/>
      <c r="AE3598" s="46"/>
      <c r="AF3598" s="46"/>
      <c r="AG3598" s="46"/>
      <c r="AH3598" s="46"/>
      <c r="AI3598" s="46"/>
      <c r="AJ3598" s="46"/>
      <c r="AK3598" s="46"/>
    </row>
    <row r="3599" spans="7:37" s="1" customFormat="1" ht="13.9" customHeight="1">
      <c r="G3599" s="50"/>
      <c r="H3599" s="50"/>
      <c r="I3599" s="50"/>
      <c r="J3599" s="50"/>
      <c r="K3599" s="50"/>
      <c r="L3599" s="50"/>
      <c r="M3599" s="50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0"/>
      <c r="Z3599" s="50"/>
      <c r="AA3599" s="46"/>
      <c r="AB3599" s="46"/>
      <c r="AC3599" s="46"/>
      <c r="AD3599" s="46"/>
      <c r="AE3599" s="46"/>
      <c r="AF3599" s="46"/>
      <c r="AG3599" s="46"/>
      <c r="AH3599" s="46"/>
      <c r="AI3599" s="46"/>
      <c r="AJ3599" s="46"/>
      <c r="AK3599" s="46"/>
    </row>
    <row r="3600" spans="7:37" s="1" customFormat="1" ht="13.9" customHeight="1">
      <c r="G3600" s="50"/>
      <c r="H3600" s="50"/>
      <c r="I3600" s="50"/>
      <c r="J3600" s="50"/>
      <c r="K3600" s="50"/>
      <c r="L3600" s="50"/>
      <c r="M3600" s="50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0"/>
      <c r="Z3600" s="50"/>
      <c r="AA3600" s="46"/>
      <c r="AB3600" s="46"/>
      <c r="AC3600" s="46"/>
      <c r="AD3600" s="46"/>
      <c r="AE3600" s="46"/>
      <c r="AF3600" s="46"/>
      <c r="AG3600" s="46"/>
      <c r="AH3600" s="46"/>
      <c r="AI3600" s="46"/>
      <c r="AJ3600" s="46"/>
      <c r="AK3600" s="46"/>
    </row>
    <row r="3601" spans="7:37" s="1" customFormat="1" ht="13.9" customHeight="1">
      <c r="G3601" s="50"/>
      <c r="H3601" s="50"/>
      <c r="I3601" s="50"/>
      <c r="J3601" s="50"/>
      <c r="K3601" s="50"/>
      <c r="L3601" s="50"/>
      <c r="M3601" s="50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0"/>
      <c r="Z3601" s="50"/>
      <c r="AA3601" s="46"/>
      <c r="AB3601" s="46"/>
      <c r="AC3601" s="46"/>
      <c r="AD3601" s="46"/>
      <c r="AE3601" s="46"/>
      <c r="AF3601" s="46"/>
      <c r="AG3601" s="46"/>
      <c r="AH3601" s="46"/>
      <c r="AI3601" s="46"/>
      <c r="AJ3601" s="46"/>
      <c r="AK3601" s="46"/>
    </row>
    <row r="3602" spans="7:37" s="1" customFormat="1" ht="13.9" customHeight="1">
      <c r="G3602" s="50"/>
      <c r="H3602" s="50"/>
      <c r="I3602" s="50"/>
      <c r="J3602" s="50"/>
      <c r="K3602" s="50"/>
      <c r="L3602" s="50"/>
      <c r="M3602" s="50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0"/>
      <c r="Z3602" s="50"/>
      <c r="AA3602" s="46"/>
      <c r="AB3602" s="46"/>
      <c r="AC3602" s="46"/>
      <c r="AD3602" s="46"/>
      <c r="AE3602" s="46"/>
      <c r="AF3602" s="46"/>
      <c r="AG3602" s="46"/>
      <c r="AH3602" s="46"/>
      <c r="AI3602" s="46"/>
      <c r="AJ3602" s="46"/>
      <c r="AK3602" s="46"/>
    </row>
    <row r="3603" spans="7:37" s="1" customFormat="1" ht="13.9" customHeight="1">
      <c r="G3603" s="50"/>
      <c r="H3603" s="50"/>
      <c r="I3603" s="50"/>
      <c r="J3603" s="50"/>
      <c r="K3603" s="50"/>
      <c r="L3603" s="50"/>
      <c r="M3603" s="50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0"/>
      <c r="Z3603" s="50"/>
      <c r="AA3603" s="46"/>
      <c r="AB3603" s="46"/>
      <c r="AC3603" s="46"/>
      <c r="AD3603" s="46"/>
      <c r="AE3603" s="46"/>
      <c r="AF3603" s="46"/>
      <c r="AG3603" s="46"/>
      <c r="AH3603" s="46"/>
      <c r="AI3603" s="46"/>
      <c r="AJ3603" s="46"/>
      <c r="AK3603" s="46"/>
    </row>
    <row r="3604" spans="7:37" s="1" customFormat="1" ht="13.9" customHeight="1">
      <c r="G3604" s="50"/>
      <c r="H3604" s="50"/>
      <c r="I3604" s="50"/>
      <c r="J3604" s="50"/>
      <c r="K3604" s="50"/>
      <c r="L3604" s="50"/>
      <c r="M3604" s="50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0"/>
      <c r="Z3604" s="50"/>
      <c r="AA3604" s="46"/>
      <c r="AB3604" s="46"/>
      <c r="AC3604" s="46"/>
      <c r="AD3604" s="46"/>
      <c r="AE3604" s="46"/>
      <c r="AF3604" s="46"/>
      <c r="AG3604" s="46"/>
      <c r="AH3604" s="46"/>
      <c r="AI3604" s="46"/>
      <c r="AJ3604" s="46"/>
      <c r="AK3604" s="46"/>
    </row>
    <row r="3605" spans="7:37" s="1" customFormat="1" ht="13.9" customHeight="1">
      <c r="G3605" s="50"/>
      <c r="H3605" s="50"/>
      <c r="I3605" s="50"/>
      <c r="J3605" s="50"/>
      <c r="K3605" s="50"/>
      <c r="L3605" s="50"/>
      <c r="M3605" s="50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0"/>
      <c r="Z3605" s="50"/>
      <c r="AA3605" s="46"/>
      <c r="AB3605" s="46"/>
      <c r="AC3605" s="46"/>
      <c r="AD3605" s="46"/>
      <c r="AE3605" s="46"/>
      <c r="AF3605" s="46"/>
      <c r="AG3605" s="46"/>
      <c r="AH3605" s="46"/>
      <c r="AI3605" s="46"/>
      <c r="AJ3605" s="46"/>
      <c r="AK3605" s="46"/>
    </row>
    <row r="3606" spans="7:37" s="1" customFormat="1" ht="13.9" customHeight="1">
      <c r="G3606" s="50"/>
      <c r="H3606" s="50"/>
      <c r="I3606" s="50"/>
      <c r="J3606" s="50"/>
      <c r="K3606" s="50"/>
      <c r="L3606" s="50"/>
      <c r="M3606" s="50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0"/>
      <c r="Z3606" s="50"/>
      <c r="AA3606" s="46"/>
      <c r="AB3606" s="46"/>
      <c r="AC3606" s="46"/>
      <c r="AD3606" s="46"/>
      <c r="AE3606" s="46"/>
      <c r="AF3606" s="46"/>
      <c r="AG3606" s="46"/>
      <c r="AH3606" s="46"/>
      <c r="AI3606" s="46"/>
      <c r="AJ3606" s="46"/>
      <c r="AK3606" s="46"/>
    </row>
    <row r="3607" spans="7:37" s="1" customFormat="1" ht="13.9" customHeight="1">
      <c r="G3607" s="50"/>
      <c r="H3607" s="50"/>
      <c r="I3607" s="50"/>
      <c r="J3607" s="50"/>
      <c r="K3607" s="50"/>
      <c r="L3607" s="50"/>
      <c r="M3607" s="50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0"/>
      <c r="Z3607" s="50"/>
      <c r="AA3607" s="46"/>
      <c r="AB3607" s="46"/>
      <c r="AC3607" s="46"/>
      <c r="AD3607" s="46"/>
      <c r="AE3607" s="46"/>
      <c r="AF3607" s="46"/>
      <c r="AG3607" s="46"/>
      <c r="AH3607" s="46"/>
      <c r="AI3607" s="46"/>
      <c r="AJ3607" s="46"/>
      <c r="AK3607" s="46"/>
    </row>
    <row r="3608" spans="7:37" s="1" customFormat="1" ht="13.9" customHeight="1">
      <c r="G3608" s="50"/>
      <c r="H3608" s="50"/>
      <c r="I3608" s="50"/>
      <c r="J3608" s="50"/>
      <c r="K3608" s="50"/>
      <c r="L3608" s="50"/>
      <c r="M3608" s="50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0"/>
      <c r="Z3608" s="50"/>
      <c r="AA3608" s="46"/>
      <c r="AB3608" s="46"/>
      <c r="AC3608" s="46"/>
      <c r="AD3608" s="46"/>
      <c r="AE3608" s="46"/>
      <c r="AF3608" s="46"/>
      <c r="AG3608" s="46"/>
      <c r="AH3608" s="46"/>
      <c r="AI3608" s="46"/>
      <c r="AJ3608" s="46"/>
      <c r="AK3608" s="46"/>
    </row>
    <row r="3609" spans="7:37" s="1" customFormat="1" ht="13.9" customHeight="1">
      <c r="G3609" s="50"/>
      <c r="H3609" s="50"/>
      <c r="I3609" s="50"/>
      <c r="J3609" s="50"/>
      <c r="K3609" s="50"/>
      <c r="L3609" s="50"/>
      <c r="M3609" s="50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0"/>
      <c r="Z3609" s="50"/>
      <c r="AA3609" s="46"/>
      <c r="AB3609" s="46"/>
      <c r="AC3609" s="46"/>
      <c r="AD3609" s="46"/>
      <c r="AE3609" s="46"/>
      <c r="AF3609" s="46"/>
      <c r="AG3609" s="46"/>
      <c r="AH3609" s="46"/>
      <c r="AI3609" s="46"/>
      <c r="AJ3609" s="46"/>
      <c r="AK3609" s="46"/>
    </row>
    <row r="3610" spans="7:37" s="1" customFormat="1" ht="13.9" customHeight="1">
      <c r="G3610" s="50"/>
      <c r="H3610" s="50"/>
      <c r="I3610" s="50"/>
      <c r="J3610" s="50"/>
      <c r="K3610" s="50"/>
      <c r="L3610" s="50"/>
      <c r="M3610" s="50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0"/>
      <c r="Z3610" s="50"/>
      <c r="AA3610" s="46"/>
      <c r="AB3610" s="46"/>
      <c r="AC3610" s="46"/>
      <c r="AD3610" s="46"/>
      <c r="AE3610" s="46"/>
      <c r="AF3610" s="46"/>
      <c r="AG3610" s="46"/>
      <c r="AH3610" s="46"/>
      <c r="AI3610" s="46"/>
      <c r="AJ3610" s="46"/>
      <c r="AK3610" s="46"/>
    </row>
    <row r="3611" spans="7:37" s="1" customFormat="1" ht="13.9" customHeight="1">
      <c r="G3611" s="50"/>
      <c r="H3611" s="50"/>
      <c r="I3611" s="50"/>
      <c r="J3611" s="50"/>
      <c r="K3611" s="50"/>
      <c r="L3611" s="50"/>
      <c r="M3611" s="50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0"/>
      <c r="Z3611" s="50"/>
      <c r="AA3611" s="46"/>
      <c r="AB3611" s="46"/>
      <c r="AC3611" s="46"/>
      <c r="AD3611" s="46"/>
      <c r="AE3611" s="46"/>
      <c r="AF3611" s="46"/>
      <c r="AG3611" s="46"/>
      <c r="AH3611" s="46"/>
      <c r="AI3611" s="46"/>
      <c r="AJ3611" s="46"/>
      <c r="AK3611" s="46"/>
    </row>
    <row r="3612" spans="7:37" s="1" customFormat="1" ht="13.9" customHeight="1">
      <c r="G3612" s="50"/>
      <c r="H3612" s="50"/>
      <c r="I3612" s="50"/>
      <c r="J3612" s="50"/>
      <c r="K3612" s="50"/>
      <c r="L3612" s="50"/>
      <c r="M3612" s="50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0"/>
      <c r="Z3612" s="50"/>
      <c r="AA3612" s="46"/>
      <c r="AB3612" s="46"/>
      <c r="AC3612" s="46"/>
      <c r="AD3612" s="46"/>
      <c r="AE3612" s="46"/>
      <c r="AF3612" s="46"/>
      <c r="AG3612" s="46"/>
      <c r="AH3612" s="46"/>
      <c r="AI3612" s="46"/>
      <c r="AJ3612" s="46"/>
      <c r="AK3612" s="46"/>
    </row>
    <row r="3613" spans="7:37" s="1" customFormat="1" ht="13.9" customHeight="1">
      <c r="G3613" s="50"/>
      <c r="H3613" s="50"/>
      <c r="I3613" s="50"/>
      <c r="J3613" s="50"/>
      <c r="K3613" s="50"/>
      <c r="L3613" s="50"/>
      <c r="M3613" s="50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0"/>
      <c r="Z3613" s="50"/>
      <c r="AA3613" s="46"/>
      <c r="AB3613" s="46"/>
      <c r="AC3613" s="46"/>
      <c r="AD3613" s="46"/>
      <c r="AE3613" s="46"/>
      <c r="AF3613" s="46"/>
      <c r="AG3613" s="46"/>
      <c r="AH3613" s="46"/>
      <c r="AI3613" s="46"/>
      <c r="AJ3613" s="46"/>
      <c r="AK3613" s="46"/>
    </row>
    <row r="3614" spans="7:37" s="1" customFormat="1" ht="13.9" customHeight="1">
      <c r="G3614" s="50"/>
      <c r="H3614" s="50"/>
      <c r="I3614" s="50"/>
      <c r="J3614" s="50"/>
      <c r="K3614" s="50"/>
      <c r="L3614" s="50"/>
      <c r="M3614" s="50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0"/>
      <c r="Z3614" s="50"/>
      <c r="AA3614" s="46"/>
      <c r="AB3614" s="46"/>
      <c r="AC3614" s="46"/>
      <c r="AD3614" s="46"/>
      <c r="AE3614" s="46"/>
      <c r="AF3614" s="46"/>
      <c r="AG3614" s="46"/>
      <c r="AH3614" s="46"/>
      <c r="AI3614" s="46"/>
      <c r="AJ3614" s="46"/>
      <c r="AK3614" s="46"/>
    </row>
    <row r="3615" spans="7:37" s="1" customFormat="1" ht="13.9" customHeight="1">
      <c r="G3615" s="50"/>
      <c r="H3615" s="50"/>
      <c r="I3615" s="50"/>
      <c r="J3615" s="50"/>
      <c r="K3615" s="50"/>
      <c r="L3615" s="50"/>
      <c r="M3615" s="50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0"/>
      <c r="Z3615" s="50"/>
      <c r="AA3615" s="46"/>
      <c r="AB3615" s="46"/>
      <c r="AC3615" s="46"/>
      <c r="AD3615" s="46"/>
      <c r="AE3615" s="46"/>
      <c r="AF3615" s="46"/>
      <c r="AG3615" s="46"/>
      <c r="AH3615" s="46"/>
      <c r="AI3615" s="46"/>
      <c r="AJ3615" s="46"/>
      <c r="AK3615" s="46"/>
    </row>
    <row r="3616" spans="7:37" s="1" customFormat="1" ht="13.9" customHeight="1">
      <c r="G3616" s="50"/>
      <c r="H3616" s="50"/>
      <c r="I3616" s="50"/>
      <c r="J3616" s="50"/>
      <c r="K3616" s="50"/>
      <c r="L3616" s="50"/>
      <c r="M3616" s="50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0"/>
      <c r="Z3616" s="50"/>
      <c r="AA3616" s="46"/>
      <c r="AB3616" s="46"/>
      <c r="AC3616" s="46"/>
      <c r="AD3616" s="46"/>
      <c r="AE3616" s="46"/>
      <c r="AF3616" s="46"/>
      <c r="AG3616" s="46"/>
      <c r="AH3616" s="46"/>
      <c r="AI3616" s="46"/>
      <c r="AJ3616" s="46"/>
      <c r="AK3616" s="46"/>
    </row>
    <row r="3617" spans="7:37" s="1" customFormat="1" ht="13.9" customHeight="1"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0"/>
      <c r="Z3617" s="50"/>
      <c r="AA3617" s="46"/>
      <c r="AB3617" s="46"/>
      <c r="AC3617" s="46"/>
      <c r="AD3617" s="46"/>
      <c r="AE3617" s="46"/>
      <c r="AF3617" s="46"/>
      <c r="AG3617" s="46"/>
      <c r="AH3617" s="46"/>
      <c r="AI3617" s="46"/>
      <c r="AJ3617" s="46"/>
      <c r="AK3617" s="46"/>
    </row>
    <row r="3618" spans="7:37" s="1" customFormat="1" ht="13.9" customHeight="1">
      <c r="G3618" s="50"/>
      <c r="H3618" s="50"/>
      <c r="I3618" s="50"/>
      <c r="J3618" s="50"/>
      <c r="K3618" s="50"/>
      <c r="L3618" s="50"/>
      <c r="M3618" s="50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0"/>
      <c r="Z3618" s="50"/>
      <c r="AA3618" s="46"/>
      <c r="AB3618" s="46"/>
      <c r="AC3618" s="46"/>
      <c r="AD3618" s="46"/>
      <c r="AE3618" s="46"/>
      <c r="AF3618" s="46"/>
      <c r="AG3618" s="46"/>
      <c r="AH3618" s="46"/>
      <c r="AI3618" s="46"/>
      <c r="AJ3618" s="46"/>
      <c r="AK3618" s="46"/>
    </row>
    <row r="3619" spans="7:37" s="1" customFormat="1" ht="13.9" customHeight="1">
      <c r="G3619" s="50"/>
      <c r="H3619" s="50"/>
      <c r="I3619" s="50"/>
      <c r="J3619" s="50"/>
      <c r="K3619" s="50"/>
      <c r="L3619" s="50"/>
      <c r="M3619" s="50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0"/>
      <c r="Z3619" s="50"/>
      <c r="AA3619" s="46"/>
      <c r="AB3619" s="46"/>
      <c r="AC3619" s="46"/>
      <c r="AD3619" s="46"/>
      <c r="AE3619" s="46"/>
      <c r="AF3619" s="46"/>
      <c r="AG3619" s="46"/>
      <c r="AH3619" s="46"/>
      <c r="AI3619" s="46"/>
      <c r="AJ3619" s="46"/>
      <c r="AK3619" s="46"/>
    </row>
    <row r="3620" spans="7:37" s="1" customFormat="1" ht="13.9" customHeight="1">
      <c r="G3620" s="50"/>
      <c r="H3620" s="50"/>
      <c r="I3620" s="50"/>
      <c r="J3620" s="50"/>
      <c r="K3620" s="50"/>
      <c r="L3620" s="50"/>
      <c r="M3620" s="50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0"/>
      <c r="Z3620" s="50"/>
      <c r="AA3620" s="46"/>
      <c r="AB3620" s="46"/>
      <c r="AC3620" s="46"/>
      <c r="AD3620" s="46"/>
      <c r="AE3620" s="46"/>
      <c r="AF3620" s="46"/>
      <c r="AG3620" s="46"/>
      <c r="AH3620" s="46"/>
      <c r="AI3620" s="46"/>
      <c r="AJ3620" s="46"/>
      <c r="AK3620" s="46"/>
    </row>
    <row r="3621" spans="7:37" s="1" customFormat="1" ht="13.9" customHeight="1">
      <c r="G3621" s="50"/>
      <c r="H3621" s="50"/>
      <c r="I3621" s="50"/>
      <c r="J3621" s="50"/>
      <c r="K3621" s="50"/>
      <c r="L3621" s="50"/>
      <c r="M3621" s="50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0"/>
      <c r="Z3621" s="50"/>
      <c r="AA3621" s="46"/>
      <c r="AB3621" s="46"/>
      <c r="AC3621" s="46"/>
      <c r="AD3621" s="46"/>
      <c r="AE3621" s="46"/>
      <c r="AF3621" s="46"/>
      <c r="AG3621" s="46"/>
      <c r="AH3621" s="46"/>
      <c r="AI3621" s="46"/>
      <c r="AJ3621" s="46"/>
      <c r="AK3621" s="46"/>
    </row>
    <row r="3622" spans="7:37" s="1" customFormat="1" ht="13.9" customHeight="1">
      <c r="G3622" s="50"/>
      <c r="H3622" s="50"/>
      <c r="I3622" s="50"/>
      <c r="J3622" s="50"/>
      <c r="K3622" s="50"/>
      <c r="L3622" s="50"/>
      <c r="M3622" s="50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0"/>
      <c r="Z3622" s="50"/>
      <c r="AA3622" s="46"/>
      <c r="AB3622" s="46"/>
      <c r="AC3622" s="46"/>
      <c r="AD3622" s="46"/>
      <c r="AE3622" s="46"/>
      <c r="AF3622" s="46"/>
      <c r="AG3622" s="46"/>
      <c r="AH3622" s="46"/>
      <c r="AI3622" s="46"/>
      <c r="AJ3622" s="46"/>
      <c r="AK3622" s="46"/>
    </row>
    <row r="3623" spans="7:37" s="1" customFormat="1" ht="13.9" customHeight="1">
      <c r="G3623" s="50"/>
      <c r="H3623" s="50"/>
      <c r="I3623" s="50"/>
      <c r="J3623" s="50"/>
      <c r="K3623" s="50"/>
      <c r="L3623" s="50"/>
      <c r="M3623" s="50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0"/>
      <c r="Z3623" s="50"/>
      <c r="AA3623" s="46"/>
      <c r="AB3623" s="46"/>
      <c r="AC3623" s="46"/>
      <c r="AD3623" s="46"/>
      <c r="AE3623" s="46"/>
      <c r="AF3623" s="46"/>
      <c r="AG3623" s="46"/>
      <c r="AH3623" s="46"/>
      <c r="AI3623" s="46"/>
      <c r="AJ3623" s="46"/>
      <c r="AK3623" s="46"/>
    </row>
    <row r="3624" spans="7:37" s="1" customFormat="1" ht="13.9" customHeight="1">
      <c r="G3624" s="50"/>
      <c r="H3624" s="50"/>
      <c r="I3624" s="50"/>
      <c r="J3624" s="50"/>
      <c r="K3624" s="50"/>
      <c r="L3624" s="50"/>
      <c r="M3624" s="50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0"/>
      <c r="Z3624" s="50"/>
      <c r="AA3624" s="46"/>
      <c r="AB3624" s="46"/>
      <c r="AC3624" s="46"/>
      <c r="AD3624" s="46"/>
      <c r="AE3624" s="46"/>
      <c r="AF3624" s="46"/>
      <c r="AG3624" s="46"/>
      <c r="AH3624" s="46"/>
      <c r="AI3624" s="46"/>
      <c r="AJ3624" s="46"/>
      <c r="AK3624" s="46"/>
    </row>
    <row r="3625" spans="7:37" s="1" customFormat="1" ht="13.9" customHeight="1">
      <c r="G3625" s="50"/>
      <c r="H3625" s="50"/>
      <c r="I3625" s="50"/>
      <c r="J3625" s="50"/>
      <c r="K3625" s="50"/>
      <c r="L3625" s="50"/>
      <c r="M3625" s="50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0"/>
      <c r="Z3625" s="50"/>
      <c r="AA3625" s="46"/>
      <c r="AB3625" s="46"/>
      <c r="AC3625" s="46"/>
      <c r="AD3625" s="46"/>
      <c r="AE3625" s="46"/>
      <c r="AF3625" s="46"/>
      <c r="AG3625" s="46"/>
      <c r="AH3625" s="46"/>
      <c r="AI3625" s="46"/>
      <c r="AJ3625" s="46"/>
      <c r="AK3625" s="46"/>
    </row>
    <row r="3626" spans="7:37" s="1" customFormat="1" ht="13.9" customHeight="1">
      <c r="G3626" s="50"/>
      <c r="H3626" s="50"/>
      <c r="I3626" s="50"/>
      <c r="J3626" s="50"/>
      <c r="K3626" s="50"/>
      <c r="L3626" s="50"/>
      <c r="M3626" s="50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0"/>
      <c r="Z3626" s="50"/>
      <c r="AA3626" s="46"/>
      <c r="AB3626" s="46"/>
      <c r="AC3626" s="46"/>
      <c r="AD3626" s="46"/>
      <c r="AE3626" s="46"/>
      <c r="AF3626" s="46"/>
      <c r="AG3626" s="46"/>
      <c r="AH3626" s="46"/>
      <c r="AI3626" s="46"/>
      <c r="AJ3626" s="46"/>
      <c r="AK3626" s="46"/>
    </row>
    <row r="3627" spans="7:37" s="1" customFormat="1" ht="13.9" customHeight="1">
      <c r="G3627" s="50"/>
      <c r="H3627" s="50"/>
      <c r="I3627" s="50"/>
      <c r="J3627" s="50"/>
      <c r="K3627" s="50"/>
      <c r="L3627" s="50"/>
      <c r="M3627" s="50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0"/>
      <c r="Z3627" s="50"/>
      <c r="AA3627" s="46"/>
      <c r="AB3627" s="46"/>
      <c r="AC3627" s="46"/>
      <c r="AD3627" s="46"/>
      <c r="AE3627" s="46"/>
      <c r="AF3627" s="46"/>
      <c r="AG3627" s="46"/>
      <c r="AH3627" s="46"/>
      <c r="AI3627" s="46"/>
      <c r="AJ3627" s="46"/>
      <c r="AK3627" s="46"/>
    </row>
    <row r="3628" spans="7:37" s="1" customFormat="1" ht="13.9" customHeight="1">
      <c r="G3628" s="50"/>
      <c r="H3628" s="50"/>
      <c r="I3628" s="50"/>
      <c r="J3628" s="50"/>
      <c r="K3628" s="50"/>
      <c r="L3628" s="50"/>
      <c r="M3628" s="50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0"/>
      <c r="Z3628" s="50"/>
      <c r="AA3628" s="46"/>
      <c r="AB3628" s="46"/>
      <c r="AC3628" s="46"/>
      <c r="AD3628" s="46"/>
      <c r="AE3628" s="46"/>
      <c r="AF3628" s="46"/>
      <c r="AG3628" s="46"/>
      <c r="AH3628" s="46"/>
      <c r="AI3628" s="46"/>
      <c r="AJ3628" s="46"/>
      <c r="AK3628" s="46"/>
    </row>
    <row r="3629" spans="7:37" s="1" customFormat="1" ht="13.9" customHeight="1">
      <c r="G3629" s="50"/>
      <c r="H3629" s="50"/>
      <c r="I3629" s="50"/>
      <c r="J3629" s="50"/>
      <c r="K3629" s="50"/>
      <c r="L3629" s="50"/>
      <c r="M3629" s="50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0"/>
      <c r="Z3629" s="50"/>
      <c r="AA3629" s="46"/>
      <c r="AB3629" s="46"/>
      <c r="AC3629" s="46"/>
      <c r="AD3629" s="46"/>
      <c r="AE3629" s="46"/>
      <c r="AF3629" s="46"/>
      <c r="AG3629" s="46"/>
      <c r="AH3629" s="46"/>
      <c r="AI3629" s="46"/>
      <c r="AJ3629" s="46"/>
      <c r="AK3629" s="46"/>
    </row>
    <row r="3630" spans="7:37" s="1" customFormat="1" ht="13.9" customHeight="1">
      <c r="G3630" s="50"/>
      <c r="H3630" s="50"/>
      <c r="I3630" s="50"/>
      <c r="J3630" s="50"/>
      <c r="K3630" s="50"/>
      <c r="L3630" s="50"/>
      <c r="M3630" s="50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0"/>
      <c r="Z3630" s="50"/>
      <c r="AA3630" s="46"/>
      <c r="AB3630" s="46"/>
      <c r="AC3630" s="46"/>
      <c r="AD3630" s="46"/>
      <c r="AE3630" s="46"/>
      <c r="AF3630" s="46"/>
      <c r="AG3630" s="46"/>
      <c r="AH3630" s="46"/>
      <c r="AI3630" s="46"/>
      <c r="AJ3630" s="46"/>
      <c r="AK3630" s="46"/>
    </row>
    <row r="3631" spans="7:37" s="1" customFormat="1" ht="13.9" customHeight="1">
      <c r="G3631" s="50"/>
      <c r="H3631" s="50"/>
      <c r="I3631" s="50"/>
      <c r="J3631" s="50"/>
      <c r="K3631" s="50"/>
      <c r="L3631" s="50"/>
      <c r="M3631" s="50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0"/>
      <c r="Z3631" s="50"/>
      <c r="AA3631" s="46"/>
      <c r="AB3631" s="46"/>
      <c r="AC3631" s="46"/>
      <c r="AD3631" s="46"/>
      <c r="AE3631" s="46"/>
      <c r="AF3631" s="46"/>
      <c r="AG3631" s="46"/>
      <c r="AH3631" s="46"/>
      <c r="AI3631" s="46"/>
      <c r="AJ3631" s="46"/>
      <c r="AK3631" s="46"/>
    </row>
    <row r="3632" spans="7:37" s="1" customFormat="1" ht="13.9" customHeight="1">
      <c r="G3632" s="50"/>
      <c r="H3632" s="50"/>
      <c r="I3632" s="50"/>
      <c r="J3632" s="50"/>
      <c r="K3632" s="50"/>
      <c r="L3632" s="50"/>
      <c r="M3632" s="50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0"/>
      <c r="Z3632" s="50"/>
      <c r="AA3632" s="46"/>
      <c r="AB3632" s="46"/>
      <c r="AC3632" s="46"/>
      <c r="AD3632" s="46"/>
      <c r="AE3632" s="46"/>
      <c r="AF3632" s="46"/>
      <c r="AG3632" s="46"/>
      <c r="AH3632" s="46"/>
      <c r="AI3632" s="46"/>
      <c r="AJ3632" s="46"/>
      <c r="AK3632" s="46"/>
    </row>
    <row r="3633" spans="7:37" s="1" customFormat="1" ht="13.9" customHeight="1">
      <c r="G3633" s="50"/>
      <c r="H3633" s="50"/>
      <c r="I3633" s="50"/>
      <c r="J3633" s="50"/>
      <c r="K3633" s="50"/>
      <c r="L3633" s="50"/>
      <c r="M3633" s="50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0"/>
      <c r="Z3633" s="50"/>
      <c r="AA3633" s="46"/>
      <c r="AB3633" s="46"/>
      <c r="AC3633" s="46"/>
      <c r="AD3633" s="46"/>
      <c r="AE3633" s="46"/>
      <c r="AF3633" s="46"/>
      <c r="AG3633" s="46"/>
      <c r="AH3633" s="46"/>
      <c r="AI3633" s="46"/>
      <c r="AJ3633" s="46"/>
      <c r="AK3633" s="46"/>
    </row>
    <row r="3634" spans="7:37" s="1" customFormat="1" ht="13.9" customHeight="1">
      <c r="G3634" s="50"/>
      <c r="H3634" s="50"/>
      <c r="I3634" s="50"/>
      <c r="J3634" s="50"/>
      <c r="K3634" s="50"/>
      <c r="L3634" s="50"/>
      <c r="M3634" s="50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0"/>
      <c r="Z3634" s="50"/>
      <c r="AA3634" s="46"/>
      <c r="AB3634" s="46"/>
      <c r="AC3634" s="46"/>
      <c r="AD3634" s="46"/>
      <c r="AE3634" s="46"/>
      <c r="AF3634" s="46"/>
      <c r="AG3634" s="46"/>
      <c r="AH3634" s="46"/>
      <c r="AI3634" s="46"/>
      <c r="AJ3634" s="46"/>
      <c r="AK3634" s="46"/>
    </row>
    <row r="3635" spans="7:37" s="1" customFormat="1" ht="13.9" customHeight="1">
      <c r="G3635" s="50"/>
      <c r="H3635" s="50"/>
      <c r="I3635" s="50"/>
      <c r="J3635" s="50"/>
      <c r="K3635" s="50"/>
      <c r="L3635" s="50"/>
      <c r="M3635" s="50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0"/>
      <c r="Z3635" s="50"/>
      <c r="AA3635" s="46"/>
      <c r="AB3635" s="46"/>
      <c r="AC3635" s="46"/>
      <c r="AD3635" s="46"/>
      <c r="AE3635" s="46"/>
      <c r="AF3635" s="46"/>
      <c r="AG3635" s="46"/>
      <c r="AH3635" s="46"/>
      <c r="AI3635" s="46"/>
      <c r="AJ3635" s="46"/>
      <c r="AK3635" s="46"/>
    </row>
    <row r="3636" spans="7:37" s="1" customFormat="1" ht="13.9" customHeight="1">
      <c r="G3636" s="50"/>
      <c r="H3636" s="50"/>
      <c r="I3636" s="50"/>
      <c r="J3636" s="50"/>
      <c r="K3636" s="50"/>
      <c r="L3636" s="50"/>
      <c r="M3636" s="50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0"/>
      <c r="Z3636" s="50"/>
      <c r="AA3636" s="46"/>
      <c r="AB3636" s="46"/>
      <c r="AC3636" s="46"/>
      <c r="AD3636" s="46"/>
      <c r="AE3636" s="46"/>
      <c r="AF3636" s="46"/>
      <c r="AG3636" s="46"/>
      <c r="AH3636" s="46"/>
      <c r="AI3636" s="46"/>
      <c r="AJ3636" s="46"/>
      <c r="AK3636" s="46"/>
    </row>
    <row r="3637" spans="7:37" s="1" customFormat="1" ht="13.9" customHeight="1">
      <c r="G3637" s="50"/>
      <c r="H3637" s="50"/>
      <c r="I3637" s="50"/>
      <c r="J3637" s="50"/>
      <c r="K3637" s="50"/>
      <c r="L3637" s="50"/>
      <c r="M3637" s="50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0"/>
      <c r="Z3637" s="50"/>
      <c r="AA3637" s="46"/>
      <c r="AB3637" s="46"/>
      <c r="AC3637" s="46"/>
      <c r="AD3637" s="46"/>
      <c r="AE3637" s="46"/>
      <c r="AF3637" s="46"/>
      <c r="AG3637" s="46"/>
      <c r="AH3637" s="46"/>
      <c r="AI3637" s="46"/>
      <c r="AJ3637" s="46"/>
      <c r="AK3637" s="46"/>
    </row>
    <row r="3638" spans="7:37" s="1" customFormat="1" ht="13.9" customHeight="1">
      <c r="G3638" s="50"/>
      <c r="H3638" s="50"/>
      <c r="I3638" s="50"/>
      <c r="J3638" s="50"/>
      <c r="K3638" s="50"/>
      <c r="L3638" s="50"/>
      <c r="M3638" s="50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0"/>
      <c r="Z3638" s="50"/>
      <c r="AA3638" s="46"/>
      <c r="AB3638" s="46"/>
      <c r="AC3638" s="46"/>
      <c r="AD3638" s="46"/>
      <c r="AE3638" s="46"/>
      <c r="AF3638" s="46"/>
      <c r="AG3638" s="46"/>
      <c r="AH3638" s="46"/>
      <c r="AI3638" s="46"/>
      <c r="AJ3638" s="46"/>
      <c r="AK3638" s="46"/>
    </row>
    <row r="3639" spans="7:37" s="1" customFormat="1" ht="13.9" customHeight="1">
      <c r="G3639" s="50"/>
      <c r="H3639" s="50"/>
      <c r="I3639" s="50"/>
      <c r="J3639" s="50"/>
      <c r="K3639" s="50"/>
      <c r="L3639" s="50"/>
      <c r="M3639" s="50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0"/>
      <c r="Z3639" s="50"/>
      <c r="AA3639" s="46"/>
      <c r="AB3639" s="46"/>
      <c r="AC3639" s="46"/>
      <c r="AD3639" s="46"/>
      <c r="AE3639" s="46"/>
      <c r="AF3639" s="46"/>
      <c r="AG3639" s="46"/>
      <c r="AH3639" s="46"/>
      <c r="AI3639" s="46"/>
      <c r="AJ3639" s="46"/>
      <c r="AK3639" s="46"/>
    </row>
    <row r="3640" spans="7:37" s="1" customFormat="1" ht="13.9" customHeight="1">
      <c r="G3640" s="50"/>
      <c r="H3640" s="50"/>
      <c r="I3640" s="50"/>
      <c r="J3640" s="50"/>
      <c r="K3640" s="50"/>
      <c r="L3640" s="50"/>
      <c r="M3640" s="50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0"/>
      <c r="Z3640" s="50"/>
      <c r="AA3640" s="46"/>
      <c r="AB3640" s="46"/>
      <c r="AC3640" s="46"/>
      <c r="AD3640" s="46"/>
      <c r="AE3640" s="46"/>
      <c r="AF3640" s="46"/>
      <c r="AG3640" s="46"/>
      <c r="AH3640" s="46"/>
      <c r="AI3640" s="46"/>
      <c r="AJ3640" s="46"/>
      <c r="AK3640" s="46"/>
    </row>
    <row r="3641" spans="7:37" s="1" customFormat="1" ht="13.9" customHeight="1">
      <c r="G3641" s="50"/>
      <c r="H3641" s="50"/>
      <c r="I3641" s="50"/>
      <c r="J3641" s="50"/>
      <c r="K3641" s="50"/>
      <c r="L3641" s="50"/>
      <c r="M3641" s="50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0"/>
      <c r="Z3641" s="50"/>
      <c r="AA3641" s="46"/>
      <c r="AB3641" s="46"/>
      <c r="AC3641" s="46"/>
      <c r="AD3641" s="46"/>
      <c r="AE3641" s="46"/>
      <c r="AF3641" s="46"/>
      <c r="AG3641" s="46"/>
      <c r="AH3641" s="46"/>
      <c r="AI3641" s="46"/>
      <c r="AJ3641" s="46"/>
      <c r="AK3641" s="46"/>
    </row>
    <row r="3642" spans="7:37" s="1" customFormat="1" ht="13.9" customHeight="1">
      <c r="G3642" s="50"/>
      <c r="H3642" s="50"/>
      <c r="I3642" s="50"/>
      <c r="J3642" s="50"/>
      <c r="K3642" s="50"/>
      <c r="L3642" s="50"/>
      <c r="M3642" s="50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0"/>
      <c r="Z3642" s="50"/>
      <c r="AA3642" s="46"/>
      <c r="AB3642" s="46"/>
      <c r="AC3642" s="46"/>
      <c r="AD3642" s="46"/>
      <c r="AE3642" s="46"/>
      <c r="AF3642" s="46"/>
      <c r="AG3642" s="46"/>
      <c r="AH3642" s="46"/>
      <c r="AI3642" s="46"/>
      <c r="AJ3642" s="46"/>
      <c r="AK3642" s="46"/>
    </row>
    <row r="3643" spans="7:37" s="1" customFormat="1" ht="13.9" customHeight="1">
      <c r="G3643" s="50"/>
      <c r="H3643" s="50"/>
      <c r="I3643" s="50"/>
      <c r="J3643" s="50"/>
      <c r="K3643" s="50"/>
      <c r="L3643" s="50"/>
      <c r="M3643" s="50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0"/>
      <c r="Z3643" s="50"/>
      <c r="AA3643" s="46"/>
      <c r="AB3643" s="46"/>
      <c r="AC3643" s="46"/>
      <c r="AD3643" s="46"/>
      <c r="AE3643" s="46"/>
      <c r="AF3643" s="46"/>
      <c r="AG3643" s="46"/>
      <c r="AH3643" s="46"/>
      <c r="AI3643" s="46"/>
      <c r="AJ3643" s="46"/>
      <c r="AK3643" s="46"/>
    </row>
    <row r="3644" spans="7:37" s="1" customFormat="1" ht="13.9" customHeight="1">
      <c r="G3644" s="50"/>
      <c r="H3644" s="50"/>
      <c r="I3644" s="50"/>
      <c r="J3644" s="50"/>
      <c r="K3644" s="50"/>
      <c r="L3644" s="50"/>
      <c r="M3644" s="50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0"/>
      <c r="Z3644" s="50"/>
      <c r="AA3644" s="46"/>
      <c r="AB3644" s="46"/>
      <c r="AC3644" s="46"/>
      <c r="AD3644" s="46"/>
      <c r="AE3644" s="46"/>
      <c r="AF3644" s="46"/>
      <c r="AG3644" s="46"/>
      <c r="AH3644" s="46"/>
      <c r="AI3644" s="46"/>
      <c r="AJ3644" s="46"/>
      <c r="AK3644" s="46"/>
    </row>
    <row r="3645" spans="7:37" s="1" customFormat="1" ht="13.9" customHeight="1">
      <c r="G3645" s="50"/>
      <c r="H3645" s="50"/>
      <c r="I3645" s="50"/>
      <c r="J3645" s="50"/>
      <c r="K3645" s="50"/>
      <c r="L3645" s="50"/>
      <c r="M3645" s="50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0"/>
      <c r="Z3645" s="50"/>
      <c r="AA3645" s="46"/>
      <c r="AB3645" s="46"/>
      <c r="AC3645" s="46"/>
      <c r="AD3645" s="46"/>
      <c r="AE3645" s="46"/>
      <c r="AF3645" s="46"/>
      <c r="AG3645" s="46"/>
      <c r="AH3645" s="46"/>
      <c r="AI3645" s="46"/>
      <c r="AJ3645" s="46"/>
      <c r="AK3645" s="46"/>
    </row>
    <row r="3646" spans="7:37" s="1" customFormat="1" ht="13.9" customHeight="1">
      <c r="G3646" s="50"/>
      <c r="H3646" s="50"/>
      <c r="I3646" s="50"/>
      <c r="J3646" s="50"/>
      <c r="K3646" s="50"/>
      <c r="L3646" s="50"/>
      <c r="M3646" s="50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0"/>
      <c r="Z3646" s="50"/>
      <c r="AA3646" s="46"/>
      <c r="AB3646" s="46"/>
      <c r="AC3646" s="46"/>
      <c r="AD3646" s="46"/>
      <c r="AE3646" s="46"/>
      <c r="AF3646" s="46"/>
      <c r="AG3646" s="46"/>
      <c r="AH3646" s="46"/>
      <c r="AI3646" s="46"/>
      <c r="AJ3646" s="46"/>
      <c r="AK3646" s="46"/>
    </row>
    <row r="3647" spans="7:37" s="1" customFormat="1" ht="13.9" customHeight="1">
      <c r="G3647" s="50"/>
      <c r="H3647" s="50"/>
      <c r="I3647" s="50"/>
      <c r="J3647" s="50"/>
      <c r="K3647" s="50"/>
      <c r="L3647" s="50"/>
      <c r="M3647" s="50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0"/>
      <c r="Z3647" s="50"/>
      <c r="AA3647" s="46"/>
      <c r="AB3647" s="46"/>
      <c r="AC3647" s="46"/>
      <c r="AD3647" s="46"/>
      <c r="AE3647" s="46"/>
      <c r="AF3647" s="46"/>
      <c r="AG3647" s="46"/>
      <c r="AH3647" s="46"/>
      <c r="AI3647" s="46"/>
      <c r="AJ3647" s="46"/>
      <c r="AK3647" s="46"/>
    </row>
    <row r="3648" spans="7:37" s="1" customFormat="1" ht="13.9" customHeight="1">
      <c r="G3648" s="50"/>
      <c r="H3648" s="50"/>
      <c r="I3648" s="50"/>
      <c r="J3648" s="50"/>
      <c r="K3648" s="50"/>
      <c r="L3648" s="50"/>
      <c r="M3648" s="50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0"/>
      <c r="Z3648" s="50"/>
      <c r="AA3648" s="46"/>
      <c r="AB3648" s="46"/>
      <c r="AC3648" s="46"/>
      <c r="AD3648" s="46"/>
      <c r="AE3648" s="46"/>
      <c r="AF3648" s="46"/>
      <c r="AG3648" s="46"/>
      <c r="AH3648" s="46"/>
      <c r="AI3648" s="46"/>
      <c r="AJ3648" s="46"/>
      <c r="AK3648" s="46"/>
    </row>
    <row r="3649" spans="7:37" s="1" customFormat="1" ht="13.9" customHeight="1">
      <c r="G3649" s="50"/>
      <c r="H3649" s="50"/>
      <c r="I3649" s="50"/>
      <c r="J3649" s="50"/>
      <c r="K3649" s="50"/>
      <c r="L3649" s="50"/>
      <c r="M3649" s="50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0"/>
      <c r="Z3649" s="50"/>
      <c r="AA3649" s="46"/>
      <c r="AB3649" s="46"/>
      <c r="AC3649" s="46"/>
      <c r="AD3649" s="46"/>
      <c r="AE3649" s="46"/>
      <c r="AF3649" s="46"/>
      <c r="AG3649" s="46"/>
      <c r="AH3649" s="46"/>
      <c r="AI3649" s="46"/>
      <c r="AJ3649" s="46"/>
      <c r="AK3649" s="46"/>
    </row>
    <row r="3650" spans="7:37" s="1" customFormat="1" ht="13.9" customHeight="1">
      <c r="G3650" s="50"/>
      <c r="H3650" s="50"/>
      <c r="I3650" s="50"/>
      <c r="J3650" s="50"/>
      <c r="K3650" s="50"/>
      <c r="L3650" s="50"/>
      <c r="M3650" s="50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0"/>
      <c r="Z3650" s="50"/>
      <c r="AA3650" s="46"/>
      <c r="AB3650" s="46"/>
      <c r="AC3650" s="46"/>
      <c r="AD3650" s="46"/>
      <c r="AE3650" s="46"/>
      <c r="AF3650" s="46"/>
      <c r="AG3650" s="46"/>
      <c r="AH3650" s="46"/>
      <c r="AI3650" s="46"/>
      <c r="AJ3650" s="46"/>
      <c r="AK3650" s="46"/>
    </row>
    <row r="3651" spans="7:37" s="1" customFormat="1" ht="13.9" customHeight="1">
      <c r="G3651" s="50"/>
      <c r="H3651" s="50"/>
      <c r="I3651" s="50"/>
      <c r="J3651" s="50"/>
      <c r="K3651" s="50"/>
      <c r="L3651" s="50"/>
      <c r="M3651" s="50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0"/>
      <c r="Z3651" s="50"/>
      <c r="AA3651" s="46"/>
      <c r="AB3651" s="46"/>
      <c r="AC3651" s="46"/>
      <c r="AD3651" s="46"/>
      <c r="AE3651" s="46"/>
      <c r="AF3651" s="46"/>
      <c r="AG3651" s="46"/>
      <c r="AH3651" s="46"/>
      <c r="AI3651" s="46"/>
      <c r="AJ3651" s="46"/>
      <c r="AK3651" s="46"/>
    </row>
    <row r="3652" spans="7:37" s="1" customFormat="1" ht="13.9" customHeight="1">
      <c r="G3652" s="50"/>
      <c r="H3652" s="50"/>
      <c r="I3652" s="50"/>
      <c r="J3652" s="50"/>
      <c r="K3652" s="50"/>
      <c r="L3652" s="50"/>
      <c r="M3652" s="50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0"/>
      <c r="Z3652" s="50"/>
      <c r="AA3652" s="46"/>
      <c r="AB3652" s="46"/>
      <c r="AC3652" s="46"/>
      <c r="AD3652" s="46"/>
      <c r="AE3652" s="46"/>
      <c r="AF3652" s="46"/>
      <c r="AG3652" s="46"/>
      <c r="AH3652" s="46"/>
      <c r="AI3652" s="46"/>
      <c r="AJ3652" s="46"/>
      <c r="AK3652" s="46"/>
    </row>
    <row r="3653" spans="7:37" s="1" customFormat="1" ht="13.9" customHeight="1">
      <c r="G3653" s="50"/>
      <c r="H3653" s="50"/>
      <c r="I3653" s="50"/>
      <c r="J3653" s="50"/>
      <c r="K3653" s="50"/>
      <c r="L3653" s="50"/>
      <c r="M3653" s="50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0"/>
      <c r="Z3653" s="50"/>
      <c r="AA3653" s="46"/>
      <c r="AB3653" s="46"/>
      <c r="AC3653" s="46"/>
      <c r="AD3653" s="46"/>
      <c r="AE3653" s="46"/>
      <c r="AF3653" s="46"/>
      <c r="AG3653" s="46"/>
      <c r="AH3653" s="46"/>
      <c r="AI3653" s="46"/>
      <c r="AJ3653" s="46"/>
      <c r="AK3653" s="46"/>
    </row>
    <row r="3654" spans="7:37" s="1" customFormat="1" ht="13.9" customHeight="1">
      <c r="G3654" s="50"/>
      <c r="H3654" s="50"/>
      <c r="I3654" s="50"/>
      <c r="J3654" s="50"/>
      <c r="K3654" s="50"/>
      <c r="L3654" s="50"/>
      <c r="M3654" s="50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0"/>
      <c r="Z3654" s="50"/>
      <c r="AA3654" s="46"/>
      <c r="AB3654" s="46"/>
      <c r="AC3654" s="46"/>
      <c r="AD3654" s="46"/>
      <c r="AE3654" s="46"/>
      <c r="AF3654" s="46"/>
      <c r="AG3654" s="46"/>
      <c r="AH3654" s="46"/>
      <c r="AI3654" s="46"/>
      <c r="AJ3654" s="46"/>
      <c r="AK3654" s="46"/>
    </row>
    <row r="3655" spans="7:37" s="1" customFormat="1" ht="13.9" customHeight="1">
      <c r="G3655" s="50"/>
      <c r="H3655" s="50"/>
      <c r="I3655" s="50"/>
      <c r="J3655" s="50"/>
      <c r="K3655" s="50"/>
      <c r="L3655" s="50"/>
      <c r="M3655" s="50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0"/>
      <c r="Z3655" s="50"/>
      <c r="AA3655" s="46"/>
      <c r="AB3655" s="46"/>
      <c r="AC3655" s="46"/>
      <c r="AD3655" s="46"/>
      <c r="AE3655" s="46"/>
      <c r="AF3655" s="46"/>
      <c r="AG3655" s="46"/>
      <c r="AH3655" s="46"/>
      <c r="AI3655" s="46"/>
      <c r="AJ3655" s="46"/>
      <c r="AK3655" s="46"/>
    </row>
    <row r="3656" spans="7:37" s="1" customFormat="1" ht="13.9" customHeight="1">
      <c r="G3656" s="50"/>
      <c r="H3656" s="50"/>
      <c r="I3656" s="50"/>
      <c r="J3656" s="50"/>
      <c r="K3656" s="50"/>
      <c r="L3656" s="50"/>
      <c r="M3656" s="50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0"/>
      <c r="Z3656" s="50"/>
      <c r="AA3656" s="46"/>
      <c r="AB3656" s="46"/>
      <c r="AC3656" s="46"/>
      <c r="AD3656" s="46"/>
      <c r="AE3656" s="46"/>
      <c r="AF3656" s="46"/>
      <c r="AG3656" s="46"/>
      <c r="AH3656" s="46"/>
      <c r="AI3656" s="46"/>
      <c r="AJ3656" s="46"/>
      <c r="AK3656" s="46"/>
    </row>
    <row r="3657" spans="7:37" s="1" customFormat="1" ht="13.9" customHeight="1">
      <c r="G3657" s="50"/>
      <c r="H3657" s="50"/>
      <c r="I3657" s="50"/>
      <c r="J3657" s="50"/>
      <c r="K3657" s="50"/>
      <c r="L3657" s="50"/>
      <c r="M3657" s="50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0"/>
      <c r="Z3657" s="50"/>
      <c r="AA3657" s="46"/>
      <c r="AB3657" s="46"/>
      <c r="AC3657" s="46"/>
      <c r="AD3657" s="46"/>
      <c r="AE3657" s="46"/>
      <c r="AF3657" s="46"/>
      <c r="AG3657" s="46"/>
      <c r="AH3657" s="46"/>
      <c r="AI3657" s="46"/>
      <c r="AJ3657" s="46"/>
      <c r="AK3657" s="46"/>
    </row>
    <row r="3658" spans="7:37" s="1" customFormat="1" ht="13.9" customHeight="1">
      <c r="G3658" s="50"/>
      <c r="H3658" s="50"/>
      <c r="I3658" s="50"/>
      <c r="J3658" s="50"/>
      <c r="K3658" s="50"/>
      <c r="L3658" s="50"/>
      <c r="M3658" s="50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0"/>
      <c r="Z3658" s="50"/>
      <c r="AA3658" s="46"/>
      <c r="AB3658" s="46"/>
      <c r="AC3658" s="46"/>
      <c r="AD3658" s="46"/>
      <c r="AE3658" s="46"/>
      <c r="AF3658" s="46"/>
      <c r="AG3658" s="46"/>
      <c r="AH3658" s="46"/>
      <c r="AI3658" s="46"/>
      <c r="AJ3658" s="46"/>
      <c r="AK3658" s="46"/>
    </row>
    <row r="3659" spans="7:37" s="1" customFormat="1" ht="13.9" customHeight="1">
      <c r="G3659" s="50"/>
      <c r="H3659" s="50"/>
      <c r="I3659" s="50"/>
      <c r="J3659" s="50"/>
      <c r="K3659" s="50"/>
      <c r="L3659" s="50"/>
      <c r="M3659" s="50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0"/>
      <c r="Z3659" s="50"/>
      <c r="AA3659" s="46"/>
      <c r="AB3659" s="46"/>
      <c r="AC3659" s="46"/>
      <c r="AD3659" s="46"/>
      <c r="AE3659" s="46"/>
      <c r="AF3659" s="46"/>
      <c r="AG3659" s="46"/>
      <c r="AH3659" s="46"/>
      <c r="AI3659" s="46"/>
      <c r="AJ3659" s="46"/>
      <c r="AK3659" s="46"/>
    </row>
    <row r="3660" spans="7:37" s="1" customFormat="1" ht="13.9" customHeight="1">
      <c r="G3660" s="50"/>
      <c r="H3660" s="50"/>
      <c r="I3660" s="50"/>
      <c r="J3660" s="50"/>
      <c r="K3660" s="50"/>
      <c r="L3660" s="50"/>
      <c r="M3660" s="50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0"/>
      <c r="Z3660" s="50"/>
      <c r="AA3660" s="46"/>
      <c r="AB3660" s="46"/>
      <c r="AC3660" s="46"/>
      <c r="AD3660" s="46"/>
      <c r="AE3660" s="46"/>
      <c r="AF3660" s="46"/>
      <c r="AG3660" s="46"/>
      <c r="AH3660" s="46"/>
      <c r="AI3660" s="46"/>
      <c r="AJ3660" s="46"/>
      <c r="AK3660" s="46"/>
    </row>
    <row r="3661" spans="7:37" s="1" customFormat="1" ht="13.9" customHeight="1">
      <c r="G3661" s="50"/>
      <c r="H3661" s="50"/>
      <c r="I3661" s="50"/>
      <c r="J3661" s="50"/>
      <c r="K3661" s="50"/>
      <c r="L3661" s="50"/>
      <c r="M3661" s="50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0"/>
      <c r="Z3661" s="50"/>
      <c r="AA3661" s="46"/>
      <c r="AB3661" s="46"/>
      <c r="AC3661" s="46"/>
      <c r="AD3661" s="46"/>
      <c r="AE3661" s="46"/>
      <c r="AF3661" s="46"/>
      <c r="AG3661" s="46"/>
      <c r="AH3661" s="46"/>
      <c r="AI3661" s="46"/>
      <c r="AJ3661" s="46"/>
      <c r="AK3661" s="46"/>
    </row>
    <row r="3662" spans="7:37" s="1" customFormat="1" ht="13.9" customHeight="1">
      <c r="G3662" s="50"/>
      <c r="H3662" s="50"/>
      <c r="I3662" s="50"/>
      <c r="J3662" s="50"/>
      <c r="K3662" s="50"/>
      <c r="L3662" s="50"/>
      <c r="M3662" s="50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0"/>
      <c r="Z3662" s="50"/>
      <c r="AA3662" s="46"/>
      <c r="AB3662" s="46"/>
      <c r="AC3662" s="46"/>
      <c r="AD3662" s="46"/>
      <c r="AE3662" s="46"/>
      <c r="AF3662" s="46"/>
      <c r="AG3662" s="46"/>
      <c r="AH3662" s="46"/>
      <c r="AI3662" s="46"/>
      <c r="AJ3662" s="46"/>
      <c r="AK3662" s="46"/>
    </row>
    <row r="3663" spans="7:37" s="1" customFormat="1" ht="13.9" customHeight="1">
      <c r="G3663" s="50"/>
      <c r="H3663" s="50"/>
      <c r="I3663" s="50"/>
      <c r="J3663" s="50"/>
      <c r="K3663" s="50"/>
      <c r="L3663" s="50"/>
      <c r="M3663" s="50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0"/>
      <c r="Z3663" s="50"/>
      <c r="AA3663" s="46"/>
      <c r="AB3663" s="46"/>
      <c r="AC3663" s="46"/>
      <c r="AD3663" s="46"/>
      <c r="AE3663" s="46"/>
      <c r="AF3663" s="46"/>
      <c r="AG3663" s="46"/>
      <c r="AH3663" s="46"/>
      <c r="AI3663" s="46"/>
      <c r="AJ3663" s="46"/>
      <c r="AK3663" s="46"/>
    </row>
    <row r="3664" spans="7:37" s="1" customFormat="1" ht="13.9" customHeight="1">
      <c r="G3664" s="50"/>
      <c r="H3664" s="50"/>
      <c r="I3664" s="50"/>
      <c r="J3664" s="50"/>
      <c r="K3664" s="50"/>
      <c r="L3664" s="50"/>
      <c r="M3664" s="50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0"/>
      <c r="Z3664" s="50"/>
      <c r="AA3664" s="46"/>
      <c r="AB3664" s="46"/>
      <c r="AC3664" s="46"/>
      <c r="AD3664" s="46"/>
      <c r="AE3664" s="46"/>
      <c r="AF3664" s="46"/>
      <c r="AG3664" s="46"/>
      <c r="AH3664" s="46"/>
      <c r="AI3664" s="46"/>
      <c r="AJ3664" s="46"/>
      <c r="AK3664" s="46"/>
    </row>
    <row r="3665" spans="7:37" s="1" customFormat="1" ht="13.9" customHeight="1">
      <c r="G3665" s="50"/>
      <c r="H3665" s="50"/>
      <c r="I3665" s="50"/>
      <c r="J3665" s="50"/>
      <c r="K3665" s="50"/>
      <c r="L3665" s="50"/>
      <c r="M3665" s="50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0"/>
      <c r="Z3665" s="50"/>
      <c r="AA3665" s="46"/>
      <c r="AB3665" s="46"/>
      <c r="AC3665" s="46"/>
      <c r="AD3665" s="46"/>
      <c r="AE3665" s="46"/>
      <c r="AF3665" s="46"/>
      <c r="AG3665" s="46"/>
      <c r="AH3665" s="46"/>
      <c r="AI3665" s="46"/>
      <c r="AJ3665" s="46"/>
      <c r="AK3665" s="46"/>
    </row>
    <row r="3666" spans="7:37" s="1" customFormat="1" ht="13.9" customHeight="1">
      <c r="G3666" s="50"/>
      <c r="H3666" s="50"/>
      <c r="I3666" s="50"/>
      <c r="J3666" s="50"/>
      <c r="K3666" s="50"/>
      <c r="L3666" s="50"/>
      <c r="M3666" s="50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0"/>
      <c r="Z3666" s="50"/>
      <c r="AA3666" s="46"/>
      <c r="AB3666" s="46"/>
      <c r="AC3666" s="46"/>
      <c r="AD3666" s="46"/>
      <c r="AE3666" s="46"/>
      <c r="AF3666" s="46"/>
      <c r="AG3666" s="46"/>
      <c r="AH3666" s="46"/>
      <c r="AI3666" s="46"/>
      <c r="AJ3666" s="46"/>
      <c r="AK3666" s="46"/>
    </row>
    <row r="3667" spans="7:37" s="1" customFormat="1" ht="13.9" customHeight="1">
      <c r="G3667" s="50"/>
      <c r="H3667" s="50"/>
      <c r="I3667" s="50"/>
      <c r="J3667" s="50"/>
      <c r="K3667" s="50"/>
      <c r="L3667" s="50"/>
      <c r="M3667" s="50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0"/>
      <c r="Z3667" s="50"/>
      <c r="AA3667" s="46"/>
      <c r="AB3667" s="46"/>
      <c r="AC3667" s="46"/>
      <c r="AD3667" s="46"/>
      <c r="AE3667" s="46"/>
      <c r="AF3667" s="46"/>
      <c r="AG3667" s="46"/>
      <c r="AH3667" s="46"/>
      <c r="AI3667" s="46"/>
      <c r="AJ3667" s="46"/>
      <c r="AK3667" s="46"/>
    </row>
    <row r="3668" spans="7:37" s="1" customFormat="1" ht="13.9" customHeight="1">
      <c r="G3668" s="50"/>
      <c r="H3668" s="50"/>
      <c r="I3668" s="50"/>
      <c r="J3668" s="50"/>
      <c r="K3668" s="50"/>
      <c r="L3668" s="50"/>
      <c r="M3668" s="50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0"/>
      <c r="Z3668" s="50"/>
      <c r="AA3668" s="46"/>
      <c r="AB3668" s="46"/>
      <c r="AC3668" s="46"/>
      <c r="AD3668" s="46"/>
      <c r="AE3668" s="46"/>
      <c r="AF3668" s="46"/>
      <c r="AG3668" s="46"/>
      <c r="AH3668" s="46"/>
      <c r="AI3668" s="46"/>
      <c r="AJ3668" s="46"/>
      <c r="AK3668" s="46"/>
    </row>
    <row r="3669" spans="7:37" s="1" customFormat="1" ht="13.9" customHeight="1">
      <c r="G3669" s="50"/>
      <c r="H3669" s="50"/>
      <c r="I3669" s="50"/>
      <c r="J3669" s="50"/>
      <c r="K3669" s="50"/>
      <c r="L3669" s="50"/>
      <c r="M3669" s="50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0"/>
      <c r="Z3669" s="50"/>
      <c r="AA3669" s="46"/>
      <c r="AB3669" s="46"/>
      <c r="AC3669" s="46"/>
      <c r="AD3669" s="46"/>
      <c r="AE3669" s="46"/>
      <c r="AF3669" s="46"/>
      <c r="AG3669" s="46"/>
      <c r="AH3669" s="46"/>
      <c r="AI3669" s="46"/>
      <c r="AJ3669" s="46"/>
      <c r="AK3669" s="46"/>
    </row>
    <row r="3670" spans="7:37" s="1" customFormat="1" ht="13.9" customHeight="1">
      <c r="G3670" s="50"/>
      <c r="H3670" s="50"/>
      <c r="I3670" s="50"/>
      <c r="J3670" s="50"/>
      <c r="K3670" s="50"/>
      <c r="L3670" s="50"/>
      <c r="M3670" s="50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0"/>
      <c r="Z3670" s="50"/>
      <c r="AA3670" s="46"/>
      <c r="AB3670" s="46"/>
      <c r="AC3670" s="46"/>
      <c r="AD3670" s="46"/>
      <c r="AE3670" s="46"/>
      <c r="AF3670" s="46"/>
      <c r="AG3670" s="46"/>
      <c r="AH3670" s="46"/>
      <c r="AI3670" s="46"/>
      <c r="AJ3670" s="46"/>
      <c r="AK3670" s="46"/>
    </row>
    <row r="3671" spans="7:37" s="1" customFormat="1" ht="13.9" customHeight="1">
      <c r="G3671" s="50"/>
      <c r="H3671" s="50"/>
      <c r="I3671" s="50"/>
      <c r="J3671" s="50"/>
      <c r="K3671" s="50"/>
      <c r="L3671" s="50"/>
      <c r="M3671" s="50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0"/>
      <c r="Z3671" s="50"/>
      <c r="AA3671" s="46"/>
      <c r="AB3671" s="46"/>
      <c r="AC3671" s="46"/>
      <c r="AD3671" s="46"/>
      <c r="AE3671" s="46"/>
      <c r="AF3671" s="46"/>
      <c r="AG3671" s="46"/>
      <c r="AH3671" s="46"/>
      <c r="AI3671" s="46"/>
      <c r="AJ3671" s="46"/>
      <c r="AK3671" s="46"/>
    </row>
    <row r="3672" spans="7:37" s="1" customFormat="1" ht="13.9" customHeight="1">
      <c r="G3672" s="50"/>
      <c r="H3672" s="50"/>
      <c r="I3672" s="50"/>
      <c r="J3672" s="50"/>
      <c r="K3672" s="50"/>
      <c r="L3672" s="50"/>
      <c r="M3672" s="50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0"/>
      <c r="Z3672" s="50"/>
      <c r="AA3672" s="46"/>
      <c r="AB3672" s="46"/>
      <c r="AC3672" s="46"/>
      <c r="AD3672" s="46"/>
      <c r="AE3672" s="46"/>
      <c r="AF3672" s="46"/>
      <c r="AG3672" s="46"/>
      <c r="AH3672" s="46"/>
      <c r="AI3672" s="46"/>
      <c r="AJ3672" s="46"/>
      <c r="AK3672" s="46"/>
    </row>
    <row r="3673" spans="7:37" s="1" customFormat="1" ht="13.9" customHeight="1">
      <c r="G3673" s="50"/>
      <c r="H3673" s="50"/>
      <c r="I3673" s="50"/>
      <c r="J3673" s="50"/>
      <c r="K3673" s="50"/>
      <c r="L3673" s="50"/>
      <c r="M3673" s="50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0"/>
      <c r="Z3673" s="50"/>
      <c r="AA3673" s="46"/>
      <c r="AB3673" s="46"/>
      <c r="AC3673" s="46"/>
      <c r="AD3673" s="46"/>
      <c r="AE3673" s="46"/>
      <c r="AF3673" s="46"/>
      <c r="AG3673" s="46"/>
      <c r="AH3673" s="46"/>
      <c r="AI3673" s="46"/>
      <c r="AJ3673" s="46"/>
      <c r="AK3673" s="46"/>
    </row>
    <row r="3674" spans="7:37" s="1" customFormat="1" ht="13.9" customHeight="1">
      <c r="G3674" s="50"/>
      <c r="H3674" s="50"/>
      <c r="I3674" s="50"/>
      <c r="J3674" s="50"/>
      <c r="K3674" s="50"/>
      <c r="L3674" s="50"/>
      <c r="M3674" s="50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0"/>
      <c r="Z3674" s="50"/>
      <c r="AA3674" s="46"/>
      <c r="AB3674" s="46"/>
      <c r="AC3674" s="46"/>
      <c r="AD3674" s="46"/>
      <c r="AE3674" s="46"/>
      <c r="AF3674" s="46"/>
      <c r="AG3674" s="46"/>
      <c r="AH3674" s="46"/>
      <c r="AI3674" s="46"/>
      <c r="AJ3674" s="46"/>
      <c r="AK3674" s="46"/>
    </row>
    <row r="3675" spans="7:37" s="1" customFormat="1" ht="13.9" customHeight="1">
      <c r="G3675" s="50"/>
      <c r="H3675" s="50"/>
      <c r="I3675" s="50"/>
      <c r="J3675" s="50"/>
      <c r="K3675" s="50"/>
      <c r="L3675" s="50"/>
      <c r="M3675" s="50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0"/>
      <c r="Z3675" s="50"/>
      <c r="AA3675" s="46"/>
      <c r="AB3675" s="46"/>
      <c r="AC3675" s="46"/>
      <c r="AD3675" s="46"/>
      <c r="AE3675" s="46"/>
      <c r="AF3675" s="46"/>
      <c r="AG3675" s="46"/>
      <c r="AH3675" s="46"/>
      <c r="AI3675" s="46"/>
      <c r="AJ3675" s="46"/>
      <c r="AK3675" s="46"/>
    </row>
    <row r="3676" spans="7:37" s="1" customFormat="1" ht="13.9" customHeight="1">
      <c r="G3676" s="50"/>
      <c r="H3676" s="50"/>
      <c r="I3676" s="50"/>
      <c r="J3676" s="50"/>
      <c r="K3676" s="50"/>
      <c r="L3676" s="50"/>
      <c r="M3676" s="50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0"/>
      <c r="Z3676" s="50"/>
      <c r="AA3676" s="46"/>
      <c r="AB3676" s="46"/>
      <c r="AC3676" s="46"/>
      <c r="AD3676" s="46"/>
      <c r="AE3676" s="46"/>
      <c r="AF3676" s="46"/>
      <c r="AG3676" s="46"/>
      <c r="AH3676" s="46"/>
      <c r="AI3676" s="46"/>
      <c r="AJ3676" s="46"/>
      <c r="AK3676" s="46"/>
    </row>
    <row r="3677" spans="7:37" s="1" customFormat="1" ht="13.9" customHeight="1">
      <c r="G3677" s="50"/>
      <c r="H3677" s="50"/>
      <c r="I3677" s="50"/>
      <c r="J3677" s="50"/>
      <c r="K3677" s="50"/>
      <c r="L3677" s="50"/>
      <c r="M3677" s="50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0"/>
      <c r="Z3677" s="50"/>
      <c r="AA3677" s="46"/>
      <c r="AB3677" s="46"/>
      <c r="AC3677" s="46"/>
      <c r="AD3677" s="46"/>
      <c r="AE3677" s="46"/>
      <c r="AF3677" s="46"/>
      <c r="AG3677" s="46"/>
      <c r="AH3677" s="46"/>
      <c r="AI3677" s="46"/>
      <c r="AJ3677" s="46"/>
      <c r="AK3677" s="46"/>
    </row>
    <row r="3678" spans="7:37" s="1" customFormat="1" ht="13.9" customHeight="1">
      <c r="G3678" s="50"/>
      <c r="H3678" s="50"/>
      <c r="I3678" s="50"/>
      <c r="J3678" s="50"/>
      <c r="K3678" s="50"/>
      <c r="L3678" s="50"/>
      <c r="M3678" s="50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0"/>
      <c r="Z3678" s="50"/>
      <c r="AA3678" s="46"/>
      <c r="AB3678" s="46"/>
      <c r="AC3678" s="46"/>
      <c r="AD3678" s="46"/>
      <c r="AE3678" s="46"/>
      <c r="AF3678" s="46"/>
      <c r="AG3678" s="46"/>
      <c r="AH3678" s="46"/>
      <c r="AI3678" s="46"/>
      <c r="AJ3678" s="46"/>
      <c r="AK3678" s="46"/>
    </row>
    <row r="3679" spans="7:37" s="1" customFormat="1" ht="13.9" customHeight="1">
      <c r="G3679" s="50"/>
      <c r="H3679" s="50"/>
      <c r="I3679" s="50"/>
      <c r="J3679" s="50"/>
      <c r="K3679" s="50"/>
      <c r="L3679" s="50"/>
      <c r="M3679" s="50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0"/>
      <c r="Z3679" s="50"/>
      <c r="AA3679" s="46"/>
      <c r="AB3679" s="46"/>
      <c r="AC3679" s="46"/>
      <c r="AD3679" s="46"/>
      <c r="AE3679" s="46"/>
      <c r="AF3679" s="46"/>
      <c r="AG3679" s="46"/>
      <c r="AH3679" s="46"/>
      <c r="AI3679" s="46"/>
      <c r="AJ3679" s="46"/>
      <c r="AK3679" s="46"/>
    </row>
    <row r="3680" spans="7:37" s="1" customFormat="1" ht="13.9" customHeight="1">
      <c r="G3680" s="50"/>
      <c r="H3680" s="50"/>
      <c r="I3680" s="50"/>
      <c r="J3680" s="50"/>
      <c r="K3680" s="50"/>
      <c r="L3680" s="50"/>
      <c r="M3680" s="50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0"/>
      <c r="Z3680" s="50"/>
      <c r="AA3680" s="46"/>
      <c r="AB3680" s="46"/>
      <c r="AC3680" s="46"/>
      <c r="AD3680" s="46"/>
      <c r="AE3680" s="46"/>
      <c r="AF3680" s="46"/>
      <c r="AG3680" s="46"/>
      <c r="AH3680" s="46"/>
      <c r="AI3680" s="46"/>
      <c r="AJ3680" s="46"/>
      <c r="AK3680" s="46"/>
    </row>
    <row r="3681" spans="7:37" s="1" customFormat="1" ht="13.9" customHeight="1">
      <c r="G3681" s="50"/>
      <c r="H3681" s="50"/>
      <c r="I3681" s="50"/>
      <c r="J3681" s="50"/>
      <c r="K3681" s="50"/>
      <c r="L3681" s="50"/>
      <c r="M3681" s="50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0"/>
      <c r="Z3681" s="50"/>
      <c r="AA3681" s="46"/>
      <c r="AB3681" s="46"/>
      <c r="AC3681" s="46"/>
      <c r="AD3681" s="46"/>
      <c r="AE3681" s="46"/>
      <c r="AF3681" s="46"/>
      <c r="AG3681" s="46"/>
      <c r="AH3681" s="46"/>
      <c r="AI3681" s="46"/>
      <c r="AJ3681" s="46"/>
      <c r="AK3681" s="46"/>
    </row>
    <row r="3682" spans="7:37" s="1" customFormat="1" ht="13.9" customHeight="1">
      <c r="G3682" s="50"/>
      <c r="H3682" s="50"/>
      <c r="I3682" s="50"/>
      <c r="J3682" s="50"/>
      <c r="K3682" s="50"/>
      <c r="L3682" s="50"/>
      <c r="M3682" s="50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0"/>
      <c r="Z3682" s="50"/>
      <c r="AA3682" s="46"/>
      <c r="AB3682" s="46"/>
      <c r="AC3682" s="46"/>
      <c r="AD3682" s="46"/>
      <c r="AE3682" s="46"/>
      <c r="AF3682" s="46"/>
      <c r="AG3682" s="46"/>
      <c r="AH3682" s="46"/>
      <c r="AI3682" s="46"/>
      <c r="AJ3682" s="46"/>
      <c r="AK3682" s="46"/>
    </row>
    <row r="3683" spans="7:37" s="1" customFormat="1" ht="13.9" customHeight="1">
      <c r="G3683" s="50"/>
      <c r="H3683" s="50"/>
      <c r="I3683" s="50"/>
      <c r="J3683" s="50"/>
      <c r="K3683" s="50"/>
      <c r="L3683" s="50"/>
      <c r="M3683" s="50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0"/>
      <c r="Z3683" s="50"/>
      <c r="AA3683" s="46"/>
      <c r="AB3683" s="46"/>
      <c r="AC3683" s="46"/>
      <c r="AD3683" s="46"/>
      <c r="AE3683" s="46"/>
      <c r="AF3683" s="46"/>
      <c r="AG3683" s="46"/>
      <c r="AH3683" s="46"/>
      <c r="AI3683" s="46"/>
      <c r="AJ3683" s="46"/>
      <c r="AK3683" s="46"/>
    </row>
    <row r="3684" spans="7:37" s="1" customFormat="1" ht="13.9" customHeight="1">
      <c r="G3684" s="50"/>
      <c r="H3684" s="50"/>
      <c r="I3684" s="50"/>
      <c r="J3684" s="50"/>
      <c r="K3684" s="50"/>
      <c r="L3684" s="50"/>
      <c r="M3684" s="50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0"/>
      <c r="Z3684" s="50"/>
      <c r="AA3684" s="46"/>
      <c r="AB3684" s="46"/>
      <c r="AC3684" s="46"/>
      <c r="AD3684" s="46"/>
      <c r="AE3684" s="46"/>
      <c r="AF3684" s="46"/>
      <c r="AG3684" s="46"/>
      <c r="AH3684" s="46"/>
      <c r="AI3684" s="46"/>
      <c r="AJ3684" s="46"/>
      <c r="AK3684" s="46"/>
    </row>
    <row r="3685" spans="7:37" s="1" customFormat="1" ht="13.9" customHeight="1">
      <c r="G3685" s="50"/>
      <c r="H3685" s="50"/>
      <c r="I3685" s="50"/>
      <c r="J3685" s="50"/>
      <c r="K3685" s="50"/>
      <c r="L3685" s="50"/>
      <c r="M3685" s="50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0"/>
      <c r="Z3685" s="50"/>
      <c r="AA3685" s="46"/>
      <c r="AB3685" s="46"/>
      <c r="AC3685" s="46"/>
      <c r="AD3685" s="46"/>
      <c r="AE3685" s="46"/>
      <c r="AF3685" s="46"/>
      <c r="AG3685" s="46"/>
      <c r="AH3685" s="46"/>
      <c r="AI3685" s="46"/>
      <c r="AJ3685" s="46"/>
      <c r="AK3685" s="46"/>
    </row>
    <row r="3686" spans="7:37" s="1" customFormat="1" ht="13.9" customHeight="1">
      <c r="G3686" s="50"/>
      <c r="H3686" s="50"/>
      <c r="I3686" s="50"/>
      <c r="J3686" s="50"/>
      <c r="K3686" s="50"/>
      <c r="L3686" s="50"/>
      <c r="M3686" s="50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0"/>
      <c r="Z3686" s="50"/>
      <c r="AA3686" s="46"/>
      <c r="AB3686" s="46"/>
      <c r="AC3686" s="46"/>
      <c r="AD3686" s="46"/>
      <c r="AE3686" s="46"/>
      <c r="AF3686" s="46"/>
      <c r="AG3686" s="46"/>
      <c r="AH3686" s="46"/>
      <c r="AI3686" s="46"/>
      <c r="AJ3686" s="46"/>
      <c r="AK3686" s="46"/>
    </row>
    <row r="3687" spans="7:37" s="1" customFormat="1" ht="13.9" customHeight="1">
      <c r="G3687" s="50"/>
      <c r="H3687" s="50"/>
      <c r="I3687" s="50"/>
      <c r="J3687" s="50"/>
      <c r="K3687" s="50"/>
      <c r="L3687" s="50"/>
      <c r="M3687" s="50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0"/>
      <c r="Z3687" s="50"/>
      <c r="AA3687" s="46"/>
      <c r="AB3687" s="46"/>
      <c r="AC3687" s="46"/>
      <c r="AD3687" s="46"/>
      <c r="AE3687" s="46"/>
      <c r="AF3687" s="46"/>
      <c r="AG3687" s="46"/>
      <c r="AH3687" s="46"/>
      <c r="AI3687" s="46"/>
      <c r="AJ3687" s="46"/>
      <c r="AK3687" s="46"/>
    </row>
    <row r="3688" spans="7:37" s="1" customFormat="1" ht="13.9" customHeight="1">
      <c r="G3688" s="50"/>
      <c r="H3688" s="50"/>
      <c r="I3688" s="50"/>
      <c r="J3688" s="50"/>
      <c r="K3688" s="50"/>
      <c r="L3688" s="50"/>
      <c r="M3688" s="50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0"/>
      <c r="Z3688" s="50"/>
      <c r="AA3688" s="46"/>
      <c r="AB3688" s="46"/>
      <c r="AC3688" s="46"/>
      <c r="AD3688" s="46"/>
      <c r="AE3688" s="46"/>
      <c r="AF3688" s="46"/>
      <c r="AG3688" s="46"/>
      <c r="AH3688" s="46"/>
      <c r="AI3688" s="46"/>
      <c r="AJ3688" s="46"/>
      <c r="AK3688" s="46"/>
    </row>
    <row r="3689" spans="7:37" s="1" customFormat="1" ht="13.9" customHeight="1">
      <c r="G3689" s="50"/>
      <c r="H3689" s="50"/>
      <c r="I3689" s="50"/>
      <c r="J3689" s="50"/>
      <c r="K3689" s="50"/>
      <c r="L3689" s="50"/>
      <c r="M3689" s="50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0"/>
      <c r="Z3689" s="50"/>
      <c r="AA3689" s="46"/>
      <c r="AB3689" s="46"/>
      <c r="AC3689" s="46"/>
      <c r="AD3689" s="46"/>
      <c r="AE3689" s="46"/>
      <c r="AF3689" s="46"/>
      <c r="AG3689" s="46"/>
      <c r="AH3689" s="46"/>
      <c r="AI3689" s="46"/>
      <c r="AJ3689" s="46"/>
      <c r="AK3689" s="46"/>
    </row>
    <row r="3690" spans="7:37" s="1" customFormat="1" ht="13.9" customHeight="1">
      <c r="G3690" s="50"/>
      <c r="H3690" s="50"/>
      <c r="I3690" s="50"/>
      <c r="J3690" s="50"/>
      <c r="K3690" s="50"/>
      <c r="L3690" s="50"/>
      <c r="M3690" s="50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0"/>
      <c r="Z3690" s="50"/>
      <c r="AA3690" s="46"/>
      <c r="AB3690" s="46"/>
      <c r="AC3690" s="46"/>
      <c r="AD3690" s="46"/>
      <c r="AE3690" s="46"/>
      <c r="AF3690" s="46"/>
      <c r="AG3690" s="46"/>
      <c r="AH3690" s="46"/>
      <c r="AI3690" s="46"/>
      <c r="AJ3690" s="46"/>
      <c r="AK3690" s="46"/>
    </row>
    <row r="3691" spans="7:37" s="1" customFormat="1" ht="13.9" customHeight="1">
      <c r="G3691" s="50"/>
      <c r="H3691" s="50"/>
      <c r="I3691" s="50"/>
      <c r="J3691" s="50"/>
      <c r="K3691" s="50"/>
      <c r="L3691" s="50"/>
      <c r="M3691" s="50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0"/>
      <c r="Z3691" s="50"/>
      <c r="AA3691" s="46"/>
      <c r="AB3691" s="46"/>
      <c r="AC3691" s="46"/>
      <c r="AD3691" s="46"/>
      <c r="AE3691" s="46"/>
      <c r="AF3691" s="46"/>
      <c r="AG3691" s="46"/>
      <c r="AH3691" s="46"/>
      <c r="AI3691" s="46"/>
      <c r="AJ3691" s="46"/>
      <c r="AK3691" s="46"/>
    </row>
    <row r="3692" spans="7:37" s="1" customFormat="1" ht="13.9" customHeight="1">
      <c r="G3692" s="50"/>
      <c r="H3692" s="50"/>
      <c r="I3692" s="50"/>
      <c r="J3692" s="50"/>
      <c r="K3692" s="50"/>
      <c r="L3692" s="50"/>
      <c r="M3692" s="50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0"/>
      <c r="Z3692" s="50"/>
      <c r="AA3692" s="46"/>
      <c r="AB3692" s="46"/>
      <c r="AC3692" s="46"/>
      <c r="AD3692" s="46"/>
      <c r="AE3692" s="46"/>
      <c r="AF3692" s="46"/>
      <c r="AG3692" s="46"/>
      <c r="AH3692" s="46"/>
      <c r="AI3692" s="46"/>
      <c r="AJ3692" s="46"/>
      <c r="AK3692" s="46"/>
    </row>
    <row r="3693" spans="7:37" s="1" customFormat="1" ht="13.9" customHeight="1">
      <c r="G3693" s="50"/>
      <c r="H3693" s="50"/>
      <c r="I3693" s="50"/>
      <c r="J3693" s="50"/>
      <c r="K3693" s="50"/>
      <c r="L3693" s="50"/>
      <c r="M3693" s="50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0"/>
      <c r="Z3693" s="50"/>
      <c r="AA3693" s="46"/>
      <c r="AB3693" s="46"/>
      <c r="AC3693" s="46"/>
      <c r="AD3693" s="46"/>
      <c r="AE3693" s="46"/>
      <c r="AF3693" s="46"/>
      <c r="AG3693" s="46"/>
      <c r="AH3693" s="46"/>
      <c r="AI3693" s="46"/>
      <c r="AJ3693" s="46"/>
      <c r="AK3693" s="46"/>
    </row>
    <row r="3694" spans="7:37" s="1" customFormat="1" ht="13.9" customHeight="1">
      <c r="G3694" s="50"/>
      <c r="H3694" s="50"/>
      <c r="I3694" s="50"/>
      <c r="J3694" s="50"/>
      <c r="K3694" s="50"/>
      <c r="L3694" s="50"/>
      <c r="M3694" s="50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0"/>
      <c r="Z3694" s="50"/>
      <c r="AA3694" s="46"/>
      <c r="AB3694" s="46"/>
      <c r="AC3694" s="46"/>
      <c r="AD3694" s="46"/>
      <c r="AE3694" s="46"/>
      <c r="AF3694" s="46"/>
      <c r="AG3694" s="46"/>
      <c r="AH3694" s="46"/>
      <c r="AI3694" s="46"/>
      <c r="AJ3694" s="46"/>
      <c r="AK3694" s="46"/>
    </row>
    <row r="3695" spans="7:37" s="1" customFormat="1" ht="13.9" customHeight="1">
      <c r="G3695" s="50"/>
      <c r="H3695" s="50"/>
      <c r="I3695" s="50"/>
      <c r="J3695" s="50"/>
      <c r="K3695" s="50"/>
      <c r="L3695" s="50"/>
      <c r="M3695" s="50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0"/>
      <c r="Z3695" s="50"/>
      <c r="AA3695" s="46"/>
      <c r="AB3695" s="46"/>
      <c r="AC3695" s="46"/>
      <c r="AD3695" s="46"/>
      <c r="AE3695" s="46"/>
      <c r="AF3695" s="46"/>
      <c r="AG3695" s="46"/>
      <c r="AH3695" s="46"/>
      <c r="AI3695" s="46"/>
      <c r="AJ3695" s="46"/>
      <c r="AK3695" s="46"/>
    </row>
    <row r="3696" spans="7:37" s="1" customFormat="1" ht="13.9" customHeight="1">
      <c r="G3696" s="50"/>
      <c r="H3696" s="50"/>
      <c r="I3696" s="50"/>
      <c r="J3696" s="50"/>
      <c r="K3696" s="50"/>
      <c r="L3696" s="50"/>
      <c r="M3696" s="50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0"/>
      <c r="Z3696" s="50"/>
      <c r="AA3696" s="46"/>
      <c r="AB3696" s="46"/>
      <c r="AC3696" s="46"/>
      <c r="AD3696" s="46"/>
      <c r="AE3696" s="46"/>
      <c r="AF3696" s="46"/>
      <c r="AG3696" s="46"/>
      <c r="AH3696" s="46"/>
      <c r="AI3696" s="46"/>
      <c r="AJ3696" s="46"/>
      <c r="AK3696" s="46"/>
    </row>
    <row r="3697" spans="7:37" s="1" customFormat="1" ht="13.9" customHeight="1">
      <c r="G3697" s="50"/>
      <c r="H3697" s="50"/>
      <c r="I3697" s="50"/>
      <c r="J3697" s="50"/>
      <c r="K3697" s="50"/>
      <c r="L3697" s="50"/>
      <c r="M3697" s="50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0"/>
      <c r="Z3697" s="50"/>
      <c r="AA3697" s="46"/>
      <c r="AB3697" s="46"/>
      <c r="AC3697" s="46"/>
      <c r="AD3697" s="46"/>
      <c r="AE3697" s="46"/>
      <c r="AF3697" s="46"/>
      <c r="AG3697" s="46"/>
      <c r="AH3697" s="46"/>
      <c r="AI3697" s="46"/>
      <c r="AJ3697" s="46"/>
      <c r="AK3697" s="46"/>
    </row>
    <row r="3698" spans="7:37" s="1" customFormat="1" ht="13.9" customHeight="1">
      <c r="G3698" s="50"/>
      <c r="H3698" s="50"/>
      <c r="I3698" s="50"/>
      <c r="J3698" s="50"/>
      <c r="K3698" s="50"/>
      <c r="L3698" s="50"/>
      <c r="M3698" s="50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0"/>
      <c r="Z3698" s="50"/>
      <c r="AA3698" s="46"/>
      <c r="AB3698" s="46"/>
      <c r="AC3698" s="46"/>
      <c r="AD3698" s="46"/>
      <c r="AE3698" s="46"/>
      <c r="AF3698" s="46"/>
      <c r="AG3698" s="46"/>
      <c r="AH3698" s="46"/>
      <c r="AI3698" s="46"/>
      <c r="AJ3698" s="46"/>
      <c r="AK3698" s="46"/>
    </row>
    <row r="3699" spans="7:37" s="1" customFormat="1" ht="13.9" customHeight="1">
      <c r="G3699" s="50"/>
      <c r="H3699" s="50"/>
      <c r="I3699" s="50"/>
      <c r="J3699" s="50"/>
      <c r="K3699" s="50"/>
      <c r="L3699" s="50"/>
      <c r="M3699" s="50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0"/>
      <c r="Z3699" s="50"/>
      <c r="AA3699" s="46"/>
      <c r="AB3699" s="46"/>
      <c r="AC3699" s="46"/>
      <c r="AD3699" s="46"/>
      <c r="AE3699" s="46"/>
      <c r="AF3699" s="46"/>
      <c r="AG3699" s="46"/>
      <c r="AH3699" s="46"/>
      <c r="AI3699" s="46"/>
      <c r="AJ3699" s="46"/>
      <c r="AK3699" s="46"/>
    </row>
    <row r="3700" spans="7:37" s="1" customFormat="1" ht="13.9" customHeight="1">
      <c r="G3700" s="50"/>
      <c r="H3700" s="50"/>
      <c r="I3700" s="50"/>
      <c r="J3700" s="50"/>
      <c r="K3700" s="50"/>
      <c r="L3700" s="50"/>
      <c r="M3700" s="50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0"/>
      <c r="Z3700" s="50"/>
      <c r="AA3700" s="46"/>
      <c r="AB3700" s="46"/>
      <c r="AC3700" s="46"/>
      <c r="AD3700" s="46"/>
      <c r="AE3700" s="46"/>
      <c r="AF3700" s="46"/>
      <c r="AG3700" s="46"/>
      <c r="AH3700" s="46"/>
      <c r="AI3700" s="46"/>
      <c r="AJ3700" s="46"/>
      <c r="AK3700" s="46"/>
    </row>
    <row r="3701" spans="7:37" s="1" customFormat="1" ht="13.9" customHeight="1">
      <c r="G3701" s="50"/>
      <c r="H3701" s="50"/>
      <c r="I3701" s="50"/>
      <c r="J3701" s="50"/>
      <c r="K3701" s="50"/>
      <c r="L3701" s="50"/>
      <c r="M3701" s="50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0"/>
      <c r="Z3701" s="50"/>
      <c r="AA3701" s="46"/>
      <c r="AB3701" s="46"/>
      <c r="AC3701" s="46"/>
      <c r="AD3701" s="46"/>
      <c r="AE3701" s="46"/>
      <c r="AF3701" s="46"/>
      <c r="AG3701" s="46"/>
      <c r="AH3701" s="46"/>
      <c r="AI3701" s="46"/>
      <c r="AJ3701" s="46"/>
      <c r="AK3701" s="46"/>
    </row>
    <row r="3702" spans="7:37" s="1" customFormat="1" ht="13.9" customHeight="1">
      <c r="G3702" s="50"/>
      <c r="H3702" s="50"/>
      <c r="I3702" s="50"/>
      <c r="J3702" s="50"/>
      <c r="K3702" s="50"/>
      <c r="L3702" s="50"/>
      <c r="M3702" s="50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0"/>
      <c r="Z3702" s="50"/>
      <c r="AA3702" s="46"/>
      <c r="AB3702" s="46"/>
      <c r="AC3702" s="46"/>
      <c r="AD3702" s="46"/>
      <c r="AE3702" s="46"/>
      <c r="AF3702" s="46"/>
      <c r="AG3702" s="46"/>
      <c r="AH3702" s="46"/>
      <c r="AI3702" s="46"/>
      <c r="AJ3702" s="46"/>
      <c r="AK3702" s="46"/>
    </row>
    <row r="3703" spans="7:37" s="1" customFormat="1" ht="13.9" customHeight="1">
      <c r="G3703" s="50"/>
      <c r="H3703" s="50"/>
      <c r="I3703" s="50"/>
      <c r="J3703" s="50"/>
      <c r="K3703" s="50"/>
      <c r="L3703" s="50"/>
      <c r="M3703" s="50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0"/>
      <c r="Z3703" s="50"/>
      <c r="AA3703" s="46"/>
      <c r="AB3703" s="46"/>
      <c r="AC3703" s="46"/>
      <c r="AD3703" s="46"/>
      <c r="AE3703" s="46"/>
      <c r="AF3703" s="46"/>
      <c r="AG3703" s="46"/>
      <c r="AH3703" s="46"/>
      <c r="AI3703" s="46"/>
      <c r="AJ3703" s="46"/>
      <c r="AK3703" s="46"/>
    </row>
    <row r="3704" spans="7:37" s="1" customFormat="1" ht="13.9" customHeight="1">
      <c r="G3704" s="50"/>
      <c r="H3704" s="50"/>
      <c r="I3704" s="50"/>
      <c r="J3704" s="50"/>
      <c r="K3704" s="50"/>
      <c r="L3704" s="50"/>
      <c r="M3704" s="50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0"/>
      <c r="Z3704" s="50"/>
      <c r="AA3704" s="46"/>
      <c r="AB3704" s="46"/>
      <c r="AC3704" s="46"/>
      <c r="AD3704" s="46"/>
      <c r="AE3704" s="46"/>
      <c r="AF3704" s="46"/>
      <c r="AG3704" s="46"/>
      <c r="AH3704" s="46"/>
      <c r="AI3704" s="46"/>
      <c r="AJ3704" s="46"/>
      <c r="AK3704" s="46"/>
    </row>
    <row r="3705" spans="7:37" s="1" customFormat="1" ht="13.9" customHeight="1">
      <c r="G3705" s="50"/>
      <c r="H3705" s="50"/>
      <c r="I3705" s="50"/>
      <c r="J3705" s="50"/>
      <c r="K3705" s="50"/>
      <c r="L3705" s="50"/>
      <c r="M3705" s="50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0"/>
      <c r="Z3705" s="50"/>
      <c r="AA3705" s="46"/>
      <c r="AB3705" s="46"/>
      <c r="AC3705" s="46"/>
      <c r="AD3705" s="46"/>
      <c r="AE3705" s="46"/>
      <c r="AF3705" s="46"/>
      <c r="AG3705" s="46"/>
      <c r="AH3705" s="46"/>
      <c r="AI3705" s="46"/>
      <c r="AJ3705" s="46"/>
      <c r="AK3705" s="46"/>
    </row>
    <row r="3706" spans="7:37" s="1" customFormat="1" ht="13.9" customHeight="1">
      <c r="G3706" s="50"/>
      <c r="H3706" s="50"/>
      <c r="I3706" s="50"/>
      <c r="J3706" s="50"/>
      <c r="K3706" s="50"/>
      <c r="L3706" s="50"/>
      <c r="M3706" s="50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0"/>
      <c r="Z3706" s="50"/>
      <c r="AA3706" s="46"/>
      <c r="AB3706" s="46"/>
      <c r="AC3706" s="46"/>
      <c r="AD3706" s="46"/>
      <c r="AE3706" s="46"/>
      <c r="AF3706" s="46"/>
      <c r="AG3706" s="46"/>
      <c r="AH3706" s="46"/>
      <c r="AI3706" s="46"/>
      <c r="AJ3706" s="46"/>
      <c r="AK3706" s="46"/>
    </row>
    <row r="3707" spans="7:37" s="1" customFormat="1" ht="13.9" customHeight="1">
      <c r="G3707" s="50"/>
      <c r="H3707" s="50"/>
      <c r="I3707" s="50"/>
      <c r="J3707" s="50"/>
      <c r="K3707" s="50"/>
      <c r="L3707" s="50"/>
      <c r="M3707" s="50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0"/>
      <c r="Z3707" s="50"/>
      <c r="AA3707" s="46"/>
      <c r="AB3707" s="46"/>
      <c r="AC3707" s="46"/>
      <c r="AD3707" s="46"/>
      <c r="AE3707" s="46"/>
      <c r="AF3707" s="46"/>
      <c r="AG3707" s="46"/>
      <c r="AH3707" s="46"/>
      <c r="AI3707" s="46"/>
      <c r="AJ3707" s="46"/>
      <c r="AK3707" s="46"/>
    </row>
    <row r="3708" spans="7:37" s="1" customFormat="1" ht="13.9" customHeight="1">
      <c r="G3708" s="50"/>
      <c r="H3708" s="50"/>
      <c r="I3708" s="50"/>
      <c r="J3708" s="50"/>
      <c r="K3708" s="50"/>
      <c r="L3708" s="50"/>
      <c r="M3708" s="50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0"/>
      <c r="Z3708" s="50"/>
      <c r="AA3708" s="46"/>
      <c r="AB3708" s="46"/>
      <c r="AC3708" s="46"/>
      <c r="AD3708" s="46"/>
      <c r="AE3708" s="46"/>
      <c r="AF3708" s="46"/>
      <c r="AG3708" s="46"/>
      <c r="AH3708" s="46"/>
      <c r="AI3708" s="46"/>
      <c r="AJ3708" s="46"/>
      <c r="AK3708" s="46"/>
    </row>
    <row r="3709" spans="7:37" s="1" customFormat="1" ht="13.9" customHeight="1">
      <c r="G3709" s="50"/>
      <c r="H3709" s="50"/>
      <c r="I3709" s="50"/>
      <c r="J3709" s="50"/>
      <c r="K3709" s="50"/>
      <c r="L3709" s="50"/>
      <c r="M3709" s="50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0"/>
      <c r="Z3709" s="50"/>
      <c r="AA3709" s="46"/>
      <c r="AB3709" s="46"/>
      <c r="AC3709" s="46"/>
      <c r="AD3709" s="46"/>
      <c r="AE3709" s="46"/>
      <c r="AF3709" s="46"/>
      <c r="AG3709" s="46"/>
      <c r="AH3709" s="46"/>
      <c r="AI3709" s="46"/>
      <c r="AJ3709" s="46"/>
      <c r="AK3709" s="46"/>
    </row>
    <row r="3710" spans="7:37" s="1" customFormat="1" ht="13.9" customHeight="1">
      <c r="G3710" s="50"/>
      <c r="H3710" s="50"/>
      <c r="I3710" s="50"/>
      <c r="J3710" s="50"/>
      <c r="K3710" s="50"/>
      <c r="L3710" s="50"/>
      <c r="M3710" s="50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0"/>
      <c r="Z3710" s="50"/>
      <c r="AA3710" s="46"/>
      <c r="AB3710" s="46"/>
      <c r="AC3710" s="46"/>
      <c r="AD3710" s="46"/>
      <c r="AE3710" s="46"/>
      <c r="AF3710" s="46"/>
      <c r="AG3710" s="46"/>
      <c r="AH3710" s="46"/>
      <c r="AI3710" s="46"/>
      <c r="AJ3710" s="46"/>
      <c r="AK3710" s="46"/>
    </row>
    <row r="3711" spans="7:37" s="1" customFormat="1" ht="13.9" customHeight="1">
      <c r="G3711" s="50"/>
      <c r="H3711" s="50"/>
      <c r="I3711" s="50"/>
      <c r="J3711" s="50"/>
      <c r="K3711" s="50"/>
      <c r="L3711" s="50"/>
      <c r="M3711" s="50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0"/>
      <c r="Z3711" s="50"/>
      <c r="AA3711" s="46"/>
      <c r="AB3711" s="46"/>
      <c r="AC3711" s="46"/>
      <c r="AD3711" s="46"/>
      <c r="AE3711" s="46"/>
      <c r="AF3711" s="46"/>
      <c r="AG3711" s="46"/>
      <c r="AH3711" s="46"/>
      <c r="AI3711" s="46"/>
      <c r="AJ3711" s="46"/>
      <c r="AK3711" s="46"/>
    </row>
    <row r="3712" spans="7:37" s="1" customFormat="1" ht="13.9" customHeight="1">
      <c r="G3712" s="50"/>
      <c r="H3712" s="50"/>
      <c r="I3712" s="50"/>
      <c r="J3712" s="50"/>
      <c r="K3712" s="50"/>
      <c r="L3712" s="50"/>
      <c r="M3712" s="50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0"/>
      <c r="Z3712" s="50"/>
      <c r="AA3712" s="46"/>
      <c r="AB3712" s="46"/>
      <c r="AC3712" s="46"/>
      <c r="AD3712" s="46"/>
      <c r="AE3712" s="46"/>
      <c r="AF3712" s="46"/>
      <c r="AG3712" s="46"/>
      <c r="AH3712" s="46"/>
      <c r="AI3712" s="46"/>
      <c r="AJ3712" s="46"/>
      <c r="AK3712" s="46"/>
    </row>
    <row r="3713" spans="7:37" s="1" customFormat="1" ht="13.9" customHeight="1">
      <c r="G3713" s="50"/>
      <c r="H3713" s="50"/>
      <c r="I3713" s="50"/>
      <c r="J3713" s="50"/>
      <c r="K3713" s="50"/>
      <c r="L3713" s="50"/>
      <c r="M3713" s="50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0"/>
      <c r="Z3713" s="50"/>
      <c r="AA3713" s="46"/>
      <c r="AB3713" s="46"/>
      <c r="AC3713" s="46"/>
      <c r="AD3713" s="46"/>
      <c r="AE3713" s="46"/>
      <c r="AF3713" s="46"/>
      <c r="AG3713" s="46"/>
      <c r="AH3713" s="46"/>
      <c r="AI3713" s="46"/>
      <c r="AJ3713" s="46"/>
      <c r="AK3713" s="46"/>
    </row>
    <row r="3714" spans="7:37" s="1" customFormat="1" ht="13.9" customHeight="1">
      <c r="G3714" s="50"/>
      <c r="H3714" s="50"/>
      <c r="I3714" s="50"/>
      <c r="J3714" s="50"/>
      <c r="K3714" s="50"/>
      <c r="L3714" s="50"/>
      <c r="M3714" s="50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0"/>
      <c r="Z3714" s="50"/>
      <c r="AA3714" s="46"/>
      <c r="AB3714" s="46"/>
      <c r="AC3714" s="46"/>
      <c r="AD3714" s="46"/>
      <c r="AE3714" s="46"/>
      <c r="AF3714" s="46"/>
      <c r="AG3714" s="46"/>
      <c r="AH3714" s="46"/>
      <c r="AI3714" s="46"/>
      <c r="AJ3714" s="46"/>
      <c r="AK3714" s="46"/>
    </row>
    <row r="3715" spans="7:37" s="1" customFormat="1" ht="13.9" customHeight="1">
      <c r="G3715" s="50"/>
      <c r="H3715" s="50"/>
      <c r="I3715" s="50"/>
      <c r="J3715" s="50"/>
      <c r="K3715" s="50"/>
      <c r="L3715" s="50"/>
      <c r="M3715" s="50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0"/>
      <c r="Z3715" s="50"/>
      <c r="AA3715" s="46"/>
      <c r="AB3715" s="46"/>
      <c r="AC3715" s="46"/>
      <c r="AD3715" s="46"/>
      <c r="AE3715" s="46"/>
      <c r="AF3715" s="46"/>
      <c r="AG3715" s="46"/>
      <c r="AH3715" s="46"/>
      <c r="AI3715" s="46"/>
      <c r="AJ3715" s="46"/>
      <c r="AK3715" s="46"/>
    </row>
    <row r="3716" spans="7:37" s="1" customFormat="1" ht="13.9" customHeight="1"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0"/>
      <c r="Z3716" s="50"/>
      <c r="AA3716" s="46"/>
      <c r="AB3716" s="46"/>
      <c r="AC3716" s="46"/>
      <c r="AD3716" s="46"/>
      <c r="AE3716" s="46"/>
      <c r="AF3716" s="46"/>
      <c r="AG3716" s="46"/>
      <c r="AH3716" s="46"/>
      <c r="AI3716" s="46"/>
      <c r="AJ3716" s="46"/>
      <c r="AK3716" s="46"/>
    </row>
    <row r="3717" spans="7:37" s="1" customFormat="1" ht="13.9" customHeight="1">
      <c r="G3717" s="50"/>
      <c r="H3717" s="50"/>
      <c r="I3717" s="50"/>
      <c r="J3717" s="50"/>
      <c r="K3717" s="50"/>
      <c r="L3717" s="50"/>
      <c r="M3717" s="50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0"/>
      <c r="Z3717" s="50"/>
      <c r="AA3717" s="46"/>
      <c r="AB3717" s="46"/>
      <c r="AC3717" s="46"/>
      <c r="AD3717" s="46"/>
      <c r="AE3717" s="46"/>
      <c r="AF3717" s="46"/>
      <c r="AG3717" s="46"/>
      <c r="AH3717" s="46"/>
      <c r="AI3717" s="46"/>
      <c r="AJ3717" s="46"/>
      <c r="AK3717" s="46"/>
    </row>
    <row r="3718" spans="7:37" s="1" customFormat="1" ht="13.9" customHeight="1">
      <c r="G3718" s="50"/>
      <c r="H3718" s="50"/>
      <c r="I3718" s="50"/>
      <c r="J3718" s="50"/>
      <c r="K3718" s="50"/>
      <c r="L3718" s="50"/>
      <c r="M3718" s="50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0"/>
      <c r="Z3718" s="50"/>
      <c r="AA3718" s="46"/>
      <c r="AB3718" s="46"/>
      <c r="AC3718" s="46"/>
      <c r="AD3718" s="46"/>
      <c r="AE3718" s="46"/>
      <c r="AF3718" s="46"/>
      <c r="AG3718" s="46"/>
      <c r="AH3718" s="46"/>
      <c r="AI3718" s="46"/>
      <c r="AJ3718" s="46"/>
      <c r="AK3718" s="46"/>
    </row>
    <row r="3719" spans="7:37" s="1" customFormat="1" ht="13.9" customHeight="1">
      <c r="G3719" s="50"/>
      <c r="H3719" s="50"/>
      <c r="I3719" s="50"/>
      <c r="J3719" s="50"/>
      <c r="K3719" s="50"/>
      <c r="L3719" s="50"/>
      <c r="M3719" s="50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0"/>
      <c r="Z3719" s="50"/>
      <c r="AA3719" s="46"/>
      <c r="AB3719" s="46"/>
      <c r="AC3719" s="46"/>
      <c r="AD3719" s="46"/>
      <c r="AE3719" s="46"/>
      <c r="AF3719" s="46"/>
      <c r="AG3719" s="46"/>
      <c r="AH3719" s="46"/>
      <c r="AI3719" s="46"/>
      <c r="AJ3719" s="46"/>
      <c r="AK3719" s="46"/>
    </row>
    <row r="3720" spans="7:37" s="1" customFormat="1" ht="13.9" customHeight="1">
      <c r="G3720" s="50"/>
      <c r="H3720" s="50"/>
      <c r="I3720" s="50"/>
      <c r="J3720" s="50"/>
      <c r="K3720" s="50"/>
      <c r="L3720" s="50"/>
      <c r="M3720" s="50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0"/>
      <c r="Z3720" s="50"/>
      <c r="AA3720" s="46"/>
      <c r="AB3720" s="46"/>
      <c r="AC3720" s="46"/>
      <c r="AD3720" s="46"/>
      <c r="AE3720" s="46"/>
      <c r="AF3720" s="46"/>
      <c r="AG3720" s="46"/>
      <c r="AH3720" s="46"/>
      <c r="AI3720" s="46"/>
      <c r="AJ3720" s="46"/>
      <c r="AK3720" s="46"/>
    </row>
    <row r="3721" spans="7:37" s="1" customFormat="1" ht="13.9" customHeight="1">
      <c r="G3721" s="50"/>
      <c r="H3721" s="50"/>
      <c r="I3721" s="50"/>
      <c r="J3721" s="50"/>
      <c r="K3721" s="50"/>
      <c r="L3721" s="50"/>
      <c r="M3721" s="50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0"/>
      <c r="Z3721" s="50"/>
      <c r="AA3721" s="46"/>
      <c r="AB3721" s="46"/>
      <c r="AC3721" s="46"/>
      <c r="AD3721" s="46"/>
      <c r="AE3721" s="46"/>
      <c r="AF3721" s="46"/>
      <c r="AG3721" s="46"/>
      <c r="AH3721" s="46"/>
      <c r="AI3721" s="46"/>
      <c r="AJ3721" s="46"/>
      <c r="AK3721" s="46"/>
    </row>
    <row r="3722" spans="7:37" s="1" customFormat="1" ht="13.9" customHeight="1">
      <c r="G3722" s="50"/>
      <c r="H3722" s="50"/>
      <c r="I3722" s="50"/>
      <c r="J3722" s="50"/>
      <c r="K3722" s="50"/>
      <c r="L3722" s="50"/>
      <c r="M3722" s="50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0"/>
      <c r="Z3722" s="50"/>
      <c r="AA3722" s="46"/>
      <c r="AB3722" s="46"/>
      <c r="AC3722" s="46"/>
      <c r="AD3722" s="46"/>
      <c r="AE3722" s="46"/>
      <c r="AF3722" s="46"/>
      <c r="AG3722" s="46"/>
      <c r="AH3722" s="46"/>
      <c r="AI3722" s="46"/>
      <c r="AJ3722" s="46"/>
      <c r="AK3722" s="46"/>
    </row>
    <row r="3723" spans="7:37" s="1" customFormat="1" ht="13.9" customHeight="1">
      <c r="G3723" s="50"/>
      <c r="H3723" s="50"/>
      <c r="I3723" s="50"/>
      <c r="J3723" s="50"/>
      <c r="K3723" s="50"/>
      <c r="L3723" s="50"/>
      <c r="M3723" s="50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0"/>
      <c r="Z3723" s="50"/>
      <c r="AA3723" s="46"/>
      <c r="AB3723" s="46"/>
      <c r="AC3723" s="46"/>
      <c r="AD3723" s="46"/>
      <c r="AE3723" s="46"/>
      <c r="AF3723" s="46"/>
      <c r="AG3723" s="46"/>
      <c r="AH3723" s="46"/>
      <c r="AI3723" s="46"/>
      <c r="AJ3723" s="46"/>
      <c r="AK3723" s="46"/>
    </row>
    <row r="3724" spans="7:37" s="1" customFormat="1" ht="13.9" customHeight="1">
      <c r="G3724" s="50"/>
      <c r="H3724" s="50"/>
      <c r="I3724" s="50"/>
      <c r="J3724" s="50"/>
      <c r="K3724" s="50"/>
      <c r="L3724" s="50"/>
      <c r="M3724" s="50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0"/>
      <c r="Z3724" s="50"/>
      <c r="AA3724" s="46"/>
      <c r="AB3724" s="46"/>
      <c r="AC3724" s="46"/>
      <c r="AD3724" s="46"/>
      <c r="AE3724" s="46"/>
      <c r="AF3724" s="46"/>
      <c r="AG3724" s="46"/>
      <c r="AH3724" s="46"/>
      <c r="AI3724" s="46"/>
      <c r="AJ3724" s="46"/>
      <c r="AK3724" s="46"/>
    </row>
    <row r="3725" spans="7:37" s="1" customFormat="1" ht="13.9" customHeight="1">
      <c r="G3725" s="50"/>
      <c r="H3725" s="50"/>
      <c r="I3725" s="50"/>
      <c r="J3725" s="50"/>
      <c r="K3725" s="50"/>
      <c r="L3725" s="50"/>
      <c r="M3725" s="50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0"/>
      <c r="Z3725" s="50"/>
      <c r="AA3725" s="46"/>
      <c r="AB3725" s="46"/>
      <c r="AC3725" s="46"/>
      <c r="AD3725" s="46"/>
      <c r="AE3725" s="46"/>
      <c r="AF3725" s="46"/>
      <c r="AG3725" s="46"/>
      <c r="AH3725" s="46"/>
      <c r="AI3725" s="46"/>
      <c r="AJ3725" s="46"/>
      <c r="AK3725" s="46"/>
    </row>
    <row r="3726" spans="7:37" s="1" customFormat="1" ht="13.9" customHeight="1">
      <c r="G3726" s="50"/>
      <c r="H3726" s="50"/>
      <c r="I3726" s="50"/>
      <c r="J3726" s="50"/>
      <c r="K3726" s="50"/>
      <c r="L3726" s="50"/>
      <c r="M3726" s="50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0"/>
      <c r="Z3726" s="50"/>
      <c r="AA3726" s="46"/>
      <c r="AB3726" s="46"/>
      <c r="AC3726" s="46"/>
      <c r="AD3726" s="46"/>
      <c r="AE3726" s="46"/>
      <c r="AF3726" s="46"/>
      <c r="AG3726" s="46"/>
      <c r="AH3726" s="46"/>
      <c r="AI3726" s="46"/>
      <c r="AJ3726" s="46"/>
      <c r="AK3726" s="46"/>
    </row>
    <row r="3727" spans="7:37" s="1" customFormat="1" ht="13.9" customHeight="1">
      <c r="G3727" s="50"/>
      <c r="H3727" s="50"/>
      <c r="I3727" s="50"/>
      <c r="J3727" s="50"/>
      <c r="K3727" s="50"/>
      <c r="L3727" s="50"/>
      <c r="M3727" s="50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0"/>
      <c r="Z3727" s="50"/>
      <c r="AA3727" s="46"/>
      <c r="AB3727" s="46"/>
      <c r="AC3727" s="46"/>
      <c r="AD3727" s="46"/>
      <c r="AE3727" s="46"/>
      <c r="AF3727" s="46"/>
      <c r="AG3727" s="46"/>
      <c r="AH3727" s="46"/>
      <c r="AI3727" s="46"/>
      <c r="AJ3727" s="46"/>
      <c r="AK3727" s="46"/>
    </row>
    <row r="3728" spans="7:37" s="1" customFormat="1" ht="13.9" customHeight="1">
      <c r="G3728" s="50"/>
      <c r="H3728" s="50"/>
      <c r="I3728" s="50"/>
      <c r="J3728" s="50"/>
      <c r="K3728" s="50"/>
      <c r="L3728" s="50"/>
      <c r="M3728" s="50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0"/>
      <c r="Z3728" s="50"/>
      <c r="AA3728" s="46"/>
      <c r="AB3728" s="46"/>
      <c r="AC3728" s="46"/>
      <c r="AD3728" s="46"/>
      <c r="AE3728" s="46"/>
      <c r="AF3728" s="46"/>
      <c r="AG3728" s="46"/>
      <c r="AH3728" s="46"/>
      <c r="AI3728" s="46"/>
      <c r="AJ3728" s="46"/>
      <c r="AK3728" s="46"/>
    </row>
    <row r="3729" spans="7:37" s="1" customFormat="1" ht="13.9" customHeight="1">
      <c r="G3729" s="50"/>
      <c r="H3729" s="50"/>
      <c r="I3729" s="50"/>
      <c r="J3729" s="50"/>
      <c r="K3729" s="50"/>
      <c r="L3729" s="50"/>
      <c r="M3729" s="50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0"/>
      <c r="Z3729" s="50"/>
      <c r="AA3729" s="46"/>
      <c r="AB3729" s="46"/>
      <c r="AC3729" s="46"/>
      <c r="AD3729" s="46"/>
      <c r="AE3729" s="46"/>
      <c r="AF3729" s="46"/>
      <c r="AG3729" s="46"/>
      <c r="AH3729" s="46"/>
      <c r="AI3729" s="46"/>
      <c r="AJ3729" s="46"/>
      <c r="AK3729" s="46"/>
    </row>
    <row r="3730" spans="7:37" s="1" customFormat="1" ht="13.9" customHeight="1">
      <c r="G3730" s="50"/>
      <c r="H3730" s="50"/>
      <c r="I3730" s="50"/>
      <c r="J3730" s="50"/>
      <c r="K3730" s="50"/>
      <c r="L3730" s="50"/>
      <c r="M3730" s="50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0"/>
      <c r="Z3730" s="50"/>
      <c r="AA3730" s="46"/>
      <c r="AB3730" s="46"/>
      <c r="AC3730" s="46"/>
      <c r="AD3730" s="46"/>
      <c r="AE3730" s="46"/>
      <c r="AF3730" s="46"/>
      <c r="AG3730" s="46"/>
      <c r="AH3730" s="46"/>
      <c r="AI3730" s="46"/>
      <c r="AJ3730" s="46"/>
      <c r="AK3730" s="46"/>
    </row>
    <row r="3731" spans="7:37" s="1" customFormat="1" ht="13.9" customHeight="1">
      <c r="G3731" s="50"/>
      <c r="H3731" s="50"/>
      <c r="I3731" s="50"/>
      <c r="J3731" s="50"/>
      <c r="K3731" s="50"/>
      <c r="L3731" s="50"/>
      <c r="M3731" s="50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0"/>
      <c r="Z3731" s="50"/>
      <c r="AA3731" s="46"/>
      <c r="AB3731" s="46"/>
      <c r="AC3731" s="46"/>
      <c r="AD3731" s="46"/>
      <c r="AE3731" s="46"/>
      <c r="AF3731" s="46"/>
      <c r="AG3731" s="46"/>
      <c r="AH3731" s="46"/>
      <c r="AI3731" s="46"/>
      <c r="AJ3731" s="46"/>
      <c r="AK3731" s="46"/>
    </row>
    <row r="3732" spans="7:37" s="1" customFormat="1" ht="13.9" customHeight="1">
      <c r="G3732" s="50"/>
      <c r="H3732" s="50"/>
      <c r="I3732" s="50"/>
      <c r="J3732" s="50"/>
      <c r="K3732" s="50"/>
      <c r="L3732" s="50"/>
      <c r="M3732" s="50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0"/>
      <c r="Z3732" s="50"/>
      <c r="AA3732" s="46"/>
      <c r="AB3732" s="46"/>
      <c r="AC3732" s="46"/>
      <c r="AD3732" s="46"/>
      <c r="AE3732" s="46"/>
      <c r="AF3732" s="46"/>
      <c r="AG3732" s="46"/>
      <c r="AH3732" s="46"/>
      <c r="AI3732" s="46"/>
      <c r="AJ3732" s="46"/>
      <c r="AK3732" s="46"/>
    </row>
    <row r="3733" spans="7:37" s="1" customFormat="1" ht="13.9" customHeight="1">
      <c r="G3733" s="50"/>
      <c r="H3733" s="50"/>
      <c r="I3733" s="50"/>
      <c r="J3733" s="50"/>
      <c r="K3733" s="50"/>
      <c r="L3733" s="50"/>
      <c r="M3733" s="50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0"/>
      <c r="Z3733" s="50"/>
      <c r="AA3733" s="46"/>
      <c r="AB3733" s="46"/>
      <c r="AC3733" s="46"/>
      <c r="AD3733" s="46"/>
      <c r="AE3733" s="46"/>
      <c r="AF3733" s="46"/>
      <c r="AG3733" s="46"/>
      <c r="AH3733" s="46"/>
      <c r="AI3733" s="46"/>
      <c r="AJ3733" s="46"/>
      <c r="AK3733" s="46"/>
    </row>
    <row r="3734" spans="7:37" s="1" customFormat="1" ht="13.9" customHeight="1">
      <c r="G3734" s="50"/>
      <c r="H3734" s="50"/>
      <c r="I3734" s="50"/>
      <c r="J3734" s="50"/>
      <c r="K3734" s="50"/>
      <c r="L3734" s="50"/>
      <c r="M3734" s="50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0"/>
      <c r="Z3734" s="50"/>
      <c r="AA3734" s="46"/>
      <c r="AB3734" s="46"/>
      <c r="AC3734" s="46"/>
      <c r="AD3734" s="46"/>
      <c r="AE3734" s="46"/>
      <c r="AF3734" s="46"/>
      <c r="AG3734" s="46"/>
      <c r="AH3734" s="46"/>
      <c r="AI3734" s="46"/>
      <c r="AJ3734" s="46"/>
      <c r="AK3734" s="46"/>
    </row>
    <row r="3735" spans="7:37" s="1" customFormat="1" ht="13.9" customHeight="1">
      <c r="G3735" s="50"/>
      <c r="H3735" s="50"/>
      <c r="I3735" s="50"/>
      <c r="J3735" s="50"/>
      <c r="K3735" s="50"/>
      <c r="L3735" s="50"/>
      <c r="M3735" s="50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0"/>
      <c r="Z3735" s="50"/>
      <c r="AA3735" s="46"/>
      <c r="AB3735" s="46"/>
      <c r="AC3735" s="46"/>
      <c r="AD3735" s="46"/>
      <c r="AE3735" s="46"/>
      <c r="AF3735" s="46"/>
      <c r="AG3735" s="46"/>
      <c r="AH3735" s="46"/>
      <c r="AI3735" s="46"/>
      <c r="AJ3735" s="46"/>
      <c r="AK3735" s="46"/>
    </row>
    <row r="3736" spans="7:37" s="1" customFormat="1" ht="13.9" customHeight="1">
      <c r="G3736" s="50"/>
      <c r="H3736" s="50"/>
      <c r="I3736" s="50"/>
      <c r="J3736" s="50"/>
      <c r="K3736" s="50"/>
      <c r="L3736" s="50"/>
      <c r="M3736" s="50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0"/>
      <c r="Z3736" s="50"/>
      <c r="AA3736" s="46"/>
      <c r="AB3736" s="46"/>
      <c r="AC3736" s="46"/>
      <c r="AD3736" s="46"/>
      <c r="AE3736" s="46"/>
      <c r="AF3736" s="46"/>
      <c r="AG3736" s="46"/>
      <c r="AH3736" s="46"/>
      <c r="AI3736" s="46"/>
      <c r="AJ3736" s="46"/>
      <c r="AK3736" s="46"/>
    </row>
    <row r="3737" spans="7:37" s="1" customFormat="1" ht="13.9" customHeight="1">
      <c r="G3737" s="50"/>
      <c r="H3737" s="50"/>
      <c r="I3737" s="50"/>
      <c r="J3737" s="50"/>
      <c r="K3737" s="50"/>
      <c r="L3737" s="50"/>
      <c r="M3737" s="50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0"/>
      <c r="Z3737" s="50"/>
      <c r="AA3737" s="46"/>
      <c r="AB3737" s="46"/>
      <c r="AC3737" s="46"/>
      <c r="AD3737" s="46"/>
      <c r="AE3737" s="46"/>
      <c r="AF3737" s="46"/>
      <c r="AG3737" s="46"/>
      <c r="AH3737" s="46"/>
      <c r="AI3737" s="46"/>
      <c r="AJ3737" s="46"/>
      <c r="AK3737" s="46"/>
    </row>
    <row r="3738" spans="7:37" s="1" customFormat="1" ht="13.9" customHeight="1">
      <c r="G3738" s="50"/>
      <c r="H3738" s="50"/>
      <c r="I3738" s="50"/>
      <c r="J3738" s="50"/>
      <c r="K3738" s="50"/>
      <c r="L3738" s="50"/>
      <c r="M3738" s="50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0"/>
      <c r="Z3738" s="50"/>
      <c r="AA3738" s="46"/>
      <c r="AB3738" s="46"/>
      <c r="AC3738" s="46"/>
      <c r="AD3738" s="46"/>
      <c r="AE3738" s="46"/>
      <c r="AF3738" s="46"/>
      <c r="AG3738" s="46"/>
      <c r="AH3738" s="46"/>
      <c r="AI3738" s="46"/>
      <c r="AJ3738" s="46"/>
      <c r="AK3738" s="46"/>
    </row>
    <row r="3739" spans="7:37" s="1" customFormat="1" ht="13.9" customHeight="1">
      <c r="G3739" s="50"/>
      <c r="H3739" s="50"/>
      <c r="I3739" s="50"/>
      <c r="J3739" s="50"/>
      <c r="K3739" s="50"/>
      <c r="L3739" s="50"/>
      <c r="M3739" s="50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0"/>
      <c r="Z3739" s="50"/>
      <c r="AA3739" s="46"/>
      <c r="AB3739" s="46"/>
      <c r="AC3739" s="46"/>
      <c r="AD3739" s="46"/>
      <c r="AE3739" s="46"/>
      <c r="AF3739" s="46"/>
      <c r="AG3739" s="46"/>
      <c r="AH3739" s="46"/>
      <c r="AI3739" s="46"/>
      <c r="AJ3739" s="46"/>
      <c r="AK3739" s="46"/>
    </row>
    <row r="3740" spans="7:37" s="1" customFormat="1" ht="13.9" customHeight="1">
      <c r="G3740" s="50"/>
      <c r="H3740" s="50"/>
      <c r="I3740" s="50"/>
      <c r="J3740" s="50"/>
      <c r="K3740" s="50"/>
      <c r="L3740" s="50"/>
      <c r="M3740" s="50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0"/>
      <c r="Z3740" s="50"/>
      <c r="AA3740" s="46"/>
      <c r="AB3740" s="46"/>
      <c r="AC3740" s="46"/>
      <c r="AD3740" s="46"/>
      <c r="AE3740" s="46"/>
      <c r="AF3740" s="46"/>
      <c r="AG3740" s="46"/>
      <c r="AH3740" s="46"/>
      <c r="AI3740" s="46"/>
      <c r="AJ3740" s="46"/>
      <c r="AK3740" s="46"/>
    </row>
    <row r="3741" spans="7:37" s="1" customFormat="1" ht="13.9" customHeight="1">
      <c r="G3741" s="50"/>
      <c r="H3741" s="50"/>
      <c r="I3741" s="50"/>
      <c r="J3741" s="50"/>
      <c r="K3741" s="50"/>
      <c r="L3741" s="50"/>
      <c r="M3741" s="50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0"/>
      <c r="Z3741" s="50"/>
      <c r="AA3741" s="46"/>
      <c r="AB3741" s="46"/>
      <c r="AC3741" s="46"/>
      <c r="AD3741" s="46"/>
      <c r="AE3741" s="46"/>
      <c r="AF3741" s="46"/>
      <c r="AG3741" s="46"/>
      <c r="AH3741" s="46"/>
      <c r="AI3741" s="46"/>
      <c r="AJ3741" s="46"/>
      <c r="AK3741" s="46"/>
    </row>
    <row r="3742" spans="7:37" s="1" customFormat="1" ht="13.9" customHeight="1">
      <c r="G3742" s="50"/>
      <c r="H3742" s="50"/>
      <c r="I3742" s="50"/>
      <c r="J3742" s="50"/>
      <c r="K3742" s="50"/>
      <c r="L3742" s="50"/>
      <c r="M3742" s="50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0"/>
      <c r="Z3742" s="50"/>
      <c r="AA3742" s="46"/>
      <c r="AB3742" s="46"/>
      <c r="AC3742" s="46"/>
      <c r="AD3742" s="46"/>
      <c r="AE3742" s="46"/>
      <c r="AF3742" s="46"/>
      <c r="AG3742" s="46"/>
      <c r="AH3742" s="46"/>
      <c r="AI3742" s="46"/>
      <c r="AJ3742" s="46"/>
      <c r="AK3742" s="46"/>
    </row>
    <row r="3743" spans="7:37" s="1" customFormat="1" ht="13.9" customHeight="1">
      <c r="G3743" s="50"/>
      <c r="H3743" s="50"/>
      <c r="I3743" s="50"/>
      <c r="J3743" s="50"/>
      <c r="K3743" s="50"/>
      <c r="L3743" s="50"/>
      <c r="M3743" s="50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0"/>
      <c r="Z3743" s="50"/>
      <c r="AA3743" s="46"/>
      <c r="AB3743" s="46"/>
      <c r="AC3743" s="46"/>
      <c r="AD3743" s="46"/>
      <c r="AE3743" s="46"/>
      <c r="AF3743" s="46"/>
      <c r="AG3743" s="46"/>
      <c r="AH3743" s="46"/>
      <c r="AI3743" s="46"/>
      <c r="AJ3743" s="46"/>
      <c r="AK3743" s="46"/>
    </row>
    <row r="3744" spans="7:37" s="1" customFormat="1" ht="13.9" customHeight="1">
      <c r="G3744" s="50"/>
      <c r="H3744" s="50"/>
      <c r="I3744" s="50"/>
      <c r="J3744" s="50"/>
      <c r="K3744" s="50"/>
      <c r="L3744" s="50"/>
      <c r="M3744" s="50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0"/>
      <c r="Z3744" s="50"/>
      <c r="AA3744" s="46"/>
      <c r="AB3744" s="46"/>
      <c r="AC3744" s="46"/>
      <c r="AD3744" s="46"/>
      <c r="AE3744" s="46"/>
      <c r="AF3744" s="46"/>
      <c r="AG3744" s="46"/>
      <c r="AH3744" s="46"/>
      <c r="AI3744" s="46"/>
      <c r="AJ3744" s="46"/>
      <c r="AK3744" s="46"/>
    </row>
    <row r="3745" spans="7:37" s="1" customFormat="1" ht="13.9" customHeight="1">
      <c r="G3745" s="50"/>
      <c r="H3745" s="50"/>
      <c r="I3745" s="50"/>
      <c r="J3745" s="50"/>
      <c r="K3745" s="50"/>
      <c r="L3745" s="50"/>
      <c r="M3745" s="50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0"/>
      <c r="Z3745" s="50"/>
      <c r="AA3745" s="46"/>
      <c r="AB3745" s="46"/>
      <c r="AC3745" s="46"/>
      <c r="AD3745" s="46"/>
      <c r="AE3745" s="46"/>
      <c r="AF3745" s="46"/>
      <c r="AG3745" s="46"/>
      <c r="AH3745" s="46"/>
      <c r="AI3745" s="46"/>
      <c r="AJ3745" s="46"/>
      <c r="AK3745" s="46"/>
    </row>
    <row r="3746" spans="7:37" s="1" customFormat="1" ht="13.9" customHeight="1">
      <c r="G3746" s="50"/>
      <c r="H3746" s="50"/>
      <c r="I3746" s="50"/>
      <c r="J3746" s="50"/>
      <c r="K3746" s="50"/>
      <c r="L3746" s="50"/>
      <c r="M3746" s="50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0"/>
      <c r="Z3746" s="50"/>
      <c r="AA3746" s="46"/>
      <c r="AB3746" s="46"/>
      <c r="AC3746" s="46"/>
      <c r="AD3746" s="46"/>
      <c r="AE3746" s="46"/>
      <c r="AF3746" s="46"/>
      <c r="AG3746" s="46"/>
      <c r="AH3746" s="46"/>
      <c r="AI3746" s="46"/>
      <c r="AJ3746" s="46"/>
      <c r="AK3746" s="46"/>
    </row>
    <row r="3747" spans="7:37" s="1" customFormat="1" ht="13.9" customHeight="1">
      <c r="G3747" s="50"/>
      <c r="H3747" s="50"/>
      <c r="I3747" s="50"/>
      <c r="J3747" s="50"/>
      <c r="K3747" s="50"/>
      <c r="L3747" s="50"/>
      <c r="M3747" s="50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0"/>
      <c r="Z3747" s="50"/>
      <c r="AA3747" s="46"/>
      <c r="AB3747" s="46"/>
      <c r="AC3747" s="46"/>
      <c r="AD3747" s="46"/>
      <c r="AE3747" s="46"/>
      <c r="AF3747" s="46"/>
      <c r="AG3747" s="46"/>
      <c r="AH3747" s="46"/>
      <c r="AI3747" s="46"/>
      <c r="AJ3747" s="46"/>
      <c r="AK3747" s="46"/>
    </row>
    <row r="3748" spans="7:37" s="1" customFormat="1" ht="13.9" customHeight="1">
      <c r="G3748" s="50"/>
      <c r="H3748" s="50"/>
      <c r="I3748" s="50"/>
      <c r="J3748" s="50"/>
      <c r="K3748" s="50"/>
      <c r="L3748" s="50"/>
      <c r="M3748" s="50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0"/>
      <c r="Z3748" s="50"/>
      <c r="AA3748" s="46"/>
      <c r="AB3748" s="46"/>
      <c r="AC3748" s="46"/>
      <c r="AD3748" s="46"/>
      <c r="AE3748" s="46"/>
      <c r="AF3748" s="46"/>
      <c r="AG3748" s="46"/>
      <c r="AH3748" s="46"/>
      <c r="AI3748" s="46"/>
      <c r="AJ3748" s="46"/>
      <c r="AK3748" s="46"/>
    </row>
    <row r="3749" spans="7:37" s="1" customFormat="1" ht="13.9" customHeight="1">
      <c r="G3749" s="50"/>
      <c r="H3749" s="50"/>
      <c r="I3749" s="50"/>
      <c r="J3749" s="50"/>
      <c r="K3749" s="50"/>
      <c r="L3749" s="50"/>
      <c r="M3749" s="50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0"/>
      <c r="Z3749" s="50"/>
      <c r="AA3749" s="46"/>
      <c r="AB3749" s="46"/>
      <c r="AC3749" s="46"/>
      <c r="AD3749" s="46"/>
      <c r="AE3749" s="46"/>
      <c r="AF3749" s="46"/>
      <c r="AG3749" s="46"/>
      <c r="AH3749" s="46"/>
      <c r="AI3749" s="46"/>
      <c r="AJ3749" s="46"/>
      <c r="AK3749" s="46"/>
    </row>
    <row r="3750" spans="7:37" s="1" customFormat="1" ht="13.9" customHeight="1">
      <c r="G3750" s="50"/>
      <c r="H3750" s="50"/>
      <c r="I3750" s="50"/>
      <c r="J3750" s="50"/>
      <c r="K3750" s="50"/>
      <c r="L3750" s="50"/>
      <c r="M3750" s="50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0"/>
      <c r="Z3750" s="50"/>
      <c r="AA3750" s="46"/>
      <c r="AB3750" s="46"/>
      <c r="AC3750" s="46"/>
      <c r="AD3750" s="46"/>
      <c r="AE3750" s="46"/>
      <c r="AF3750" s="46"/>
      <c r="AG3750" s="46"/>
      <c r="AH3750" s="46"/>
      <c r="AI3750" s="46"/>
      <c r="AJ3750" s="46"/>
      <c r="AK3750" s="46"/>
    </row>
    <row r="3751" spans="7:37" s="1" customFormat="1" ht="13.9" customHeight="1">
      <c r="G3751" s="50"/>
      <c r="H3751" s="50"/>
      <c r="I3751" s="50"/>
      <c r="J3751" s="50"/>
      <c r="K3751" s="50"/>
      <c r="L3751" s="50"/>
      <c r="M3751" s="50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0"/>
      <c r="Z3751" s="50"/>
      <c r="AA3751" s="46"/>
      <c r="AB3751" s="46"/>
      <c r="AC3751" s="46"/>
      <c r="AD3751" s="46"/>
      <c r="AE3751" s="46"/>
      <c r="AF3751" s="46"/>
      <c r="AG3751" s="46"/>
      <c r="AH3751" s="46"/>
      <c r="AI3751" s="46"/>
      <c r="AJ3751" s="46"/>
      <c r="AK3751" s="46"/>
    </row>
    <row r="3752" spans="7:37" s="1" customFormat="1" ht="13.9" customHeight="1">
      <c r="G3752" s="50"/>
      <c r="H3752" s="50"/>
      <c r="I3752" s="50"/>
      <c r="J3752" s="50"/>
      <c r="K3752" s="50"/>
      <c r="L3752" s="50"/>
      <c r="M3752" s="50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0"/>
      <c r="Z3752" s="50"/>
      <c r="AA3752" s="46"/>
      <c r="AB3752" s="46"/>
      <c r="AC3752" s="46"/>
      <c r="AD3752" s="46"/>
      <c r="AE3752" s="46"/>
      <c r="AF3752" s="46"/>
      <c r="AG3752" s="46"/>
      <c r="AH3752" s="46"/>
      <c r="AI3752" s="46"/>
      <c r="AJ3752" s="46"/>
      <c r="AK3752" s="46"/>
    </row>
    <row r="3753" spans="7:37" s="1" customFormat="1" ht="13.9" customHeight="1">
      <c r="G3753" s="50"/>
      <c r="H3753" s="50"/>
      <c r="I3753" s="50"/>
      <c r="J3753" s="50"/>
      <c r="K3753" s="50"/>
      <c r="L3753" s="50"/>
      <c r="M3753" s="50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0"/>
      <c r="Z3753" s="50"/>
      <c r="AA3753" s="46"/>
      <c r="AB3753" s="46"/>
      <c r="AC3753" s="46"/>
      <c r="AD3753" s="46"/>
      <c r="AE3753" s="46"/>
      <c r="AF3753" s="46"/>
      <c r="AG3753" s="46"/>
      <c r="AH3753" s="46"/>
      <c r="AI3753" s="46"/>
      <c r="AJ3753" s="46"/>
      <c r="AK3753" s="46"/>
    </row>
    <row r="3754" spans="7:37" s="1" customFormat="1" ht="13.9" customHeight="1">
      <c r="G3754" s="50"/>
      <c r="H3754" s="50"/>
      <c r="I3754" s="50"/>
      <c r="J3754" s="50"/>
      <c r="K3754" s="50"/>
      <c r="L3754" s="50"/>
      <c r="M3754" s="50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0"/>
      <c r="Z3754" s="50"/>
      <c r="AA3754" s="46"/>
      <c r="AB3754" s="46"/>
      <c r="AC3754" s="46"/>
      <c r="AD3754" s="46"/>
      <c r="AE3754" s="46"/>
      <c r="AF3754" s="46"/>
      <c r="AG3754" s="46"/>
      <c r="AH3754" s="46"/>
      <c r="AI3754" s="46"/>
      <c r="AJ3754" s="46"/>
      <c r="AK3754" s="46"/>
    </row>
    <row r="3755" spans="7:37" s="1" customFormat="1" ht="13.9" customHeight="1">
      <c r="G3755" s="50"/>
      <c r="H3755" s="50"/>
      <c r="I3755" s="50"/>
      <c r="J3755" s="50"/>
      <c r="K3755" s="50"/>
      <c r="L3755" s="50"/>
      <c r="M3755" s="50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0"/>
      <c r="Z3755" s="50"/>
      <c r="AA3755" s="46"/>
      <c r="AB3755" s="46"/>
      <c r="AC3755" s="46"/>
      <c r="AD3755" s="46"/>
      <c r="AE3755" s="46"/>
      <c r="AF3755" s="46"/>
      <c r="AG3755" s="46"/>
      <c r="AH3755" s="46"/>
      <c r="AI3755" s="46"/>
      <c r="AJ3755" s="46"/>
      <c r="AK3755" s="46"/>
    </row>
    <row r="3756" spans="7:37" s="1" customFormat="1" ht="13.9" customHeight="1">
      <c r="G3756" s="50"/>
      <c r="H3756" s="50"/>
      <c r="I3756" s="50"/>
      <c r="J3756" s="50"/>
      <c r="K3756" s="50"/>
      <c r="L3756" s="50"/>
      <c r="M3756" s="50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0"/>
      <c r="Z3756" s="50"/>
      <c r="AA3756" s="46"/>
      <c r="AB3756" s="46"/>
      <c r="AC3756" s="46"/>
      <c r="AD3756" s="46"/>
      <c r="AE3756" s="46"/>
      <c r="AF3756" s="46"/>
      <c r="AG3756" s="46"/>
      <c r="AH3756" s="46"/>
      <c r="AI3756" s="46"/>
      <c r="AJ3756" s="46"/>
      <c r="AK3756" s="46"/>
    </row>
    <row r="3757" spans="7:37" s="1" customFormat="1" ht="13.9" customHeight="1">
      <c r="G3757" s="50"/>
      <c r="H3757" s="50"/>
      <c r="I3757" s="50"/>
      <c r="J3757" s="50"/>
      <c r="K3757" s="50"/>
      <c r="L3757" s="50"/>
      <c r="M3757" s="50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0"/>
      <c r="Z3757" s="50"/>
      <c r="AA3757" s="46"/>
      <c r="AB3757" s="46"/>
      <c r="AC3757" s="46"/>
      <c r="AD3757" s="46"/>
      <c r="AE3757" s="46"/>
      <c r="AF3757" s="46"/>
      <c r="AG3757" s="46"/>
      <c r="AH3757" s="46"/>
      <c r="AI3757" s="46"/>
      <c r="AJ3757" s="46"/>
      <c r="AK3757" s="46"/>
    </row>
    <row r="3758" spans="7:37" s="1" customFormat="1" ht="13.9" customHeight="1">
      <c r="G3758" s="50"/>
      <c r="H3758" s="50"/>
      <c r="I3758" s="50"/>
      <c r="J3758" s="50"/>
      <c r="K3758" s="50"/>
      <c r="L3758" s="50"/>
      <c r="M3758" s="50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0"/>
      <c r="Z3758" s="50"/>
      <c r="AA3758" s="46"/>
      <c r="AB3758" s="46"/>
      <c r="AC3758" s="46"/>
      <c r="AD3758" s="46"/>
      <c r="AE3758" s="46"/>
      <c r="AF3758" s="46"/>
      <c r="AG3758" s="46"/>
      <c r="AH3758" s="46"/>
      <c r="AI3758" s="46"/>
      <c r="AJ3758" s="46"/>
      <c r="AK3758" s="46"/>
    </row>
    <row r="3759" spans="7:37" s="1" customFormat="1" ht="13.9" customHeight="1">
      <c r="G3759" s="50"/>
      <c r="H3759" s="50"/>
      <c r="I3759" s="50"/>
      <c r="J3759" s="50"/>
      <c r="K3759" s="50"/>
      <c r="L3759" s="50"/>
      <c r="M3759" s="50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0"/>
      <c r="Z3759" s="50"/>
      <c r="AA3759" s="46"/>
      <c r="AB3759" s="46"/>
      <c r="AC3759" s="46"/>
      <c r="AD3759" s="46"/>
      <c r="AE3759" s="46"/>
      <c r="AF3759" s="46"/>
      <c r="AG3759" s="46"/>
      <c r="AH3759" s="46"/>
      <c r="AI3759" s="46"/>
      <c r="AJ3759" s="46"/>
      <c r="AK3759" s="46"/>
    </row>
    <row r="3760" spans="7:37" s="1" customFormat="1" ht="13.9" customHeight="1">
      <c r="G3760" s="50"/>
      <c r="H3760" s="50"/>
      <c r="I3760" s="50"/>
      <c r="J3760" s="50"/>
      <c r="K3760" s="50"/>
      <c r="L3760" s="50"/>
      <c r="M3760" s="50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0"/>
      <c r="Z3760" s="50"/>
      <c r="AA3760" s="46"/>
      <c r="AB3760" s="46"/>
      <c r="AC3760" s="46"/>
      <c r="AD3760" s="46"/>
      <c r="AE3760" s="46"/>
      <c r="AF3760" s="46"/>
      <c r="AG3760" s="46"/>
      <c r="AH3760" s="46"/>
      <c r="AI3760" s="46"/>
      <c r="AJ3760" s="46"/>
      <c r="AK3760" s="46"/>
    </row>
    <row r="3761" spans="7:37" s="1" customFormat="1" ht="13.9" customHeight="1">
      <c r="G3761" s="50"/>
      <c r="H3761" s="50"/>
      <c r="I3761" s="50"/>
      <c r="J3761" s="50"/>
      <c r="K3761" s="50"/>
      <c r="L3761" s="50"/>
      <c r="M3761" s="50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0"/>
      <c r="Z3761" s="50"/>
      <c r="AA3761" s="46"/>
      <c r="AB3761" s="46"/>
      <c r="AC3761" s="46"/>
      <c r="AD3761" s="46"/>
      <c r="AE3761" s="46"/>
      <c r="AF3761" s="46"/>
      <c r="AG3761" s="46"/>
      <c r="AH3761" s="46"/>
      <c r="AI3761" s="46"/>
      <c r="AJ3761" s="46"/>
      <c r="AK3761" s="46"/>
    </row>
    <row r="3762" spans="7:37" s="1" customFormat="1" ht="13.9" customHeight="1">
      <c r="G3762" s="50"/>
      <c r="H3762" s="50"/>
      <c r="I3762" s="50"/>
      <c r="J3762" s="50"/>
      <c r="K3762" s="50"/>
      <c r="L3762" s="50"/>
      <c r="M3762" s="50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0"/>
      <c r="Z3762" s="50"/>
      <c r="AA3762" s="46"/>
      <c r="AB3762" s="46"/>
      <c r="AC3762" s="46"/>
      <c r="AD3762" s="46"/>
      <c r="AE3762" s="46"/>
      <c r="AF3762" s="46"/>
      <c r="AG3762" s="46"/>
      <c r="AH3762" s="46"/>
      <c r="AI3762" s="46"/>
      <c r="AJ3762" s="46"/>
      <c r="AK3762" s="46"/>
    </row>
    <row r="3763" spans="7:37" s="1" customFormat="1" ht="13.9" customHeight="1">
      <c r="G3763" s="50"/>
      <c r="H3763" s="50"/>
      <c r="I3763" s="50"/>
      <c r="J3763" s="50"/>
      <c r="K3763" s="50"/>
      <c r="L3763" s="50"/>
      <c r="M3763" s="50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0"/>
      <c r="Z3763" s="50"/>
      <c r="AA3763" s="46"/>
      <c r="AB3763" s="46"/>
      <c r="AC3763" s="46"/>
      <c r="AD3763" s="46"/>
      <c r="AE3763" s="46"/>
      <c r="AF3763" s="46"/>
      <c r="AG3763" s="46"/>
      <c r="AH3763" s="46"/>
      <c r="AI3763" s="46"/>
      <c r="AJ3763" s="46"/>
      <c r="AK3763" s="46"/>
    </row>
    <row r="3764" spans="7:37" s="1" customFormat="1" ht="13.9" customHeight="1">
      <c r="G3764" s="50"/>
      <c r="H3764" s="50"/>
      <c r="I3764" s="50"/>
      <c r="J3764" s="50"/>
      <c r="K3764" s="50"/>
      <c r="L3764" s="50"/>
      <c r="M3764" s="50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0"/>
      <c r="Z3764" s="50"/>
      <c r="AA3764" s="46"/>
      <c r="AB3764" s="46"/>
      <c r="AC3764" s="46"/>
      <c r="AD3764" s="46"/>
      <c r="AE3764" s="46"/>
      <c r="AF3764" s="46"/>
      <c r="AG3764" s="46"/>
      <c r="AH3764" s="46"/>
      <c r="AI3764" s="46"/>
      <c r="AJ3764" s="46"/>
      <c r="AK3764" s="46"/>
    </row>
    <row r="3765" spans="7:37" s="1" customFormat="1" ht="13.9" customHeight="1">
      <c r="G3765" s="50"/>
      <c r="H3765" s="50"/>
      <c r="I3765" s="50"/>
      <c r="J3765" s="50"/>
      <c r="K3765" s="50"/>
      <c r="L3765" s="50"/>
      <c r="M3765" s="50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0"/>
      <c r="Z3765" s="50"/>
      <c r="AA3765" s="46"/>
      <c r="AB3765" s="46"/>
      <c r="AC3765" s="46"/>
      <c r="AD3765" s="46"/>
      <c r="AE3765" s="46"/>
      <c r="AF3765" s="46"/>
      <c r="AG3765" s="46"/>
      <c r="AH3765" s="46"/>
      <c r="AI3765" s="46"/>
      <c r="AJ3765" s="46"/>
      <c r="AK3765" s="46"/>
    </row>
    <row r="3766" spans="7:37" s="1" customFormat="1" ht="13.9" customHeight="1">
      <c r="G3766" s="50"/>
      <c r="H3766" s="50"/>
      <c r="I3766" s="50"/>
      <c r="J3766" s="50"/>
      <c r="K3766" s="50"/>
      <c r="L3766" s="50"/>
      <c r="M3766" s="50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0"/>
      <c r="Z3766" s="50"/>
      <c r="AA3766" s="46"/>
      <c r="AB3766" s="46"/>
      <c r="AC3766" s="46"/>
      <c r="AD3766" s="46"/>
      <c r="AE3766" s="46"/>
      <c r="AF3766" s="46"/>
      <c r="AG3766" s="46"/>
      <c r="AH3766" s="46"/>
      <c r="AI3766" s="46"/>
      <c r="AJ3766" s="46"/>
      <c r="AK3766" s="46"/>
    </row>
    <row r="3767" spans="7:37" s="1" customFormat="1" ht="13.9" customHeight="1">
      <c r="G3767" s="50"/>
      <c r="H3767" s="50"/>
      <c r="I3767" s="50"/>
      <c r="J3767" s="50"/>
      <c r="K3767" s="50"/>
      <c r="L3767" s="50"/>
      <c r="M3767" s="50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0"/>
      <c r="Z3767" s="50"/>
      <c r="AA3767" s="46"/>
      <c r="AB3767" s="46"/>
      <c r="AC3767" s="46"/>
      <c r="AD3767" s="46"/>
      <c r="AE3767" s="46"/>
      <c r="AF3767" s="46"/>
      <c r="AG3767" s="46"/>
      <c r="AH3767" s="46"/>
      <c r="AI3767" s="46"/>
      <c r="AJ3767" s="46"/>
      <c r="AK3767" s="46"/>
    </row>
    <row r="3768" spans="7:37" s="1" customFormat="1" ht="13.9" customHeight="1">
      <c r="G3768" s="50"/>
      <c r="H3768" s="50"/>
      <c r="I3768" s="50"/>
      <c r="J3768" s="50"/>
      <c r="K3768" s="50"/>
      <c r="L3768" s="50"/>
      <c r="M3768" s="50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0"/>
      <c r="Z3768" s="50"/>
      <c r="AA3768" s="46"/>
      <c r="AB3768" s="46"/>
      <c r="AC3768" s="46"/>
      <c r="AD3768" s="46"/>
      <c r="AE3768" s="46"/>
      <c r="AF3768" s="46"/>
      <c r="AG3768" s="46"/>
      <c r="AH3768" s="46"/>
      <c r="AI3768" s="46"/>
      <c r="AJ3768" s="46"/>
      <c r="AK3768" s="46"/>
    </row>
    <row r="3769" spans="7:37" s="1" customFormat="1" ht="13.9" customHeight="1">
      <c r="G3769" s="50"/>
      <c r="H3769" s="50"/>
      <c r="I3769" s="50"/>
      <c r="J3769" s="50"/>
      <c r="K3769" s="50"/>
      <c r="L3769" s="50"/>
      <c r="M3769" s="50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0"/>
      <c r="Z3769" s="50"/>
      <c r="AA3769" s="46"/>
      <c r="AB3769" s="46"/>
      <c r="AC3769" s="46"/>
      <c r="AD3769" s="46"/>
      <c r="AE3769" s="46"/>
      <c r="AF3769" s="46"/>
      <c r="AG3769" s="46"/>
      <c r="AH3769" s="46"/>
      <c r="AI3769" s="46"/>
      <c r="AJ3769" s="46"/>
      <c r="AK3769" s="46"/>
    </row>
    <row r="3770" spans="7:37" s="1" customFormat="1" ht="13.9" customHeight="1">
      <c r="G3770" s="50"/>
      <c r="H3770" s="50"/>
      <c r="I3770" s="50"/>
      <c r="J3770" s="50"/>
      <c r="K3770" s="50"/>
      <c r="L3770" s="50"/>
      <c r="M3770" s="50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0"/>
      <c r="Z3770" s="50"/>
      <c r="AA3770" s="46"/>
      <c r="AB3770" s="46"/>
      <c r="AC3770" s="46"/>
      <c r="AD3770" s="46"/>
      <c r="AE3770" s="46"/>
      <c r="AF3770" s="46"/>
      <c r="AG3770" s="46"/>
      <c r="AH3770" s="46"/>
      <c r="AI3770" s="46"/>
      <c r="AJ3770" s="46"/>
      <c r="AK3770" s="46"/>
    </row>
    <row r="3771" spans="7:37" s="1" customFormat="1" ht="13.9" customHeight="1">
      <c r="G3771" s="50"/>
      <c r="H3771" s="50"/>
      <c r="I3771" s="50"/>
      <c r="J3771" s="50"/>
      <c r="K3771" s="50"/>
      <c r="L3771" s="50"/>
      <c r="M3771" s="50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0"/>
      <c r="Z3771" s="50"/>
      <c r="AA3771" s="46"/>
      <c r="AB3771" s="46"/>
      <c r="AC3771" s="46"/>
      <c r="AD3771" s="46"/>
      <c r="AE3771" s="46"/>
      <c r="AF3771" s="46"/>
      <c r="AG3771" s="46"/>
      <c r="AH3771" s="46"/>
      <c r="AI3771" s="46"/>
      <c r="AJ3771" s="46"/>
      <c r="AK3771" s="46"/>
    </row>
    <row r="3772" spans="7:37" s="1" customFormat="1" ht="13.9" customHeight="1">
      <c r="G3772" s="50"/>
      <c r="H3772" s="50"/>
      <c r="I3772" s="50"/>
      <c r="J3772" s="50"/>
      <c r="K3772" s="50"/>
      <c r="L3772" s="50"/>
      <c r="M3772" s="50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0"/>
      <c r="Z3772" s="50"/>
      <c r="AA3772" s="46"/>
      <c r="AB3772" s="46"/>
      <c r="AC3772" s="46"/>
      <c r="AD3772" s="46"/>
      <c r="AE3772" s="46"/>
      <c r="AF3772" s="46"/>
      <c r="AG3772" s="46"/>
      <c r="AH3772" s="46"/>
      <c r="AI3772" s="46"/>
      <c r="AJ3772" s="46"/>
      <c r="AK3772" s="46"/>
    </row>
    <row r="3773" spans="7:37" s="1" customFormat="1" ht="13.9" customHeight="1">
      <c r="G3773" s="50"/>
      <c r="H3773" s="50"/>
      <c r="I3773" s="50"/>
      <c r="J3773" s="50"/>
      <c r="K3773" s="50"/>
      <c r="L3773" s="50"/>
      <c r="M3773" s="50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0"/>
      <c r="Z3773" s="50"/>
      <c r="AA3773" s="46"/>
      <c r="AB3773" s="46"/>
      <c r="AC3773" s="46"/>
      <c r="AD3773" s="46"/>
      <c r="AE3773" s="46"/>
      <c r="AF3773" s="46"/>
      <c r="AG3773" s="46"/>
      <c r="AH3773" s="46"/>
      <c r="AI3773" s="46"/>
      <c r="AJ3773" s="46"/>
      <c r="AK3773" s="46"/>
    </row>
    <row r="3774" spans="7:37" s="1" customFormat="1" ht="13.9" customHeight="1">
      <c r="G3774" s="50"/>
      <c r="H3774" s="50"/>
      <c r="I3774" s="50"/>
      <c r="J3774" s="50"/>
      <c r="K3774" s="50"/>
      <c r="L3774" s="50"/>
      <c r="M3774" s="50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0"/>
      <c r="Z3774" s="50"/>
      <c r="AA3774" s="46"/>
      <c r="AB3774" s="46"/>
      <c r="AC3774" s="46"/>
      <c r="AD3774" s="46"/>
      <c r="AE3774" s="46"/>
      <c r="AF3774" s="46"/>
      <c r="AG3774" s="46"/>
      <c r="AH3774" s="46"/>
      <c r="AI3774" s="46"/>
      <c r="AJ3774" s="46"/>
      <c r="AK3774" s="46"/>
    </row>
    <row r="3775" spans="7:37" s="1" customFormat="1" ht="13.9" customHeight="1">
      <c r="G3775" s="50"/>
      <c r="H3775" s="50"/>
      <c r="I3775" s="50"/>
      <c r="J3775" s="50"/>
      <c r="K3775" s="50"/>
      <c r="L3775" s="50"/>
      <c r="M3775" s="50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0"/>
      <c r="Z3775" s="50"/>
      <c r="AA3775" s="46"/>
      <c r="AB3775" s="46"/>
      <c r="AC3775" s="46"/>
      <c r="AD3775" s="46"/>
      <c r="AE3775" s="46"/>
      <c r="AF3775" s="46"/>
      <c r="AG3775" s="46"/>
      <c r="AH3775" s="46"/>
      <c r="AI3775" s="46"/>
      <c r="AJ3775" s="46"/>
      <c r="AK3775" s="46"/>
    </row>
    <row r="3776" spans="7:37" s="1" customFormat="1" ht="13.9" customHeight="1">
      <c r="G3776" s="50"/>
      <c r="H3776" s="50"/>
      <c r="I3776" s="50"/>
      <c r="J3776" s="50"/>
      <c r="K3776" s="50"/>
      <c r="L3776" s="50"/>
      <c r="M3776" s="50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0"/>
      <c r="Z3776" s="50"/>
      <c r="AA3776" s="46"/>
      <c r="AB3776" s="46"/>
      <c r="AC3776" s="46"/>
      <c r="AD3776" s="46"/>
      <c r="AE3776" s="46"/>
      <c r="AF3776" s="46"/>
      <c r="AG3776" s="46"/>
      <c r="AH3776" s="46"/>
      <c r="AI3776" s="46"/>
      <c r="AJ3776" s="46"/>
      <c r="AK3776" s="46"/>
    </row>
    <row r="3777" spans="7:37" s="1" customFormat="1" ht="13.9" customHeight="1">
      <c r="G3777" s="50"/>
      <c r="H3777" s="50"/>
      <c r="I3777" s="50"/>
      <c r="J3777" s="50"/>
      <c r="K3777" s="50"/>
      <c r="L3777" s="50"/>
      <c r="M3777" s="50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0"/>
      <c r="Z3777" s="50"/>
      <c r="AA3777" s="46"/>
      <c r="AB3777" s="46"/>
      <c r="AC3777" s="46"/>
      <c r="AD3777" s="46"/>
      <c r="AE3777" s="46"/>
      <c r="AF3777" s="46"/>
      <c r="AG3777" s="46"/>
      <c r="AH3777" s="46"/>
      <c r="AI3777" s="46"/>
      <c r="AJ3777" s="46"/>
      <c r="AK3777" s="46"/>
    </row>
    <row r="3778" spans="7:37" s="1" customFormat="1" ht="13.9" customHeight="1">
      <c r="G3778" s="50"/>
      <c r="H3778" s="50"/>
      <c r="I3778" s="50"/>
      <c r="J3778" s="50"/>
      <c r="K3778" s="50"/>
      <c r="L3778" s="50"/>
      <c r="M3778" s="50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0"/>
      <c r="Z3778" s="50"/>
      <c r="AA3778" s="46"/>
      <c r="AB3778" s="46"/>
      <c r="AC3778" s="46"/>
      <c r="AD3778" s="46"/>
      <c r="AE3778" s="46"/>
      <c r="AF3778" s="46"/>
      <c r="AG3778" s="46"/>
      <c r="AH3778" s="46"/>
      <c r="AI3778" s="46"/>
      <c r="AJ3778" s="46"/>
      <c r="AK3778" s="46"/>
    </row>
    <row r="3779" spans="7:37" s="1" customFormat="1" ht="13.9" customHeight="1">
      <c r="G3779" s="50"/>
      <c r="H3779" s="50"/>
      <c r="I3779" s="50"/>
      <c r="J3779" s="50"/>
      <c r="K3779" s="50"/>
      <c r="L3779" s="50"/>
      <c r="M3779" s="50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0"/>
      <c r="Z3779" s="50"/>
      <c r="AA3779" s="46"/>
      <c r="AB3779" s="46"/>
      <c r="AC3779" s="46"/>
      <c r="AD3779" s="46"/>
      <c r="AE3779" s="46"/>
      <c r="AF3779" s="46"/>
      <c r="AG3779" s="46"/>
      <c r="AH3779" s="46"/>
      <c r="AI3779" s="46"/>
      <c r="AJ3779" s="46"/>
      <c r="AK3779" s="46"/>
    </row>
    <row r="3780" spans="7:37" s="1" customFormat="1" ht="13.9" customHeight="1">
      <c r="G3780" s="50"/>
      <c r="H3780" s="50"/>
      <c r="I3780" s="50"/>
      <c r="J3780" s="50"/>
      <c r="K3780" s="50"/>
      <c r="L3780" s="50"/>
      <c r="M3780" s="50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0"/>
      <c r="Z3780" s="50"/>
      <c r="AA3780" s="46"/>
      <c r="AB3780" s="46"/>
      <c r="AC3780" s="46"/>
      <c r="AD3780" s="46"/>
      <c r="AE3780" s="46"/>
      <c r="AF3780" s="46"/>
      <c r="AG3780" s="46"/>
      <c r="AH3780" s="46"/>
      <c r="AI3780" s="46"/>
      <c r="AJ3780" s="46"/>
      <c r="AK3780" s="46"/>
    </row>
    <row r="3781" spans="7:37" s="1" customFormat="1" ht="13.9" customHeight="1">
      <c r="G3781" s="50"/>
      <c r="H3781" s="50"/>
      <c r="I3781" s="50"/>
      <c r="J3781" s="50"/>
      <c r="K3781" s="50"/>
      <c r="L3781" s="50"/>
      <c r="M3781" s="50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0"/>
      <c r="Z3781" s="50"/>
      <c r="AA3781" s="46"/>
      <c r="AB3781" s="46"/>
      <c r="AC3781" s="46"/>
      <c r="AD3781" s="46"/>
      <c r="AE3781" s="46"/>
      <c r="AF3781" s="46"/>
      <c r="AG3781" s="46"/>
      <c r="AH3781" s="46"/>
      <c r="AI3781" s="46"/>
      <c r="AJ3781" s="46"/>
      <c r="AK3781" s="46"/>
    </row>
    <row r="3782" spans="7:37" s="1" customFormat="1" ht="13.9" customHeight="1">
      <c r="G3782" s="50"/>
      <c r="H3782" s="50"/>
      <c r="I3782" s="50"/>
      <c r="J3782" s="50"/>
      <c r="K3782" s="50"/>
      <c r="L3782" s="50"/>
      <c r="M3782" s="50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0"/>
      <c r="Z3782" s="50"/>
      <c r="AA3782" s="46"/>
      <c r="AB3782" s="46"/>
      <c r="AC3782" s="46"/>
      <c r="AD3782" s="46"/>
      <c r="AE3782" s="46"/>
      <c r="AF3782" s="46"/>
      <c r="AG3782" s="46"/>
      <c r="AH3782" s="46"/>
      <c r="AI3782" s="46"/>
      <c r="AJ3782" s="46"/>
      <c r="AK3782" s="46"/>
    </row>
    <row r="3783" spans="7:37" s="1" customFormat="1" ht="13.9" customHeight="1">
      <c r="G3783" s="50"/>
      <c r="H3783" s="50"/>
      <c r="I3783" s="50"/>
      <c r="J3783" s="50"/>
      <c r="K3783" s="50"/>
      <c r="L3783" s="50"/>
      <c r="M3783" s="50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0"/>
      <c r="Z3783" s="50"/>
      <c r="AA3783" s="46"/>
      <c r="AB3783" s="46"/>
      <c r="AC3783" s="46"/>
      <c r="AD3783" s="46"/>
      <c r="AE3783" s="46"/>
      <c r="AF3783" s="46"/>
      <c r="AG3783" s="46"/>
      <c r="AH3783" s="46"/>
      <c r="AI3783" s="46"/>
      <c r="AJ3783" s="46"/>
      <c r="AK3783" s="46"/>
    </row>
    <row r="3784" spans="7:37" s="1" customFormat="1" ht="13.9" customHeight="1">
      <c r="G3784" s="50"/>
      <c r="H3784" s="50"/>
      <c r="I3784" s="50"/>
      <c r="J3784" s="50"/>
      <c r="K3784" s="50"/>
      <c r="L3784" s="50"/>
      <c r="M3784" s="50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0"/>
      <c r="Z3784" s="50"/>
      <c r="AA3784" s="46"/>
      <c r="AB3784" s="46"/>
      <c r="AC3784" s="46"/>
      <c r="AD3784" s="46"/>
      <c r="AE3784" s="46"/>
      <c r="AF3784" s="46"/>
      <c r="AG3784" s="46"/>
      <c r="AH3784" s="46"/>
      <c r="AI3784" s="46"/>
      <c r="AJ3784" s="46"/>
      <c r="AK3784" s="46"/>
    </row>
    <row r="3785" spans="7:37" s="1" customFormat="1" ht="13.9" customHeight="1">
      <c r="G3785" s="50"/>
      <c r="H3785" s="50"/>
      <c r="I3785" s="50"/>
      <c r="J3785" s="50"/>
      <c r="K3785" s="50"/>
      <c r="L3785" s="50"/>
      <c r="M3785" s="50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0"/>
      <c r="Z3785" s="50"/>
      <c r="AA3785" s="46"/>
      <c r="AB3785" s="46"/>
      <c r="AC3785" s="46"/>
      <c r="AD3785" s="46"/>
      <c r="AE3785" s="46"/>
      <c r="AF3785" s="46"/>
      <c r="AG3785" s="46"/>
      <c r="AH3785" s="46"/>
      <c r="AI3785" s="46"/>
      <c r="AJ3785" s="46"/>
      <c r="AK3785" s="46"/>
    </row>
    <row r="3786" spans="7:37" s="1" customFormat="1" ht="13.9" customHeight="1">
      <c r="G3786" s="50"/>
      <c r="H3786" s="50"/>
      <c r="I3786" s="50"/>
      <c r="J3786" s="50"/>
      <c r="K3786" s="50"/>
      <c r="L3786" s="50"/>
      <c r="M3786" s="50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0"/>
      <c r="Z3786" s="50"/>
      <c r="AA3786" s="46"/>
      <c r="AB3786" s="46"/>
      <c r="AC3786" s="46"/>
      <c r="AD3786" s="46"/>
      <c r="AE3786" s="46"/>
      <c r="AF3786" s="46"/>
      <c r="AG3786" s="46"/>
      <c r="AH3786" s="46"/>
      <c r="AI3786" s="46"/>
      <c r="AJ3786" s="46"/>
      <c r="AK3786" s="46"/>
    </row>
    <row r="3787" spans="7:37" s="1" customFormat="1" ht="13.9" customHeight="1">
      <c r="G3787" s="50"/>
      <c r="H3787" s="50"/>
      <c r="I3787" s="50"/>
      <c r="J3787" s="50"/>
      <c r="K3787" s="50"/>
      <c r="L3787" s="50"/>
      <c r="M3787" s="50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0"/>
      <c r="Z3787" s="50"/>
      <c r="AA3787" s="46"/>
      <c r="AB3787" s="46"/>
      <c r="AC3787" s="46"/>
      <c r="AD3787" s="46"/>
      <c r="AE3787" s="46"/>
      <c r="AF3787" s="46"/>
      <c r="AG3787" s="46"/>
      <c r="AH3787" s="46"/>
      <c r="AI3787" s="46"/>
      <c r="AJ3787" s="46"/>
      <c r="AK3787" s="46"/>
    </row>
    <row r="3788" spans="7:37" s="1" customFormat="1" ht="13.9" customHeight="1">
      <c r="G3788" s="50"/>
      <c r="H3788" s="50"/>
      <c r="I3788" s="50"/>
      <c r="J3788" s="50"/>
      <c r="K3788" s="50"/>
      <c r="L3788" s="50"/>
      <c r="M3788" s="50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0"/>
      <c r="Z3788" s="50"/>
      <c r="AA3788" s="46"/>
      <c r="AB3788" s="46"/>
      <c r="AC3788" s="46"/>
      <c r="AD3788" s="46"/>
      <c r="AE3788" s="46"/>
      <c r="AF3788" s="46"/>
      <c r="AG3788" s="46"/>
      <c r="AH3788" s="46"/>
      <c r="AI3788" s="46"/>
      <c r="AJ3788" s="46"/>
      <c r="AK3788" s="46"/>
    </row>
    <row r="3789" spans="7:37" s="1" customFormat="1" ht="13.9" customHeight="1">
      <c r="G3789" s="50"/>
      <c r="H3789" s="50"/>
      <c r="I3789" s="50"/>
      <c r="J3789" s="50"/>
      <c r="K3789" s="50"/>
      <c r="L3789" s="50"/>
      <c r="M3789" s="50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0"/>
      <c r="Z3789" s="50"/>
      <c r="AA3789" s="46"/>
      <c r="AB3789" s="46"/>
      <c r="AC3789" s="46"/>
      <c r="AD3789" s="46"/>
      <c r="AE3789" s="46"/>
      <c r="AF3789" s="46"/>
      <c r="AG3789" s="46"/>
      <c r="AH3789" s="46"/>
      <c r="AI3789" s="46"/>
      <c r="AJ3789" s="46"/>
      <c r="AK3789" s="46"/>
    </row>
    <row r="3790" spans="7:37" s="1" customFormat="1" ht="13.9" customHeight="1">
      <c r="G3790" s="50"/>
      <c r="H3790" s="50"/>
      <c r="I3790" s="50"/>
      <c r="J3790" s="50"/>
      <c r="K3790" s="50"/>
      <c r="L3790" s="50"/>
      <c r="M3790" s="50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0"/>
      <c r="Z3790" s="50"/>
      <c r="AA3790" s="46"/>
      <c r="AB3790" s="46"/>
      <c r="AC3790" s="46"/>
      <c r="AD3790" s="46"/>
      <c r="AE3790" s="46"/>
      <c r="AF3790" s="46"/>
      <c r="AG3790" s="46"/>
      <c r="AH3790" s="46"/>
      <c r="AI3790" s="46"/>
      <c r="AJ3790" s="46"/>
      <c r="AK3790" s="46"/>
    </row>
    <row r="3791" spans="7:37" s="1" customFormat="1" ht="13.9" customHeight="1">
      <c r="G3791" s="50"/>
      <c r="H3791" s="50"/>
      <c r="I3791" s="50"/>
      <c r="J3791" s="50"/>
      <c r="K3791" s="50"/>
      <c r="L3791" s="50"/>
      <c r="M3791" s="50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0"/>
      <c r="Z3791" s="50"/>
      <c r="AA3791" s="46"/>
      <c r="AB3791" s="46"/>
      <c r="AC3791" s="46"/>
      <c r="AD3791" s="46"/>
      <c r="AE3791" s="46"/>
      <c r="AF3791" s="46"/>
      <c r="AG3791" s="46"/>
      <c r="AH3791" s="46"/>
      <c r="AI3791" s="46"/>
      <c r="AJ3791" s="46"/>
      <c r="AK3791" s="46"/>
    </row>
    <row r="3792" spans="7:37" s="1" customFormat="1" ht="13.9" customHeight="1"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0"/>
      <c r="Z3792" s="50"/>
      <c r="AA3792" s="46"/>
      <c r="AB3792" s="46"/>
      <c r="AC3792" s="46"/>
      <c r="AD3792" s="46"/>
      <c r="AE3792" s="46"/>
      <c r="AF3792" s="46"/>
      <c r="AG3792" s="46"/>
      <c r="AH3792" s="46"/>
      <c r="AI3792" s="46"/>
      <c r="AJ3792" s="46"/>
      <c r="AK3792" s="46"/>
    </row>
    <row r="3793" spans="7:37" s="1" customFormat="1" ht="13.9" customHeight="1">
      <c r="G3793" s="50"/>
      <c r="H3793" s="50"/>
      <c r="I3793" s="50"/>
      <c r="J3793" s="50"/>
      <c r="K3793" s="50"/>
      <c r="L3793" s="50"/>
      <c r="M3793" s="50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0"/>
      <c r="Z3793" s="50"/>
      <c r="AA3793" s="46"/>
      <c r="AB3793" s="46"/>
      <c r="AC3793" s="46"/>
      <c r="AD3793" s="46"/>
      <c r="AE3793" s="46"/>
      <c r="AF3793" s="46"/>
      <c r="AG3793" s="46"/>
      <c r="AH3793" s="46"/>
      <c r="AI3793" s="46"/>
      <c r="AJ3793" s="46"/>
      <c r="AK3793" s="46"/>
    </row>
    <row r="3794" spans="7:37" s="1" customFormat="1" ht="13.9" customHeight="1">
      <c r="G3794" s="50"/>
      <c r="H3794" s="50"/>
      <c r="I3794" s="50"/>
      <c r="J3794" s="50"/>
      <c r="K3794" s="50"/>
      <c r="L3794" s="50"/>
      <c r="M3794" s="50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0"/>
      <c r="Z3794" s="50"/>
      <c r="AA3794" s="46"/>
      <c r="AB3794" s="46"/>
      <c r="AC3794" s="46"/>
      <c r="AD3794" s="46"/>
      <c r="AE3794" s="46"/>
      <c r="AF3794" s="46"/>
      <c r="AG3794" s="46"/>
      <c r="AH3794" s="46"/>
      <c r="AI3794" s="46"/>
      <c r="AJ3794" s="46"/>
      <c r="AK3794" s="46"/>
    </row>
    <row r="3795" spans="7:37" s="1" customFormat="1" ht="13.9" customHeight="1">
      <c r="G3795" s="50"/>
      <c r="H3795" s="50"/>
      <c r="I3795" s="50"/>
      <c r="J3795" s="50"/>
      <c r="K3795" s="50"/>
      <c r="L3795" s="50"/>
      <c r="M3795" s="50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0"/>
      <c r="Z3795" s="50"/>
      <c r="AA3795" s="46"/>
      <c r="AB3795" s="46"/>
      <c r="AC3795" s="46"/>
      <c r="AD3795" s="46"/>
      <c r="AE3795" s="46"/>
      <c r="AF3795" s="46"/>
      <c r="AG3795" s="46"/>
      <c r="AH3795" s="46"/>
      <c r="AI3795" s="46"/>
      <c r="AJ3795" s="46"/>
      <c r="AK3795" s="46"/>
    </row>
    <row r="3796" spans="7:37" s="1" customFormat="1" ht="13.9" customHeight="1">
      <c r="G3796" s="50"/>
      <c r="H3796" s="50"/>
      <c r="I3796" s="50"/>
      <c r="J3796" s="50"/>
      <c r="K3796" s="50"/>
      <c r="L3796" s="50"/>
      <c r="M3796" s="50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0"/>
      <c r="Z3796" s="50"/>
      <c r="AA3796" s="46"/>
      <c r="AB3796" s="46"/>
      <c r="AC3796" s="46"/>
      <c r="AD3796" s="46"/>
      <c r="AE3796" s="46"/>
      <c r="AF3796" s="46"/>
      <c r="AG3796" s="46"/>
      <c r="AH3796" s="46"/>
      <c r="AI3796" s="46"/>
      <c r="AJ3796" s="46"/>
      <c r="AK3796" s="46"/>
    </row>
    <row r="3797" spans="7:37" s="1" customFormat="1" ht="13.9" customHeight="1">
      <c r="G3797" s="50"/>
      <c r="H3797" s="50"/>
      <c r="I3797" s="50"/>
      <c r="J3797" s="50"/>
      <c r="K3797" s="50"/>
      <c r="L3797" s="50"/>
      <c r="M3797" s="50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0"/>
      <c r="Z3797" s="50"/>
      <c r="AA3797" s="46"/>
      <c r="AB3797" s="46"/>
      <c r="AC3797" s="46"/>
      <c r="AD3797" s="46"/>
      <c r="AE3797" s="46"/>
      <c r="AF3797" s="46"/>
      <c r="AG3797" s="46"/>
      <c r="AH3797" s="46"/>
      <c r="AI3797" s="46"/>
      <c r="AJ3797" s="46"/>
      <c r="AK3797" s="46"/>
    </row>
    <row r="3798" spans="7:37" s="1" customFormat="1" ht="13.9" customHeight="1">
      <c r="G3798" s="50"/>
      <c r="H3798" s="50"/>
      <c r="I3798" s="50"/>
      <c r="J3798" s="50"/>
      <c r="K3798" s="50"/>
      <c r="L3798" s="50"/>
      <c r="M3798" s="50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0"/>
      <c r="Z3798" s="50"/>
      <c r="AA3798" s="46"/>
      <c r="AB3798" s="46"/>
      <c r="AC3798" s="46"/>
      <c r="AD3798" s="46"/>
      <c r="AE3798" s="46"/>
      <c r="AF3798" s="46"/>
      <c r="AG3798" s="46"/>
      <c r="AH3798" s="46"/>
      <c r="AI3798" s="46"/>
      <c r="AJ3798" s="46"/>
      <c r="AK3798" s="46"/>
    </row>
    <row r="3799" spans="7:37" s="1" customFormat="1" ht="13.9" customHeight="1">
      <c r="G3799" s="50"/>
      <c r="H3799" s="50"/>
      <c r="I3799" s="50"/>
      <c r="J3799" s="50"/>
      <c r="K3799" s="50"/>
      <c r="L3799" s="50"/>
      <c r="M3799" s="50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0"/>
      <c r="Z3799" s="50"/>
      <c r="AA3799" s="46"/>
      <c r="AB3799" s="46"/>
      <c r="AC3799" s="46"/>
      <c r="AD3799" s="46"/>
      <c r="AE3799" s="46"/>
      <c r="AF3799" s="46"/>
      <c r="AG3799" s="46"/>
      <c r="AH3799" s="46"/>
      <c r="AI3799" s="46"/>
      <c r="AJ3799" s="46"/>
      <c r="AK3799" s="46"/>
    </row>
    <row r="3800" spans="7:37" s="1" customFormat="1" ht="13.9" customHeight="1">
      <c r="G3800" s="50"/>
      <c r="H3800" s="50"/>
      <c r="I3800" s="50"/>
      <c r="J3800" s="50"/>
      <c r="K3800" s="50"/>
      <c r="L3800" s="50"/>
      <c r="M3800" s="50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0"/>
      <c r="Z3800" s="50"/>
      <c r="AA3800" s="46"/>
      <c r="AB3800" s="46"/>
      <c r="AC3800" s="46"/>
      <c r="AD3800" s="46"/>
      <c r="AE3800" s="46"/>
      <c r="AF3800" s="46"/>
      <c r="AG3800" s="46"/>
      <c r="AH3800" s="46"/>
      <c r="AI3800" s="46"/>
      <c r="AJ3800" s="46"/>
      <c r="AK3800" s="46"/>
    </row>
    <row r="3801" spans="7:37" s="1" customFormat="1" ht="13.9" customHeight="1">
      <c r="G3801" s="50"/>
      <c r="H3801" s="50"/>
      <c r="I3801" s="50"/>
      <c r="J3801" s="50"/>
      <c r="K3801" s="50"/>
      <c r="L3801" s="50"/>
      <c r="M3801" s="50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0"/>
      <c r="Z3801" s="50"/>
      <c r="AA3801" s="46"/>
      <c r="AB3801" s="46"/>
      <c r="AC3801" s="46"/>
      <c r="AD3801" s="46"/>
      <c r="AE3801" s="46"/>
      <c r="AF3801" s="46"/>
      <c r="AG3801" s="46"/>
      <c r="AH3801" s="46"/>
      <c r="AI3801" s="46"/>
      <c r="AJ3801" s="46"/>
      <c r="AK3801" s="46"/>
    </row>
    <row r="3802" spans="7:37" s="1" customFormat="1" ht="13.9" customHeight="1">
      <c r="G3802" s="50"/>
      <c r="H3802" s="50"/>
      <c r="I3802" s="50"/>
      <c r="J3802" s="50"/>
      <c r="K3802" s="50"/>
      <c r="L3802" s="50"/>
      <c r="M3802" s="50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0"/>
      <c r="Z3802" s="50"/>
      <c r="AA3802" s="46"/>
      <c r="AB3802" s="46"/>
      <c r="AC3802" s="46"/>
      <c r="AD3802" s="46"/>
      <c r="AE3802" s="46"/>
      <c r="AF3802" s="46"/>
      <c r="AG3802" s="46"/>
      <c r="AH3802" s="46"/>
      <c r="AI3802" s="46"/>
      <c r="AJ3802" s="46"/>
      <c r="AK3802" s="46"/>
    </row>
    <row r="3803" spans="7:37" s="1" customFormat="1" ht="13.9" customHeight="1">
      <c r="G3803" s="50"/>
      <c r="H3803" s="50"/>
      <c r="I3803" s="50"/>
      <c r="J3803" s="50"/>
      <c r="K3803" s="50"/>
      <c r="L3803" s="50"/>
      <c r="M3803" s="50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0"/>
      <c r="Z3803" s="50"/>
      <c r="AA3803" s="46"/>
      <c r="AB3803" s="46"/>
      <c r="AC3803" s="46"/>
      <c r="AD3803" s="46"/>
      <c r="AE3803" s="46"/>
      <c r="AF3803" s="46"/>
      <c r="AG3803" s="46"/>
      <c r="AH3803" s="46"/>
      <c r="AI3803" s="46"/>
      <c r="AJ3803" s="46"/>
      <c r="AK3803" s="46"/>
    </row>
    <row r="3804" spans="7:37" s="1" customFormat="1" ht="13.9" customHeight="1">
      <c r="G3804" s="50"/>
      <c r="H3804" s="50"/>
      <c r="I3804" s="50"/>
      <c r="J3804" s="50"/>
      <c r="K3804" s="50"/>
      <c r="L3804" s="50"/>
      <c r="M3804" s="50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0"/>
      <c r="Z3804" s="50"/>
      <c r="AA3804" s="46"/>
      <c r="AB3804" s="46"/>
      <c r="AC3804" s="46"/>
      <c r="AD3804" s="46"/>
      <c r="AE3804" s="46"/>
      <c r="AF3804" s="46"/>
      <c r="AG3804" s="46"/>
      <c r="AH3804" s="46"/>
      <c r="AI3804" s="46"/>
      <c r="AJ3804" s="46"/>
      <c r="AK3804" s="46"/>
    </row>
    <row r="3805" spans="7:37" s="1" customFormat="1" ht="13.9" customHeight="1">
      <c r="G3805" s="50"/>
      <c r="H3805" s="50"/>
      <c r="I3805" s="50"/>
      <c r="J3805" s="50"/>
      <c r="K3805" s="50"/>
      <c r="L3805" s="50"/>
      <c r="M3805" s="50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0"/>
      <c r="Z3805" s="50"/>
      <c r="AA3805" s="46"/>
      <c r="AB3805" s="46"/>
      <c r="AC3805" s="46"/>
      <c r="AD3805" s="46"/>
      <c r="AE3805" s="46"/>
      <c r="AF3805" s="46"/>
      <c r="AG3805" s="46"/>
      <c r="AH3805" s="46"/>
      <c r="AI3805" s="46"/>
      <c r="AJ3805" s="46"/>
      <c r="AK3805" s="46"/>
    </row>
    <row r="3806" spans="7:37" s="1" customFormat="1" ht="13.9" customHeight="1">
      <c r="G3806" s="50"/>
      <c r="H3806" s="50"/>
      <c r="I3806" s="50"/>
      <c r="J3806" s="50"/>
      <c r="K3806" s="50"/>
      <c r="L3806" s="50"/>
      <c r="M3806" s="50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0"/>
      <c r="Z3806" s="50"/>
      <c r="AA3806" s="46"/>
      <c r="AB3806" s="46"/>
      <c r="AC3806" s="46"/>
      <c r="AD3806" s="46"/>
      <c r="AE3806" s="46"/>
      <c r="AF3806" s="46"/>
      <c r="AG3806" s="46"/>
      <c r="AH3806" s="46"/>
      <c r="AI3806" s="46"/>
      <c r="AJ3806" s="46"/>
      <c r="AK3806" s="46"/>
    </row>
    <row r="3807" spans="7:37" s="1" customFormat="1" ht="13.9" customHeight="1">
      <c r="G3807" s="50"/>
      <c r="H3807" s="50"/>
      <c r="I3807" s="50"/>
      <c r="J3807" s="50"/>
      <c r="K3807" s="50"/>
      <c r="L3807" s="50"/>
      <c r="M3807" s="50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0"/>
      <c r="Z3807" s="50"/>
      <c r="AA3807" s="46"/>
      <c r="AB3807" s="46"/>
      <c r="AC3807" s="46"/>
      <c r="AD3807" s="46"/>
      <c r="AE3807" s="46"/>
      <c r="AF3807" s="46"/>
      <c r="AG3807" s="46"/>
      <c r="AH3807" s="46"/>
      <c r="AI3807" s="46"/>
      <c r="AJ3807" s="46"/>
      <c r="AK3807" s="46"/>
    </row>
    <row r="3808" spans="7:37" s="1" customFormat="1" ht="13.9" customHeight="1">
      <c r="G3808" s="50"/>
      <c r="H3808" s="50"/>
      <c r="I3808" s="50"/>
      <c r="J3808" s="50"/>
      <c r="K3808" s="50"/>
      <c r="L3808" s="50"/>
      <c r="M3808" s="50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0"/>
      <c r="Z3808" s="50"/>
      <c r="AA3808" s="46"/>
      <c r="AB3808" s="46"/>
      <c r="AC3808" s="46"/>
      <c r="AD3808" s="46"/>
      <c r="AE3808" s="46"/>
      <c r="AF3808" s="46"/>
      <c r="AG3808" s="46"/>
      <c r="AH3808" s="46"/>
      <c r="AI3808" s="46"/>
      <c r="AJ3808" s="46"/>
      <c r="AK3808" s="46"/>
    </row>
    <row r="3809" spans="7:37" s="1" customFormat="1" ht="13.9" customHeight="1">
      <c r="G3809" s="50"/>
      <c r="H3809" s="50"/>
      <c r="I3809" s="50"/>
      <c r="J3809" s="50"/>
      <c r="K3809" s="50"/>
      <c r="L3809" s="50"/>
      <c r="M3809" s="50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0"/>
      <c r="Z3809" s="50"/>
      <c r="AA3809" s="46"/>
      <c r="AB3809" s="46"/>
      <c r="AC3809" s="46"/>
      <c r="AD3809" s="46"/>
      <c r="AE3809" s="46"/>
      <c r="AF3809" s="46"/>
      <c r="AG3809" s="46"/>
      <c r="AH3809" s="46"/>
      <c r="AI3809" s="46"/>
      <c r="AJ3809" s="46"/>
      <c r="AK3809" s="46"/>
    </row>
    <row r="3810" spans="7:37" s="1" customFormat="1" ht="13.9" customHeight="1">
      <c r="G3810" s="50"/>
      <c r="H3810" s="50"/>
      <c r="I3810" s="50"/>
      <c r="J3810" s="50"/>
      <c r="K3810" s="50"/>
      <c r="L3810" s="50"/>
      <c r="M3810" s="50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0"/>
      <c r="Z3810" s="50"/>
      <c r="AA3810" s="46"/>
      <c r="AB3810" s="46"/>
      <c r="AC3810" s="46"/>
      <c r="AD3810" s="46"/>
      <c r="AE3810" s="46"/>
      <c r="AF3810" s="46"/>
      <c r="AG3810" s="46"/>
      <c r="AH3810" s="46"/>
      <c r="AI3810" s="46"/>
      <c r="AJ3810" s="46"/>
      <c r="AK3810" s="46"/>
    </row>
    <row r="3811" spans="7:37" s="1" customFormat="1" ht="13.9" customHeight="1">
      <c r="G3811" s="50"/>
      <c r="H3811" s="50"/>
      <c r="I3811" s="50"/>
      <c r="J3811" s="50"/>
      <c r="K3811" s="50"/>
      <c r="L3811" s="50"/>
      <c r="M3811" s="50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0"/>
      <c r="Z3811" s="50"/>
      <c r="AA3811" s="46"/>
      <c r="AB3811" s="46"/>
      <c r="AC3811" s="46"/>
      <c r="AD3811" s="46"/>
      <c r="AE3811" s="46"/>
      <c r="AF3811" s="46"/>
      <c r="AG3811" s="46"/>
      <c r="AH3811" s="46"/>
      <c r="AI3811" s="46"/>
      <c r="AJ3811" s="46"/>
      <c r="AK3811" s="46"/>
    </row>
    <row r="3812" spans="7:37" s="1" customFormat="1" ht="13.9" customHeight="1">
      <c r="G3812" s="50"/>
      <c r="H3812" s="50"/>
      <c r="I3812" s="50"/>
      <c r="J3812" s="50"/>
      <c r="K3812" s="50"/>
      <c r="L3812" s="50"/>
      <c r="M3812" s="50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0"/>
      <c r="Z3812" s="50"/>
      <c r="AA3812" s="46"/>
      <c r="AB3812" s="46"/>
      <c r="AC3812" s="46"/>
      <c r="AD3812" s="46"/>
      <c r="AE3812" s="46"/>
      <c r="AF3812" s="46"/>
      <c r="AG3812" s="46"/>
      <c r="AH3812" s="46"/>
      <c r="AI3812" s="46"/>
      <c r="AJ3812" s="46"/>
      <c r="AK3812" s="46"/>
    </row>
    <row r="3813" spans="7:37" s="1" customFormat="1" ht="13.9" customHeight="1">
      <c r="G3813" s="50"/>
      <c r="H3813" s="50"/>
      <c r="I3813" s="50"/>
      <c r="J3813" s="50"/>
      <c r="K3813" s="50"/>
      <c r="L3813" s="50"/>
      <c r="M3813" s="50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0"/>
      <c r="Z3813" s="50"/>
      <c r="AA3813" s="46"/>
      <c r="AB3813" s="46"/>
      <c r="AC3813" s="46"/>
      <c r="AD3813" s="46"/>
      <c r="AE3813" s="46"/>
      <c r="AF3813" s="46"/>
      <c r="AG3813" s="46"/>
      <c r="AH3813" s="46"/>
      <c r="AI3813" s="46"/>
      <c r="AJ3813" s="46"/>
      <c r="AK3813" s="46"/>
    </row>
    <row r="3814" spans="7:37" s="1" customFormat="1" ht="13.9" customHeight="1">
      <c r="G3814" s="50"/>
      <c r="H3814" s="50"/>
      <c r="I3814" s="50"/>
      <c r="J3814" s="50"/>
      <c r="K3814" s="50"/>
      <c r="L3814" s="50"/>
      <c r="M3814" s="50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0"/>
      <c r="Z3814" s="50"/>
      <c r="AA3814" s="46"/>
      <c r="AB3814" s="46"/>
      <c r="AC3814" s="46"/>
      <c r="AD3814" s="46"/>
      <c r="AE3814" s="46"/>
      <c r="AF3814" s="46"/>
      <c r="AG3814" s="46"/>
      <c r="AH3814" s="46"/>
      <c r="AI3814" s="46"/>
      <c r="AJ3814" s="46"/>
      <c r="AK3814" s="46"/>
    </row>
    <row r="3815" spans="7:37" s="1" customFormat="1" ht="13.9" customHeight="1">
      <c r="G3815" s="50"/>
      <c r="H3815" s="50"/>
      <c r="I3815" s="50"/>
      <c r="J3815" s="50"/>
      <c r="K3815" s="50"/>
      <c r="L3815" s="50"/>
      <c r="M3815" s="50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0"/>
      <c r="Z3815" s="50"/>
      <c r="AA3815" s="46"/>
      <c r="AB3815" s="46"/>
      <c r="AC3815" s="46"/>
      <c r="AD3815" s="46"/>
      <c r="AE3815" s="46"/>
      <c r="AF3815" s="46"/>
      <c r="AG3815" s="46"/>
      <c r="AH3815" s="46"/>
      <c r="AI3815" s="46"/>
      <c r="AJ3815" s="46"/>
      <c r="AK3815" s="46"/>
    </row>
    <row r="3816" spans="7:37" s="1" customFormat="1" ht="13.9" customHeight="1">
      <c r="G3816" s="50"/>
      <c r="H3816" s="50"/>
      <c r="I3816" s="50"/>
      <c r="J3816" s="50"/>
      <c r="K3816" s="50"/>
      <c r="L3816" s="50"/>
      <c r="M3816" s="50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0"/>
      <c r="Z3816" s="50"/>
      <c r="AA3816" s="46"/>
      <c r="AB3816" s="46"/>
      <c r="AC3816" s="46"/>
      <c r="AD3816" s="46"/>
      <c r="AE3816" s="46"/>
      <c r="AF3816" s="46"/>
      <c r="AG3816" s="46"/>
      <c r="AH3816" s="46"/>
      <c r="AI3816" s="46"/>
      <c r="AJ3816" s="46"/>
      <c r="AK3816" s="46"/>
    </row>
    <row r="3817" spans="7:37" s="1" customFormat="1" ht="13.9" customHeight="1">
      <c r="G3817" s="50"/>
      <c r="H3817" s="50"/>
      <c r="I3817" s="50"/>
      <c r="J3817" s="50"/>
      <c r="K3817" s="50"/>
      <c r="L3817" s="50"/>
      <c r="M3817" s="50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0"/>
      <c r="Z3817" s="50"/>
      <c r="AA3817" s="46"/>
      <c r="AB3817" s="46"/>
      <c r="AC3817" s="46"/>
      <c r="AD3817" s="46"/>
      <c r="AE3817" s="46"/>
      <c r="AF3817" s="46"/>
      <c r="AG3817" s="46"/>
      <c r="AH3817" s="46"/>
      <c r="AI3817" s="46"/>
      <c r="AJ3817" s="46"/>
      <c r="AK3817" s="46"/>
    </row>
    <row r="3818" spans="7:37" s="1" customFormat="1" ht="13.9" customHeight="1">
      <c r="G3818" s="50"/>
      <c r="H3818" s="50"/>
      <c r="I3818" s="50"/>
      <c r="J3818" s="50"/>
      <c r="K3818" s="50"/>
      <c r="L3818" s="50"/>
      <c r="M3818" s="50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0"/>
      <c r="Z3818" s="50"/>
      <c r="AA3818" s="46"/>
      <c r="AB3818" s="46"/>
      <c r="AC3818" s="46"/>
      <c r="AD3818" s="46"/>
      <c r="AE3818" s="46"/>
      <c r="AF3818" s="46"/>
      <c r="AG3818" s="46"/>
      <c r="AH3818" s="46"/>
      <c r="AI3818" s="46"/>
      <c r="AJ3818" s="46"/>
      <c r="AK3818" s="46"/>
    </row>
    <row r="3819" spans="7:37" s="1" customFormat="1" ht="13.9" customHeight="1">
      <c r="G3819" s="50"/>
      <c r="H3819" s="50"/>
      <c r="I3819" s="50"/>
      <c r="J3819" s="50"/>
      <c r="K3819" s="50"/>
      <c r="L3819" s="50"/>
      <c r="M3819" s="50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0"/>
      <c r="Z3819" s="50"/>
      <c r="AA3819" s="46"/>
      <c r="AB3819" s="46"/>
      <c r="AC3819" s="46"/>
      <c r="AD3819" s="46"/>
      <c r="AE3819" s="46"/>
      <c r="AF3819" s="46"/>
      <c r="AG3819" s="46"/>
      <c r="AH3819" s="46"/>
      <c r="AI3819" s="46"/>
      <c r="AJ3819" s="46"/>
      <c r="AK3819" s="46"/>
    </row>
    <row r="3820" spans="7:37" s="1" customFormat="1" ht="13.9" customHeight="1">
      <c r="G3820" s="50"/>
      <c r="H3820" s="50"/>
      <c r="I3820" s="50"/>
      <c r="J3820" s="50"/>
      <c r="K3820" s="50"/>
      <c r="L3820" s="50"/>
      <c r="M3820" s="50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0"/>
      <c r="Z3820" s="50"/>
      <c r="AA3820" s="46"/>
      <c r="AB3820" s="46"/>
      <c r="AC3820" s="46"/>
      <c r="AD3820" s="46"/>
      <c r="AE3820" s="46"/>
      <c r="AF3820" s="46"/>
      <c r="AG3820" s="46"/>
      <c r="AH3820" s="46"/>
      <c r="AI3820" s="46"/>
      <c r="AJ3820" s="46"/>
      <c r="AK3820" s="46"/>
    </row>
    <row r="3821" spans="7:37" s="1" customFormat="1" ht="13.9" customHeight="1">
      <c r="G3821" s="50"/>
      <c r="H3821" s="50"/>
      <c r="I3821" s="50"/>
      <c r="J3821" s="50"/>
      <c r="K3821" s="50"/>
      <c r="L3821" s="50"/>
      <c r="M3821" s="50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0"/>
      <c r="Z3821" s="50"/>
      <c r="AA3821" s="46"/>
      <c r="AB3821" s="46"/>
      <c r="AC3821" s="46"/>
      <c r="AD3821" s="46"/>
      <c r="AE3821" s="46"/>
      <c r="AF3821" s="46"/>
      <c r="AG3821" s="46"/>
      <c r="AH3821" s="46"/>
      <c r="AI3821" s="46"/>
      <c r="AJ3821" s="46"/>
      <c r="AK3821" s="46"/>
    </row>
    <row r="3822" spans="7:37" s="1" customFormat="1" ht="13.9" customHeight="1">
      <c r="G3822" s="50"/>
      <c r="H3822" s="50"/>
      <c r="I3822" s="50"/>
      <c r="J3822" s="50"/>
      <c r="K3822" s="50"/>
      <c r="L3822" s="50"/>
      <c r="M3822" s="50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0"/>
      <c r="Z3822" s="50"/>
      <c r="AA3822" s="46"/>
      <c r="AB3822" s="46"/>
      <c r="AC3822" s="46"/>
      <c r="AD3822" s="46"/>
      <c r="AE3822" s="46"/>
      <c r="AF3822" s="46"/>
      <c r="AG3822" s="46"/>
      <c r="AH3822" s="46"/>
      <c r="AI3822" s="46"/>
      <c r="AJ3822" s="46"/>
      <c r="AK3822" s="46"/>
    </row>
    <row r="3823" spans="7:37" s="1" customFormat="1" ht="13.9" customHeight="1">
      <c r="G3823" s="50"/>
      <c r="H3823" s="50"/>
      <c r="I3823" s="50"/>
      <c r="J3823" s="50"/>
      <c r="K3823" s="50"/>
      <c r="L3823" s="50"/>
      <c r="M3823" s="50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0"/>
      <c r="Z3823" s="50"/>
      <c r="AA3823" s="46"/>
      <c r="AB3823" s="46"/>
      <c r="AC3823" s="46"/>
      <c r="AD3823" s="46"/>
      <c r="AE3823" s="46"/>
      <c r="AF3823" s="46"/>
      <c r="AG3823" s="46"/>
      <c r="AH3823" s="46"/>
      <c r="AI3823" s="46"/>
      <c r="AJ3823" s="46"/>
      <c r="AK3823" s="46"/>
    </row>
    <row r="3824" spans="7:37" s="1" customFormat="1" ht="13.9" customHeight="1">
      <c r="G3824" s="50"/>
      <c r="H3824" s="50"/>
      <c r="I3824" s="50"/>
      <c r="J3824" s="50"/>
      <c r="K3824" s="50"/>
      <c r="L3824" s="50"/>
      <c r="M3824" s="50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0"/>
      <c r="Z3824" s="50"/>
      <c r="AA3824" s="46"/>
      <c r="AB3824" s="46"/>
      <c r="AC3824" s="46"/>
      <c r="AD3824" s="46"/>
      <c r="AE3824" s="46"/>
      <c r="AF3824" s="46"/>
      <c r="AG3824" s="46"/>
      <c r="AH3824" s="46"/>
      <c r="AI3824" s="46"/>
      <c r="AJ3824" s="46"/>
      <c r="AK3824" s="46"/>
    </row>
    <row r="3825" spans="7:37" s="1" customFormat="1" ht="13.9" customHeight="1">
      <c r="G3825" s="50"/>
      <c r="H3825" s="50"/>
      <c r="I3825" s="50"/>
      <c r="J3825" s="50"/>
      <c r="K3825" s="50"/>
      <c r="L3825" s="50"/>
      <c r="M3825" s="50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0"/>
      <c r="Z3825" s="50"/>
      <c r="AA3825" s="46"/>
      <c r="AB3825" s="46"/>
      <c r="AC3825" s="46"/>
      <c r="AD3825" s="46"/>
      <c r="AE3825" s="46"/>
      <c r="AF3825" s="46"/>
      <c r="AG3825" s="46"/>
      <c r="AH3825" s="46"/>
      <c r="AI3825" s="46"/>
      <c r="AJ3825" s="46"/>
      <c r="AK3825" s="46"/>
    </row>
    <row r="3826" spans="7:37" s="1" customFormat="1" ht="13.9" customHeight="1">
      <c r="G3826" s="50"/>
      <c r="H3826" s="50"/>
      <c r="I3826" s="50"/>
      <c r="J3826" s="50"/>
      <c r="K3826" s="50"/>
      <c r="L3826" s="50"/>
      <c r="M3826" s="50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0"/>
      <c r="Z3826" s="50"/>
      <c r="AA3826" s="46"/>
      <c r="AB3826" s="46"/>
      <c r="AC3826" s="46"/>
      <c r="AD3826" s="46"/>
      <c r="AE3826" s="46"/>
      <c r="AF3826" s="46"/>
      <c r="AG3826" s="46"/>
      <c r="AH3826" s="46"/>
      <c r="AI3826" s="46"/>
      <c r="AJ3826" s="46"/>
      <c r="AK3826" s="46"/>
    </row>
    <row r="3827" spans="7:37" s="1" customFormat="1" ht="13.9" customHeight="1">
      <c r="G3827" s="50"/>
      <c r="H3827" s="50"/>
      <c r="I3827" s="50"/>
      <c r="J3827" s="50"/>
      <c r="K3827" s="50"/>
      <c r="L3827" s="50"/>
      <c r="M3827" s="50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0"/>
      <c r="Z3827" s="50"/>
      <c r="AA3827" s="46"/>
      <c r="AB3827" s="46"/>
      <c r="AC3827" s="46"/>
      <c r="AD3827" s="46"/>
      <c r="AE3827" s="46"/>
      <c r="AF3827" s="46"/>
      <c r="AG3827" s="46"/>
      <c r="AH3827" s="46"/>
      <c r="AI3827" s="46"/>
      <c r="AJ3827" s="46"/>
      <c r="AK3827" s="46"/>
    </row>
    <row r="3828" spans="7:37" s="1" customFormat="1" ht="13.9" customHeight="1">
      <c r="G3828" s="50"/>
      <c r="H3828" s="50"/>
      <c r="I3828" s="50"/>
      <c r="J3828" s="50"/>
      <c r="K3828" s="50"/>
      <c r="L3828" s="50"/>
      <c r="M3828" s="50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0"/>
      <c r="Z3828" s="50"/>
      <c r="AA3828" s="46"/>
      <c r="AB3828" s="46"/>
      <c r="AC3828" s="46"/>
      <c r="AD3828" s="46"/>
      <c r="AE3828" s="46"/>
      <c r="AF3828" s="46"/>
      <c r="AG3828" s="46"/>
      <c r="AH3828" s="46"/>
      <c r="AI3828" s="46"/>
      <c r="AJ3828" s="46"/>
      <c r="AK3828" s="46"/>
    </row>
    <row r="3829" spans="7:37" s="1" customFormat="1" ht="13.9" customHeight="1">
      <c r="G3829" s="50"/>
      <c r="H3829" s="50"/>
      <c r="I3829" s="50"/>
      <c r="J3829" s="50"/>
      <c r="K3829" s="50"/>
      <c r="L3829" s="50"/>
      <c r="M3829" s="50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0"/>
      <c r="Z3829" s="50"/>
      <c r="AA3829" s="46"/>
      <c r="AB3829" s="46"/>
      <c r="AC3829" s="46"/>
      <c r="AD3829" s="46"/>
      <c r="AE3829" s="46"/>
      <c r="AF3829" s="46"/>
      <c r="AG3829" s="46"/>
      <c r="AH3829" s="46"/>
      <c r="AI3829" s="46"/>
      <c r="AJ3829" s="46"/>
      <c r="AK3829" s="46"/>
    </row>
    <row r="3830" spans="7:37" s="1" customFormat="1" ht="13.9" customHeight="1">
      <c r="G3830" s="50"/>
      <c r="H3830" s="50"/>
      <c r="I3830" s="50"/>
      <c r="J3830" s="50"/>
      <c r="K3830" s="50"/>
      <c r="L3830" s="50"/>
      <c r="M3830" s="50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0"/>
      <c r="Z3830" s="50"/>
      <c r="AA3830" s="46"/>
      <c r="AB3830" s="46"/>
      <c r="AC3830" s="46"/>
      <c r="AD3830" s="46"/>
      <c r="AE3830" s="46"/>
      <c r="AF3830" s="46"/>
      <c r="AG3830" s="46"/>
      <c r="AH3830" s="46"/>
      <c r="AI3830" s="46"/>
      <c r="AJ3830" s="46"/>
      <c r="AK3830" s="46"/>
    </row>
    <row r="3831" spans="7:37" s="1" customFormat="1" ht="13.9" customHeight="1">
      <c r="G3831" s="50"/>
      <c r="H3831" s="50"/>
      <c r="I3831" s="50"/>
      <c r="J3831" s="50"/>
      <c r="K3831" s="50"/>
      <c r="L3831" s="50"/>
      <c r="M3831" s="50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0"/>
      <c r="Z3831" s="50"/>
      <c r="AA3831" s="46"/>
      <c r="AB3831" s="46"/>
      <c r="AC3831" s="46"/>
      <c r="AD3831" s="46"/>
      <c r="AE3831" s="46"/>
      <c r="AF3831" s="46"/>
      <c r="AG3831" s="46"/>
      <c r="AH3831" s="46"/>
      <c r="AI3831" s="46"/>
      <c r="AJ3831" s="46"/>
      <c r="AK3831" s="46"/>
    </row>
    <row r="3832" spans="7:37" s="1" customFormat="1" ht="13.9" customHeight="1">
      <c r="G3832" s="50"/>
      <c r="H3832" s="50"/>
      <c r="I3832" s="50"/>
      <c r="J3832" s="50"/>
      <c r="K3832" s="50"/>
      <c r="L3832" s="50"/>
      <c r="M3832" s="50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0"/>
      <c r="Z3832" s="50"/>
      <c r="AA3832" s="46"/>
      <c r="AB3832" s="46"/>
      <c r="AC3832" s="46"/>
      <c r="AD3832" s="46"/>
      <c r="AE3832" s="46"/>
      <c r="AF3832" s="46"/>
      <c r="AG3832" s="46"/>
      <c r="AH3832" s="46"/>
      <c r="AI3832" s="46"/>
      <c r="AJ3832" s="46"/>
      <c r="AK3832" s="46"/>
    </row>
    <row r="3833" spans="7:37" s="1" customFormat="1" ht="13.9" customHeight="1">
      <c r="G3833" s="50"/>
      <c r="H3833" s="50"/>
      <c r="I3833" s="50"/>
      <c r="J3833" s="50"/>
      <c r="K3833" s="50"/>
      <c r="L3833" s="50"/>
      <c r="M3833" s="50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0"/>
      <c r="Z3833" s="50"/>
      <c r="AA3833" s="46"/>
      <c r="AB3833" s="46"/>
      <c r="AC3833" s="46"/>
      <c r="AD3833" s="46"/>
      <c r="AE3833" s="46"/>
      <c r="AF3833" s="46"/>
      <c r="AG3833" s="46"/>
      <c r="AH3833" s="46"/>
      <c r="AI3833" s="46"/>
      <c r="AJ3833" s="46"/>
      <c r="AK3833" s="46"/>
    </row>
    <row r="3834" spans="7:37" s="1" customFormat="1" ht="13.9" customHeight="1">
      <c r="G3834" s="50"/>
      <c r="H3834" s="50"/>
      <c r="I3834" s="50"/>
      <c r="J3834" s="50"/>
      <c r="K3834" s="50"/>
      <c r="L3834" s="50"/>
      <c r="M3834" s="50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0"/>
      <c r="Z3834" s="50"/>
      <c r="AA3834" s="46"/>
      <c r="AB3834" s="46"/>
      <c r="AC3834" s="46"/>
      <c r="AD3834" s="46"/>
      <c r="AE3834" s="46"/>
      <c r="AF3834" s="46"/>
      <c r="AG3834" s="46"/>
      <c r="AH3834" s="46"/>
      <c r="AI3834" s="46"/>
      <c r="AJ3834" s="46"/>
      <c r="AK3834" s="46"/>
    </row>
    <row r="3835" spans="7:37" s="1" customFormat="1" ht="13.9" customHeight="1">
      <c r="G3835" s="50"/>
      <c r="H3835" s="50"/>
      <c r="I3835" s="50"/>
      <c r="J3835" s="50"/>
      <c r="K3835" s="50"/>
      <c r="L3835" s="50"/>
      <c r="M3835" s="50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0"/>
      <c r="Z3835" s="50"/>
      <c r="AA3835" s="46"/>
      <c r="AB3835" s="46"/>
      <c r="AC3835" s="46"/>
      <c r="AD3835" s="46"/>
      <c r="AE3835" s="46"/>
      <c r="AF3835" s="46"/>
      <c r="AG3835" s="46"/>
      <c r="AH3835" s="46"/>
      <c r="AI3835" s="46"/>
      <c r="AJ3835" s="46"/>
      <c r="AK3835" s="46"/>
    </row>
    <row r="3836" spans="7:37" s="1" customFormat="1" ht="13.9" customHeight="1">
      <c r="G3836" s="50"/>
      <c r="H3836" s="50"/>
      <c r="I3836" s="50"/>
      <c r="J3836" s="50"/>
      <c r="K3836" s="50"/>
      <c r="L3836" s="50"/>
      <c r="M3836" s="50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0"/>
      <c r="Z3836" s="50"/>
      <c r="AA3836" s="46"/>
      <c r="AB3836" s="46"/>
      <c r="AC3836" s="46"/>
      <c r="AD3836" s="46"/>
      <c r="AE3836" s="46"/>
      <c r="AF3836" s="46"/>
      <c r="AG3836" s="46"/>
      <c r="AH3836" s="46"/>
      <c r="AI3836" s="46"/>
      <c r="AJ3836" s="46"/>
      <c r="AK3836" s="46"/>
    </row>
    <row r="3837" spans="7:37" s="1" customFormat="1" ht="13.9" customHeight="1">
      <c r="G3837" s="50"/>
      <c r="H3837" s="50"/>
      <c r="I3837" s="50"/>
      <c r="J3837" s="50"/>
      <c r="K3837" s="50"/>
      <c r="L3837" s="50"/>
      <c r="M3837" s="50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0"/>
      <c r="Z3837" s="50"/>
      <c r="AA3837" s="46"/>
      <c r="AB3837" s="46"/>
      <c r="AC3837" s="46"/>
      <c r="AD3837" s="46"/>
      <c r="AE3837" s="46"/>
      <c r="AF3837" s="46"/>
      <c r="AG3837" s="46"/>
      <c r="AH3837" s="46"/>
      <c r="AI3837" s="46"/>
      <c r="AJ3837" s="46"/>
      <c r="AK3837" s="46"/>
    </row>
    <row r="3838" spans="7:37" s="1" customFormat="1" ht="13.9" customHeight="1">
      <c r="G3838" s="50"/>
      <c r="H3838" s="50"/>
      <c r="I3838" s="50"/>
      <c r="J3838" s="50"/>
      <c r="K3838" s="50"/>
      <c r="L3838" s="50"/>
      <c r="M3838" s="50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0"/>
      <c r="Z3838" s="50"/>
      <c r="AA3838" s="46"/>
      <c r="AB3838" s="46"/>
      <c r="AC3838" s="46"/>
      <c r="AD3838" s="46"/>
      <c r="AE3838" s="46"/>
      <c r="AF3838" s="46"/>
      <c r="AG3838" s="46"/>
      <c r="AH3838" s="46"/>
      <c r="AI3838" s="46"/>
      <c r="AJ3838" s="46"/>
      <c r="AK3838" s="46"/>
    </row>
    <row r="3839" spans="7:37" s="1" customFormat="1" ht="13.9" customHeight="1">
      <c r="G3839" s="50"/>
      <c r="H3839" s="50"/>
      <c r="I3839" s="50"/>
      <c r="J3839" s="50"/>
      <c r="K3839" s="50"/>
      <c r="L3839" s="50"/>
      <c r="M3839" s="50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0"/>
      <c r="Z3839" s="50"/>
      <c r="AA3839" s="46"/>
      <c r="AB3839" s="46"/>
      <c r="AC3839" s="46"/>
      <c r="AD3839" s="46"/>
      <c r="AE3839" s="46"/>
      <c r="AF3839" s="46"/>
      <c r="AG3839" s="46"/>
      <c r="AH3839" s="46"/>
      <c r="AI3839" s="46"/>
      <c r="AJ3839" s="46"/>
      <c r="AK3839" s="46"/>
    </row>
    <row r="3840" spans="7:37" s="1" customFormat="1" ht="13.9" customHeight="1">
      <c r="G3840" s="50"/>
      <c r="H3840" s="50"/>
      <c r="I3840" s="50"/>
      <c r="J3840" s="50"/>
      <c r="K3840" s="50"/>
      <c r="L3840" s="50"/>
      <c r="M3840" s="50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0"/>
      <c r="Z3840" s="50"/>
      <c r="AA3840" s="46"/>
      <c r="AB3840" s="46"/>
      <c r="AC3840" s="46"/>
      <c r="AD3840" s="46"/>
      <c r="AE3840" s="46"/>
      <c r="AF3840" s="46"/>
      <c r="AG3840" s="46"/>
      <c r="AH3840" s="46"/>
      <c r="AI3840" s="46"/>
      <c r="AJ3840" s="46"/>
      <c r="AK3840" s="46"/>
    </row>
    <row r="3841" spans="7:37" s="1" customFormat="1" ht="13.9" customHeight="1">
      <c r="G3841" s="50"/>
      <c r="H3841" s="50"/>
      <c r="I3841" s="50"/>
      <c r="J3841" s="50"/>
      <c r="K3841" s="50"/>
      <c r="L3841" s="50"/>
      <c r="M3841" s="50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0"/>
      <c r="Z3841" s="50"/>
      <c r="AA3841" s="46"/>
      <c r="AB3841" s="46"/>
      <c r="AC3841" s="46"/>
      <c r="AD3841" s="46"/>
      <c r="AE3841" s="46"/>
      <c r="AF3841" s="46"/>
      <c r="AG3841" s="46"/>
      <c r="AH3841" s="46"/>
      <c r="AI3841" s="46"/>
      <c r="AJ3841" s="46"/>
      <c r="AK3841" s="46"/>
    </row>
    <row r="3842" spans="7:37" s="1" customFormat="1" ht="13.9" customHeight="1">
      <c r="G3842" s="50"/>
      <c r="H3842" s="50"/>
      <c r="I3842" s="50"/>
      <c r="J3842" s="50"/>
      <c r="K3842" s="50"/>
      <c r="L3842" s="50"/>
      <c r="M3842" s="50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0"/>
      <c r="Z3842" s="50"/>
      <c r="AA3842" s="46"/>
      <c r="AB3842" s="46"/>
      <c r="AC3842" s="46"/>
      <c r="AD3842" s="46"/>
      <c r="AE3842" s="46"/>
      <c r="AF3842" s="46"/>
      <c r="AG3842" s="46"/>
      <c r="AH3842" s="46"/>
      <c r="AI3842" s="46"/>
      <c r="AJ3842" s="46"/>
      <c r="AK3842" s="46"/>
    </row>
    <row r="3843" spans="7:37" s="1" customFormat="1" ht="13.9" customHeight="1">
      <c r="G3843" s="50"/>
      <c r="H3843" s="50"/>
      <c r="I3843" s="50"/>
      <c r="J3843" s="50"/>
      <c r="K3843" s="50"/>
      <c r="L3843" s="50"/>
      <c r="M3843" s="50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0"/>
      <c r="Z3843" s="50"/>
      <c r="AA3843" s="46"/>
      <c r="AB3843" s="46"/>
      <c r="AC3843" s="46"/>
      <c r="AD3843" s="46"/>
      <c r="AE3843" s="46"/>
      <c r="AF3843" s="46"/>
      <c r="AG3843" s="46"/>
      <c r="AH3843" s="46"/>
      <c r="AI3843" s="46"/>
      <c r="AJ3843" s="46"/>
      <c r="AK3843" s="46"/>
    </row>
    <row r="3844" spans="7:37" s="1" customFormat="1" ht="13.9" customHeight="1">
      <c r="G3844" s="50"/>
      <c r="H3844" s="50"/>
      <c r="I3844" s="50"/>
      <c r="J3844" s="50"/>
      <c r="K3844" s="50"/>
      <c r="L3844" s="50"/>
      <c r="M3844" s="50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0"/>
      <c r="Z3844" s="50"/>
      <c r="AA3844" s="46"/>
      <c r="AB3844" s="46"/>
      <c r="AC3844" s="46"/>
      <c r="AD3844" s="46"/>
      <c r="AE3844" s="46"/>
      <c r="AF3844" s="46"/>
      <c r="AG3844" s="46"/>
      <c r="AH3844" s="46"/>
      <c r="AI3844" s="46"/>
      <c r="AJ3844" s="46"/>
      <c r="AK3844" s="46"/>
    </row>
    <row r="3845" spans="7:37" s="1" customFormat="1" ht="13.9" customHeight="1">
      <c r="G3845" s="50"/>
      <c r="H3845" s="50"/>
      <c r="I3845" s="50"/>
      <c r="J3845" s="50"/>
      <c r="K3845" s="50"/>
      <c r="L3845" s="50"/>
      <c r="M3845" s="50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0"/>
      <c r="Z3845" s="50"/>
      <c r="AA3845" s="46"/>
      <c r="AB3845" s="46"/>
      <c r="AC3845" s="46"/>
      <c r="AD3845" s="46"/>
      <c r="AE3845" s="46"/>
      <c r="AF3845" s="46"/>
      <c r="AG3845" s="46"/>
      <c r="AH3845" s="46"/>
      <c r="AI3845" s="46"/>
      <c r="AJ3845" s="46"/>
      <c r="AK3845" s="46"/>
    </row>
    <row r="3846" spans="7:37" s="1" customFormat="1" ht="13.9" customHeight="1">
      <c r="G3846" s="50"/>
      <c r="H3846" s="50"/>
      <c r="I3846" s="50"/>
      <c r="J3846" s="50"/>
      <c r="K3846" s="50"/>
      <c r="L3846" s="50"/>
      <c r="M3846" s="50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0"/>
      <c r="Z3846" s="50"/>
      <c r="AA3846" s="46"/>
      <c r="AB3846" s="46"/>
      <c r="AC3846" s="46"/>
      <c r="AD3846" s="46"/>
      <c r="AE3846" s="46"/>
      <c r="AF3846" s="46"/>
      <c r="AG3846" s="46"/>
      <c r="AH3846" s="46"/>
      <c r="AI3846" s="46"/>
      <c r="AJ3846" s="46"/>
      <c r="AK3846" s="46"/>
    </row>
    <row r="3847" spans="7:37" s="1" customFormat="1" ht="13.9" customHeight="1">
      <c r="G3847" s="50"/>
      <c r="H3847" s="50"/>
      <c r="I3847" s="50"/>
      <c r="J3847" s="50"/>
      <c r="K3847" s="50"/>
      <c r="L3847" s="50"/>
      <c r="M3847" s="50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0"/>
      <c r="Z3847" s="50"/>
      <c r="AA3847" s="46"/>
      <c r="AB3847" s="46"/>
      <c r="AC3847" s="46"/>
      <c r="AD3847" s="46"/>
      <c r="AE3847" s="46"/>
      <c r="AF3847" s="46"/>
      <c r="AG3847" s="46"/>
      <c r="AH3847" s="46"/>
      <c r="AI3847" s="46"/>
      <c r="AJ3847" s="46"/>
      <c r="AK3847" s="46"/>
    </row>
    <row r="3848" spans="7:37" s="1" customFormat="1" ht="13.9" customHeight="1">
      <c r="G3848" s="50"/>
      <c r="H3848" s="50"/>
      <c r="I3848" s="50"/>
      <c r="J3848" s="50"/>
      <c r="K3848" s="50"/>
      <c r="L3848" s="50"/>
      <c r="M3848" s="50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0"/>
      <c r="Z3848" s="50"/>
      <c r="AA3848" s="46"/>
      <c r="AB3848" s="46"/>
      <c r="AC3848" s="46"/>
      <c r="AD3848" s="46"/>
      <c r="AE3848" s="46"/>
      <c r="AF3848" s="46"/>
      <c r="AG3848" s="46"/>
      <c r="AH3848" s="46"/>
      <c r="AI3848" s="46"/>
      <c r="AJ3848" s="46"/>
      <c r="AK3848" s="46"/>
    </row>
    <row r="3849" spans="7:37" s="1" customFormat="1" ht="13.9" customHeight="1">
      <c r="G3849" s="50"/>
      <c r="H3849" s="50"/>
      <c r="I3849" s="50"/>
      <c r="J3849" s="50"/>
      <c r="K3849" s="50"/>
      <c r="L3849" s="50"/>
      <c r="M3849" s="50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0"/>
      <c r="Z3849" s="50"/>
      <c r="AA3849" s="46"/>
      <c r="AB3849" s="46"/>
      <c r="AC3849" s="46"/>
      <c r="AD3849" s="46"/>
      <c r="AE3849" s="46"/>
      <c r="AF3849" s="46"/>
      <c r="AG3849" s="46"/>
      <c r="AH3849" s="46"/>
      <c r="AI3849" s="46"/>
      <c r="AJ3849" s="46"/>
      <c r="AK3849" s="46"/>
    </row>
    <row r="3850" spans="7:37" s="1" customFormat="1" ht="13.9" customHeight="1">
      <c r="G3850" s="50"/>
      <c r="H3850" s="50"/>
      <c r="I3850" s="50"/>
      <c r="J3850" s="50"/>
      <c r="K3850" s="50"/>
      <c r="L3850" s="50"/>
      <c r="M3850" s="50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0"/>
      <c r="Z3850" s="50"/>
      <c r="AA3850" s="46"/>
      <c r="AB3850" s="46"/>
      <c r="AC3850" s="46"/>
      <c r="AD3850" s="46"/>
      <c r="AE3850" s="46"/>
      <c r="AF3850" s="46"/>
      <c r="AG3850" s="46"/>
      <c r="AH3850" s="46"/>
      <c r="AI3850" s="46"/>
      <c r="AJ3850" s="46"/>
      <c r="AK3850" s="46"/>
    </row>
    <row r="3851" spans="7:37" s="1" customFormat="1" ht="13.9" customHeight="1">
      <c r="G3851" s="50"/>
      <c r="H3851" s="50"/>
      <c r="I3851" s="50"/>
      <c r="J3851" s="50"/>
      <c r="K3851" s="50"/>
      <c r="L3851" s="50"/>
      <c r="M3851" s="50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0"/>
      <c r="Z3851" s="50"/>
      <c r="AA3851" s="46"/>
      <c r="AB3851" s="46"/>
      <c r="AC3851" s="46"/>
      <c r="AD3851" s="46"/>
      <c r="AE3851" s="46"/>
      <c r="AF3851" s="46"/>
      <c r="AG3851" s="46"/>
      <c r="AH3851" s="46"/>
      <c r="AI3851" s="46"/>
      <c r="AJ3851" s="46"/>
      <c r="AK3851" s="46"/>
    </row>
    <row r="3852" spans="7:37" s="1" customFormat="1" ht="13.9" customHeight="1">
      <c r="G3852" s="50"/>
      <c r="H3852" s="50"/>
      <c r="I3852" s="50"/>
      <c r="J3852" s="50"/>
      <c r="K3852" s="50"/>
      <c r="L3852" s="50"/>
      <c r="M3852" s="50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0"/>
      <c r="Z3852" s="50"/>
      <c r="AA3852" s="46"/>
      <c r="AB3852" s="46"/>
      <c r="AC3852" s="46"/>
      <c r="AD3852" s="46"/>
      <c r="AE3852" s="46"/>
      <c r="AF3852" s="46"/>
      <c r="AG3852" s="46"/>
      <c r="AH3852" s="46"/>
      <c r="AI3852" s="46"/>
      <c r="AJ3852" s="46"/>
      <c r="AK3852" s="46"/>
    </row>
    <row r="3853" spans="7:37" s="1" customFormat="1" ht="13.9" customHeight="1">
      <c r="G3853" s="50"/>
      <c r="H3853" s="50"/>
      <c r="I3853" s="50"/>
      <c r="J3853" s="50"/>
      <c r="K3853" s="50"/>
      <c r="L3853" s="50"/>
      <c r="M3853" s="50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0"/>
      <c r="Z3853" s="50"/>
      <c r="AA3853" s="46"/>
      <c r="AB3853" s="46"/>
      <c r="AC3853" s="46"/>
      <c r="AD3853" s="46"/>
      <c r="AE3853" s="46"/>
      <c r="AF3853" s="46"/>
      <c r="AG3853" s="46"/>
      <c r="AH3853" s="46"/>
      <c r="AI3853" s="46"/>
      <c r="AJ3853" s="46"/>
      <c r="AK3853" s="46"/>
    </row>
    <row r="3854" spans="7:37" s="1" customFormat="1" ht="13.9" customHeight="1">
      <c r="G3854" s="50"/>
      <c r="H3854" s="50"/>
      <c r="I3854" s="50"/>
      <c r="J3854" s="50"/>
      <c r="K3854" s="50"/>
      <c r="L3854" s="50"/>
      <c r="M3854" s="50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0"/>
      <c r="Z3854" s="50"/>
      <c r="AA3854" s="46"/>
      <c r="AB3854" s="46"/>
      <c r="AC3854" s="46"/>
      <c r="AD3854" s="46"/>
      <c r="AE3854" s="46"/>
      <c r="AF3854" s="46"/>
      <c r="AG3854" s="46"/>
      <c r="AH3854" s="46"/>
      <c r="AI3854" s="46"/>
      <c r="AJ3854" s="46"/>
      <c r="AK3854" s="46"/>
    </row>
    <row r="3855" spans="7:37" s="1" customFormat="1" ht="13.9" customHeight="1">
      <c r="G3855" s="50"/>
      <c r="H3855" s="50"/>
      <c r="I3855" s="50"/>
      <c r="J3855" s="50"/>
      <c r="K3855" s="50"/>
      <c r="L3855" s="50"/>
      <c r="M3855" s="50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0"/>
      <c r="Z3855" s="50"/>
      <c r="AA3855" s="46"/>
      <c r="AB3855" s="46"/>
      <c r="AC3855" s="46"/>
      <c r="AD3855" s="46"/>
      <c r="AE3855" s="46"/>
      <c r="AF3855" s="46"/>
      <c r="AG3855" s="46"/>
      <c r="AH3855" s="46"/>
      <c r="AI3855" s="46"/>
      <c r="AJ3855" s="46"/>
      <c r="AK3855" s="46"/>
    </row>
    <row r="3856" spans="7:37" s="1" customFormat="1" ht="13.9" customHeight="1">
      <c r="G3856" s="50"/>
      <c r="H3856" s="50"/>
      <c r="I3856" s="50"/>
      <c r="J3856" s="50"/>
      <c r="K3856" s="50"/>
      <c r="L3856" s="50"/>
      <c r="M3856" s="50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0"/>
      <c r="Z3856" s="50"/>
      <c r="AA3856" s="46"/>
      <c r="AB3856" s="46"/>
      <c r="AC3856" s="46"/>
      <c r="AD3856" s="46"/>
      <c r="AE3856" s="46"/>
      <c r="AF3856" s="46"/>
      <c r="AG3856" s="46"/>
      <c r="AH3856" s="46"/>
      <c r="AI3856" s="46"/>
      <c r="AJ3856" s="46"/>
      <c r="AK3856" s="46"/>
    </row>
    <row r="3857" spans="7:37" s="1" customFormat="1" ht="13.9" customHeight="1">
      <c r="G3857" s="50"/>
      <c r="H3857" s="50"/>
      <c r="I3857" s="50"/>
      <c r="J3857" s="50"/>
      <c r="K3857" s="50"/>
      <c r="L3857" s="50"/>
      <c r="M3857" s="50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0"/>
      <c r="Z3857" s="50"/>
      <c r="AA3857" s="46"/>
      <c r="AB3857" s="46"/>
      <c r="AC3857" s="46"/>
      <c r="AD3857" s="46"/>
      <c r="AE3857" s="46"/>
      <c r="AF3857" s="46"/>
      <c r="AG3857" s="46"/>
      <c r="AH3857" s="46"/>
      <c r="AI3857" s="46"/>
      <c r="AJ3857" s="46"/>
      <c r="AK3857" s="46"/>
    </row>
    <row r="3858" spans="7:37" s="1" customFormat="1" ht="13.9" customHeight="1">
      <c r="G3858" s="50"/>
      <c r="H3858" s="50"/>
      <c r="I3858" s="50"/>
      <c r="J3858" s="50"/>
      <c r="K3858" s="50"/>
      <c r="L3858" s="50"/>
      <c r="M3858" s="50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0"/>
      <c r="Z3858" s="50"/>
      <c r="AA3858" s="46"/>
      <c r="AB3858" s="46"/>
      <c r="AC3858" s="46"/>
      <c r="AD3858" s="46"/>
      <c r="AE3858" s="46"/>
      <c r="AF3858" s="46"/>
      <c r="AG3858" s="46"/>
      <c r="AH3858" s="46"/>
      <c r="AI3858" s="46"/>
      <c r="AJ3858" s="46"/>
      <c r="AK3858" s="46"/>
    </row>
    <row r="3859" spans="7:37" s="1" customFormat="1" ht="13.9" customHeight="1">
      <c r="G3859" s="50"/>
      <c r="H3859" s="50"/>
      <c r="I3859" s="50"/>
      <c r="J3859" s="50"/>
      <c r="K3859" s="50"/>
      <c r="L3859" s="50"/>
      <c r="M3859" s="50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0"/>
      <c r="Z3859" s="50"/>
      <c r="AA3859" s="46"/>
      <c r="AB3859" s="46"/>
      <c r="AC3859" s="46"/>
      <c r="AD3859" s="46"/>
      <c r="AE3859" s="46"/>
      <c r="AF3859" s="46"/>
      <c r="AG3859" s="46"/>
      <c r="AH3859" s="46"/>
      <c r="AI3859" s="46"/>
      <c r="AJ3859" s="46"/>
      <c r="AK3859" s="46"/>
    </row>
    <row r="3860" spans="7:37" s="1" customFormat="1" ht="13.9" customHeight="1">
      <c r="G3860" s="50"/>
      <c r="H3860" s="50"/>
      <c r="I3860" s="50"/>
      <c r="J3860" s="50"/>
      <c r="K3860" s="50"/>
      <c r="L3860" s="50"/>
      <c r="M3860" s="50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0"/>
      <c r="Z3860" s="50"/>
      <c r="AA3860" s="46"/>
      <c r="AB3860" s="46"/>
      <c r="AC3860" s="46"/>
      <c r="AD3860" s="46"/>
      <c r="AE3860" s="46"/>
      <c r="AF3860" s="46"/>
      <c r="AG3860" s="46"/>
      <c r="AH3860" s="46"/>
      <c r="AI3860" s="46"/>
      <c r="AJ3860" s="46"/>
      <c r="AK3860" s="46"/>
    </row>
    <row r="3861" spans="7:37" s="1" customFormat="1" ht="13.9" customHeight="1">
      <c r="G3861" s="50"/>
      <c r="H3861" s="50"/>
      <c r="I3861" s="50"/>
      <c r="J3861" s="50"/>
      <c r="K3861" s="50"/>
      <c r="L3861" s="50"/>
      <c r="M3861" s="50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0"/>
      <c r="Z3861" s="50"/>
      <c r="AA3861" s="46"/>
      <c r="AB3861" s="46"/>
      <c r="AC3861" s="46"/>
      <c r="AD3861" s="46"/>
      <c r="AE3861" s="46"/>
      <c r="AF3861" s="46"/>
      <c r="AG3861" s="46"/>
      <c r="AH3861" s="46"/>
      <c r="AI3861" s="46"/>
      <c r="AJ3861" s="46"/>
      <c r="AK3861" s="46"/>
    </row>
    <row r="3862" spans="7:37" s="1" customFormat="1" ht="13.9" customHeight="1">
      <c r="G3862" s="50"/>
      <c r="H3862" s="50"/>
      <c r="I3862" s="50"/>
      <c r="J3862" s="50"/>
      <c r="K3862" s="50"/>
      <c r="L3862" s="50"/>
      <c r="M3862" s="50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0"/>
      <c r="Z3862" s="50"/>
      <c r="AA3862" s="46"/>
      <c r="AB3862" s="46"/>
      <c r="AC3862" s="46"/>
      <c r="AD3862" s="46"/>
      <c r="AE3862" s="46"/>
      <c r="AF3862" s="46"/>
      <c r="AG3862" s="46"/>
      <c r="AH3862" s="46"/>
      <c r="AI3862" s="46"/>
      <c r="AJ3862" s="46"/>
      <c r="AK3862" s="46"/>
    </row>
    <row r="3863" spans="7:37" s="1" customFormat="1" ht="13.9" customHeight="1">
      <c r="G3863" s="50"/>
      <c r="H3863" s="50"/>
      <c r="I3863" s="50"/>
      <c r="J3863" s="50"/>
      <c r="K3863" s="50"/>
      <c r="L3863" s="50"/>
      <c r="M3863" s="50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0"/>
      <c r="Z3863" s="50"/>
      <c r="AA3863" s="46"/>
      <c r="AB3863" s="46"/>
      <c r="AC3863" s="46"/>
      <c r="AD3863" s="46"/>
      <c r="AE3863" s="46"/>
      <c r="AF3863" s="46"/>
      <c r="AG3863" s="46"/>
      <c r="AH3863" s="46"/>
      <c r="AI3863" s="46"/>
      <c r="AJ3863" s="46"/>
      <c r="AK3863" s="46"/>
    </row>
    <row r="3864" spans="7:37" s="1" customFormat="1" ht="13.9" customHeight="1">
      <c r="G3864" s="50"/>
      <c r="H3864" s="50"/>
      <c r="I3864" s="50"/>
      <c r="J3864" s="50"/>
      <c r="K3864" s="50"/>
      <c r="L3864" s="50"/>
      <c r="M3864" s="50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0"/>
      <c r="Z3864" s="50"/>
      <c r="AA3864" s="46"/>
      <c r="AB3864" s="46"/>
      <c r="AC3864" s="46"/>
      <c r="AD3864" s="46"/>
      <c r="AE3864" s="46"/>
      <c r="AF3864" s="46"/>
      <c r="AG3864" s="46"/>
      <c r="AH3864" s="46"/>
      <c r="AI3864" s="46"/>
      <c r="AJ3864" s="46"/>
      <c r="AK3864" s="46"/>
    </row>
    <row r="3865" spans="7:37" s="1" customFormat="1" ht="13.9" customHeight="1">
      <c r="G3865" s="50"/>
      <c r="H3865" s="50"/>
      <c r="I3865" s="50"/>
      <c r="J3865" s="50"/>
      <c r="K3865" s="50"/>
      <c r="L3865" s="50"/>
      <c r="M3865" s="50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0"/>
      <c r="Z3865" s="50"/>
      <c r="AA3865" s="46"/>
      <c r="AB3865" s="46"/>
      <c r="AC3865" s="46"/>
      <c r="AD3865" s="46"/>
      <c r="AE3865" s="46"/>
      <c r="AF3865" s="46"/>
      <c r="AG3865" s="46"/>
      <c r="AH3865" s="46"/>
      <c r="AI3865" s="46"/>
      <c r="AJ3865" s="46"/>
      <c r="AK3865" s="46"/>
    </row>
    <row r="3866" spans="7:37" s="1" customFormat="1" ht="13.9" customHeight="1">
      <c r="G3866" s="50"/>
      <c r="H3866" s="50"/>
      <c r="I3866" s="50"/>
      <c r="J3866" s="50"/>
      <c r="K3866" s="50"/>
      <c r="L3866" s="50"/>
      <c r="M3866" s="50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0"/>
      <c r="Z3866" s="50"/>
      <c r="AA3866" s="46"/>
      <c r="AB3866" s="46"/>
      <c r="AC3866" s="46"/>
      <c r="AD3866" s="46"/>
      <c r="AE3866" s="46"/>
      <c r="AF3866" s="46"/>
      <c r="AG3866" s="46"/>
      <c r="AH3866" s="46"/>
      <c r="AI3866" s="46"/>
      <c r="AJ3866" s="46"/>
      <c r="AK3866" s="46"/>
    </row>
    <row r="3867" spans="7:37" s="1" customFormat="1" ht="13.9" customHeight="1">
      <c r="G3867" s="50"/>
      <c r="H3867" s="50"/>
      <c r="I3867" s="50"/>
      <c r="J3867" s="50"/>
      <c r="K3867" s="50"/>
      <c r="L3867" s="50"/>
      <c r="M3867" s="50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0"/>
      <c r="Z3867" s="50"/>
      <c r="AA3867" s="46"/>
      <c r="AB3867" s="46"/>
      <c r="AC3867" s="46"/>
      <c r="AD3867" s="46"/>
      <c r="AE3867" s="46"/>
      <c r="AF3867" s="46"/>
      <c r="AG3867" s="46"/>
      <c r="AH3867" s="46"/>
      <c r="AI3867" s="46"/>
      <c r="AJ3867" s="46"/>
      <c r="AK3867" s="46"/>
    </row>
    <row r="3868" spans="7:37" s="1" customFormat="1" ht="13.9" customHeight="1">
      <c r="G3868" s="50"/>
      <c r="H3868" s="50"/>
      <c r="I3868" s="50"/>
      <c r="J3868" s="50"/>
      <c r="K3868" s="50"/>
      <c r="L3868" s="50"/>
      <c r="M3868" s="50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0"/>
      <c r="Z3868" s="50"/>
      <c r="AA3868" s="46"/>
      <c r="AB3868" s="46"/>
      <c r="AC3868" s="46"/>
      <c r="AD3868" s="46"/>
      <c r="AE3868" s="46"/>
      <c r="AF3868" s="46"/>
      <c r="AG3868" s="46"/>
      <c r="AH3868" s="46"/>
      <c r="AI3868" s="46"/>
      <c r="AJ3868" s="46"/>
      <c r="AK3868" s="46"/>
    </row>
    <row r="3869" spans="7:37" s="1" customFormat="1" ht="13.9" customHeight="1">
      <c r="G3869" s="50"/>
      <c r="H3869" s="50"/>
      <c r="I3869" s="50"/>
      <c r="J3869" s="50"/>
      <c r="K3869" s="50"/>
      <c r="L3869" s="50"/>
      <c r="M3869" s="50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0"/>
      <c r="Z3869" s="50"/>
      <c r="AA3869" s="46"/>
      <c r="AB3869" s="46"/>
      <c r="AC3869" s="46"/>
      <c r="AD3869" s="46"/>
      <c r="AE3869" s="46"/>
      <c r="AF3869" s="46"/>
      <c r="AG3869" s="46"/>
      <c r="AH3869" s="46"/>
      <c r="AI3869" s="46"/>
      <c r="AJ3869" s="46"/>
      <c r="AK3869" s="46"/>
    </row>
    <row r="3870" spans="7:37" s="1" customFormat="1" ht="13.9" customHeight="1">
      <c r="G3870" s="50"/>
      <c r="H3870" s="50"/>
      <c r="I3870" s="50"/>
      <c r="J3870" s="50"/>
      <c r="K3870" s="50"/>
      <c r="L3870" s="50"/>
      <c r="M3870" s="50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0"/>
      <c r="Z3870" s="50"/>
      <c r="AA3870" s="46"/>
      <c r="AB3870" s="46"/>
      <c r="AC3870" s="46"/>
      <c r="AD3870" s="46"/>
      <c r="AE3870" s="46"/>
      <c r="AF3870" s="46"/>
      <c r="AG3870" s="46"/>
      <c r="AH3870" s="46"/>
      <c r="AI3870" s="46"/>
      <c r="AJ3870" s="46"/>
      <c r="AK3870" s="46"/>
    </row>
    <row r="3871" spans="7:37" s="1" customFormat="1" ht="13.9" customHeight="1">
      <c r="G3871" s="50"/>
      <c r="H3871" s="50"/>
      <c r="I3871" s="50"/>
      <c r="J3871" s="50"/>
      <c r="K3871" s="50"/>
      <c r="L3871" s="50"/>
      <c r="M3871" s="50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0"/>
      <c r="Z3871" s="50"/>
      <c r="AA3871" s="46"/>
      <c r="AB3871" s="46"/>
      <c r="AC3871" s="46"/>
      <c r="AD3871" s="46"/>
      <c r="AE3871" s="46"/>
      <c r="AF3871" s="46"/>
      <c r="AG3871" s="46"/>
      <c r="AH3871" s="46"/>
      <c r="AI3871" s="46"/>
      <c r="AJ3871" s="46"/>
      <c r="AK3871" s="46"/>
    </row>
    <row r="3872" spans="7:37" s="1" customFormat="1" ht="13.9" customHeight="1">
      <c r="G3872" s="50"/>
      <c r="H3872" s="50"/>
      <c r="I3872" s="50"/>
      <c r="J3872" s="50"/>
      <c r="K3872" s="50"/>
      <c r="L3872" s="50"/>
      <c r="M3872" s="50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0"/>
      <c r="Z3872" s="50"/>
      <c r="AA3872" s="46"/>
      <c r="AB3872" s="46"/>
      <c r="AC3872" s="46"/>
      <c r="AD3872" s="46"/>
      <c r="AE3872" s="46"/>
      <c r="AF3872" s="46"/>
      <c r="AG3872" s="46"/>
      <c r="AH3872" s="46"/>
      <c r="AI3872" s="46"/>
      <c r="AJ3872" s="46"/>
      <c r="AK3872" s="46"/>
    </row>
    <row r="3873" spans="7:37" s="1" customFormat="1" ht="13.9" customHeight="1">
      <c r="G3873" s="50"/>
      <c r="H3873" s="50"/>
      <c r="I3873" s="50"/>
      <c r="J3873" s="50"/>
      <c r="K3873" s="50"/>
      <c r="L3873" s="50"/>
      <c r="M3873" s="50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0"/>
      <c r="Z3873" s="50"/>
      <c r="AA3873" s="46"/>
      <c r="AB3873" s="46"/>
      <c r="AC3873" s="46"/>
      <c r="AD3873" s="46"/>
      <c r="AE3873" s="46"/>
      <c r="AF3873" s="46"/>
      <c r="AG3873" s="46"/>
      <c r="AH3873" s="46"/>
      <c r="AI3873" s="46"/>
      <c r="AJ3873" s="46"/>
      <c r="AK3873" s="46"/>
    </row>
    <row r="3874" spans="7:37" s="1" customFormat="1" ht="13.9" customHeight="1">
      <c r="G3874" s="50"/>
      <c r="H3874" s="50"/>
      <c r="I3874" s="50"/>
      <c r="J3874" s="50"/>
      <c r="K3874" s="50"/>
      <c r="L3874" s="50"/>
      <c r="M3874" s="50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0"/>
      <c r="Z3874" s="50"/>
      <c r="AA3874" s="46"/>
      <c r="AB3874" s="46"/>
      <c r="AC3874" s="46"/>
      <c r="AD3874" s="46"/>
      <c r="AE3874" s="46"/>
      <c r="AF3874" s="46"/>
      <c r="AG3874" s="46"/>
      <c r="AH3874" s="46"/>
      <c r="AI3874" s="46"/>
      <c r="AJ3874" s="46"/>
      <c r="AK3874" s="46"/>
    </row>
    <row r="3875" spans="7:37" s="1" customFormat="1" ht="13.9" customHeight="1">
      <c r="G3875" s="50"/>
      <c r="H3875" s="50"/>
      <c r="I3875" s="50"/>
      <c r="J3875" s="50"/>
      <c r="K3875" s="50"/>
      <c r="L3875" s="50"/>
      <c r="M3875" s="50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0"/>
      <c r="Z3875" s="50"/>
      <c r="AA3875" s="46"/>
      <c r="AB3875" s="46"/>
      <c r="AC3875" s="46"/>
      <c r="AD3875" s="46"/>
      <c r="AE3875" s="46"/>
      <c r="AF3875" s="46"/>
      <c r="AG3875" s="46"/>
      <c r="AH3875" s="46"/>
      <c r="AI3875" s="46"/>
      <c r="AJ3875" s="46"/>
      <c r="AK3875" s="46"/>
    </row>
    <row r="3876" spans="7:37" s="1" customFormat="1" ht="13.9" customHeight="1">
      <c r="G3876" s="50"/>
      <c r="H3876" s="50"/>
      <c r="I3876" s="50"/>
      <c r="J3876" s="50"/>
      <c r="K3876" s="50"/>
      <c r="L3876" s="50"/>
      <c r="M3876" s="50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0"/>
      <c r="Z3876" s="50"/>
      <c r="AA3876" s="46"/>
      <c r="AB3876" s="46"/>
      <c r="AC3876" s="46"/>
      <c r="AD3876" s="46"/>
      <c r="AE3876" s="46"/>
      <c r="AF3876" s="46"/>
      <c r="AG3876" s="46"/>
      <c r="AH3876" s="46"/>
      <c r="AI3876" s="46"/>
      <c r="AJ3876" s="46"/>
      <c r="AK3876" s="46"/>
    </row>
    <row r="3877" spans="7:37" s="1" customFormat="1" ht="13.9" customHeight="1">
      <c r="G3877" s="50"/>
      <c r="H3877" s="50"/>
      <c r="I3877" s="50"/>
      <c r="J3877" s="50"/>
      <c r="K3877" s="50"/>
      <c r="L3877" s="50"/>
      <c r="M3877" s="50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0"/>
      <c r="Z3877" s="50"/>
      <c r="AA3877" s="46"/>
      <c r="AB3877" s="46"/>
      <c r="AC3877" s="46"/>
      <c r="AD3877" s="46"/>
      <c r="AE3877" s="46"/>
      <c r="AF3877" s="46"/>
      <c r="AG3877" s="46"/>
      <c r="AH3877" s="46"/>
      <c r="AI3877" s="46"/>
      <c r="AJ3877" s="46"/>
      <c r="AK3877" s="46"/>
    </row>
    <row r="3878" spans="7:37" s="1" customFormat="1" ht="13.9" customHeight="1">
      <c r="G3878" s="50"/>
      <c r="H3878" s="50"/>
      <c r="I3878" s="50"/>
      <c r="J3878" s="50"/>
      <c r="K3878" s="50"/>
      <c r="L3878" s="50"/>
      <c r="M3878" s="50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0"/>
      <c r="Z3878" s="50"/>
      <c r="AA3878" s="46"/>
      <c r="AB3878" s="46"/>
      <c r="AC3878" s="46"/>
      <c r="AD3878" s="46"/>
      <c r="AE3878" s="46"/>
      <c r="AF3878" s="46"/>
      <c r="AG3878" s="46"/>
      <c r="AH3878" s="46"/>
      <c r="AI3878" s="46"/>
      <c r="AJ3878" s="46"/>
      <c r="AK3878" s="46"/>
    </row>
    <row r="3879" spans="7:37" s="1" customFormat="1" ht="13.9" customHeight="1">
      <c r="G3879" s="50"/>
      <c r="H3879" s="50"/>
      <c r="I3879" s="50"/>
      <c r="J3879" s="50"/>
      <c r="K3879" s="50"/>
      <c r="L3879" s="50"/>
      <c r="M3879" s="50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0"/>
      <c r="Z3879" s="50"/>
      <c r="AA3879" s="46"/>
      <c r="AB3879" s="46"/>
      <c r="AC3879" s="46"/>
      <c r="AD3879" s="46"/>
      <c r="AE3879" s="46"/>
      <c r="AF3879" s="46"/>
      <c r="AG3879" s="46"/>
      <c r="AH3879" s="46"/>
      <c r="AI3879" s="46"/>
      <c r="AJ3879" s="46"/>
      <c r="AK3879" s="46"/>
    </row>
    <row r="3880" spans="7:37" s="1" customFormat="1" ht="13.9" customHeight="1">
      <c r="G3880" s="50"/>
      <c r="H3880" s="50"/>
      <c r="I3880" s="50"/>
      <c r="J3880" s="50"/>
      <c r="K3880" s="50"/>
      <c r="L3880" s="50"/>
      <c r="M3880" s="50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0"/>
      <c r="Z3880" s="50"/>
      <c r="AA3880" s="46"/>
      <c r="AB3880" s="46"/>
      <c r="AC3880" s="46"/>
      <c r="AD3880" s="46"/>
      <c r="AE3880" s="46"/>
      <c r="AF3880" s="46"/>
      <c r="AG3880" s="46"/>
      <c r="AH3880" s="46"/>
      <c r="AI3880" s="46"/>
      <c r="AJ3880" s="46"/>
      <c r="AK3880" s="46"/>
    </row>
    <row r="3881" spans="7:37" s="1" customFormat="1" ht="13.9" customHeight="1">
      <c r="G3881" s="50"/>
      <c r="H3881" s="50"/>
      <c r="I3881" s="50"/>
      <c r="J3881" s="50"/>
      <c r="K3881" s="50"/>
      <c r="L3881" s="50"/>
      <c r="M3881" s="50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0"/>
      <c r="Z3881" s="50"/>
      <c r="AA3881" s="46"/>
      <c r="AB3881" s="46"/>
      <c r="AC3881" s="46"/>
      <c r="AD3881" s="46"/>
      <c r="AE3881" s="46"/>
      <c r="AF3881" s="46"/>
      <c r="AG3881" s="46"/>
      <c r="AH3881" s="46"/>
      <c r="AI3881" s="46"/>
      <c r="AJ3881" s="46"/>
      <c r="AK3881" s="46"/>
    </row>
    <row r="3882" spans="7:37" s="1" customFormat="1" ht="13.9" customHeight="1">
      <c r="G3882" s="50"/>
      <c r="H3882" s="50"/>
      <c r="I3882" s="50"/>
      <c r="J3882" s="50"/>
      <c r="K3882" s="50"/>
      <c r="L3882" s="50"/>
      <c r="M3882" s="50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0"/>
      <c r="Z3882" s="50"/>
      <c r="AA3882" s="46"/>
      <c r="AB3882" s="46"/>
      <c r="AC3882" s="46"/>
      <c r="AD3882" s="46"/>
      <c r="AE3882" s="46"/>
      <c r="AF3882" s="46"/>
      <c r="AG3882" s="46"/>
      <c r="AH3882" s="46"/>
      <c r="AI3882" s="46"/>
      <c r="AJ3882" s="46"/>
      <c r="AK3882" s="46"/>
    </row>
    <row r="3883" spans="7:37" s="1" customFormat="1" ht="13.9" customHeight="1">
      <c r="G3883" s="50"/>
      <c r="H3883" s="50"/>
      <c r="I3883" s="50"/>
      <c r="J3883" s="50"/>
      <c r="K3883" s="50"/>
      <c r="L3883" s="50"/>
      <c r="M3883" s="50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0"/>
      <c r="Z3883" s="50"/>
      <c r="AA3883" s="46"/>
      <c r="AB3883" s="46"/>
      <c r="AC3883" s="46"/>
      <c r="AD3883" s="46"/>
      <c r="AE3883" s="46"/>
      <c r="AF3883" s="46"/>
      <c r="AG3883" s="46"/>
      <c r="AH3883" s="46"/>
      <c r="AI3883" s="46"/>
      <c r="AJ3883" s="46"/>
      <c r="AK3883" s="46"/>
    </row>
    <row r="3884" spans="7:37" s="1" customFormat="1" ht="13.9" customHeight="1">
      <c r="G3884" s="50"/>
      <c r="H3884" s="50"/>
      <c r="I3884" s="50"/>
      <c r="J3884" s="50"/>
      <c r="K3884" s="50"/>
      <c r="L3884" s="50"/>
      <c r="M3884" s="50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0"/>
      <c r="Z3884" s="50"/>
      <c r="AA3884" s="46"/>
      <c r="AB3884" s="46"/>
      <c r="AC3884" s="46"/>
      <c r="AD3884" s="46"/>
      <c r="AE3884" s="46"/>
      <c r="AF3884" s="46"/>
      <c r="AG3884" s="46"/>
      <c r="AH3884" s="46"/>
      <c r="AI3884" s="46"/>
      <c r="AJ3884" s="46"/>
      <c r="AK3884" s="46"/>
    </row>
    <row r="3885" spans="7:37" s="1" customFormat="1" ht="13.9" customHeight="1">
      <c r="G3885" s="50"/>
      <c r="H3885" s="50"/>
      <c r="I3885" s="50"/>
      <c r="J3885" s="50"/>
      <c r="K3885" s="50"/>
      <c r="L3885" s="50"/>
      <c r="M3885" s="50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0"/>
      <c r="Z3885" s="50"/>
      <c r="AA3885" s="46"/>
      <c r="AB3885" s="46"/>
      <c r="AC3885" s="46"/>
      <c r="AD3885" s="46"/>
      <c r="AE3885" s="46"/>
      <c r="AF3885" s="46"/>
      <c r="AG3885" s="46"/>
      <c r="AH3885" s="46"/>
      <c r="AI3885" s="46"/>
      <c r="AJ3885" s="46"/>
      <c r="AK3885" s="46"/>
    </row>
    <row r="3886" spans="7:37" s="1" customFormat="1" ht="13.9" customHeight="1">
      <c r="G3886" s="50"/>
      <c r="H3886" s="50"/>
      <c r="I3886" s="50"/>
      <c r="J3886" s="50"/>
      <c r="K3886" s="50"/>
      <c r="L3886" s="50"/>
      <c r="M3886" s="50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0"/>
      <c r="Z3886" s="50"/>
      <c r="AA3886" s="46"/>
      <c r="AB3886" s="46"/>
      <c r="AC3886" s="46"/>
      <c r="AD3886" s="46"/>
      <c r="AE3886" s="46"/>
      <c r="AF3886" s="46"/>
      <c r="AG3886" s="46"/>
      <c r="AH3886" s="46"/>
      <c r="AI3886" s="46"/>
      <c r="AJ3886" s="46"/>
      <c r="AK3886" s="46"/>
    </row>
    <row r="3887" spans="7:37" s="1" customFormat="1" ht="13.9" customHeight="1">
      <c r="G3887" s="50"/>
      <c r="H3887" s="50"/>
      <c r="I3887" s="50"/>
      <c r="J3887" s="50"/>
      <c r="K3887" s="50"/>
      <c r="L3887" s="50"/>
      <c r="M3887" s="50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0"/>
      <c r="Z3887" s="50"/>
      <c r="AA3887" s="46"/>
      <c r="AB3887" s="46"/>
      <c r="AC3887" s="46"/>
      <c r="AD3887" s="46"/>
      <c r="AE3887" s="46"/>
      <c r="AF3887" s="46"/>
      <c r="AG3887" s="46"/>
      <c r="AH3887" s="46"/>
      <c r="AI3887" s="46"/>
      <c r="AJ3887" s="46"/>
      <c r="AK3887" s="46"/>
    </row>
    <row r="3888" spans="7:37" s="1" customFormat="1" ht="13.9" customHeight="1">
      <c r="G3888" s="50"/>
      <c r="H3888" s="50"/>
      <c r="I3888" s="50"/>
      <c r="J3888" s="50"/>
      <c r="K3888" s="50"/>
      <c r="L3888" s="50"/>
      <c r="M3888" s="50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0"/>
      <c r="Z3888" s="50"/>
      <c r="AA3888" s="46"/>
      <c r="AB3888" s="46"/>
      <c r="AC3888" s="46"/>
      <c r="AD3888" s="46"/>
      <c r="AE3888" s="46"/>
      <c r="AF3888" s="46"/>
      <c r="AG3888" s="46"/>
      <c r="AH3888" s="46"/>
      <c r="AI3888" s="46"/>
      <c r="AJ3888" s="46"/>
      <c r="AK3888" s="46"/>
    </row>
    <row r="3889" spans="7:37" s="1" customFormat="1" ht="13.9" customHeight="1">
      <c r="G3889" s="50"/>
      <c r="H3889" s="50"/>
      <c r="I3889" s="50"/>
      <c r="J3889" s="50"/>
      <c r="K3889" s="50"/>
      <c r="L3889" s="50"/>
      <c r="M3889" s="50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0"/>
      <c r="Z3889" s="50"/>
      <c r="AA3889" s="46"/>
      <c r="AB3889" s="46"/>
      <c r="AC3889" s="46"/>
      <c r="AD3889" s="46"/>
      <c r="AE3889" s="46"/>
      <c r="AF3889" s="46"/>
      <c r="AG3889" s="46"/>
      <c r="AH3889" s="46"/>
      <c r="AI3889" s="46"/>
      <c r="AJ3889" s="46"/>
      <c r="AK3889" s="46"/>
    </row>
    <row r="3890" spans="7:37" s="1" customFormat="1" ht="13.9" customHeight="1">
      <c r="G3890" s="50"/>
      <c r="H3890" s="50"/>
      <c r="I3890" s="50"/>
      <c r="J3890" s="50"/>
      <c r="K3890" s="50"/>
      <c r="L3890" s="50"/>
      <c r="M3890" s="50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0"/>
      <c r="Z3890" s="50"/>
      <c r="AA3890" s="46"/>
      <c r="AB3890" s="46"/>
      <c r="AC3890" s="46"/>
      <c r="AD3890" s="46"/>
      <c r="AE3890" s="46"/>
      <c r="AF3890" s="46"/>
      <c r="AG3890" s="46"/>
      <c r="AH3890" s="46"/>
      <c r="AI3890" s="46"/>
      <c r="AJ3890" s="46"/>
      <c r="AK3890" s="46"/>
    </row>
    <row r="3891" spans="7:37" s="1" customFormat="1" ht="13.9" customHeight="1"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0"/>
      <c r="Z3891" s="50"/>
      <c r="AA3891" s="46"/>
      <c r="AB3891" s="46"/>
      <c r="AC3891" s="46"/>
      <c r="AD3891" s="46"/>
      <c r="AE3891" s="46"/>
      <c r="AF3891" s="46"/>
      <c r="AG3891" s="46"/>
      <c r="AH3891" s="46"/>
      <c r="AI3891" s="46"/>
      <c r="AJ3891" s="46"/>
      <c r="AK3891" s="46"/>
    </row>
    <row r="3892" spans="7:37" s="1" customFormat="1" ht="13.9" customHeight="1">
      <c r="G3892" s="50"/>
      <c r="H3892" s="50"/>
      <c r="I3892" s="50"/>
      <c r="J3892" s="50"/>
      <c r="K3892" s="50"/>
      <c r="L3892" s="50"/>
      <c r="M3892" s="50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0"/>
      <c r="Z3892" s="50"/>
      <c r="AA3892" s="46"/>
      <c r="AB3892" s="46"/>
      <c r="AC3892" s="46"/>
      <c r="AD3892" s="46"/>
      <c r="AE3892" s="46"/>
      <c r="AF3892" s="46"/>
      <c r="AG3892" s="46"/>
      <c r="AH3892" s="46"/>
      <c r="AI3892" s="46"/>
      <c r="AJ3892" s="46"/>
      <c r="AK3892" s="46"/>
    </row>
    <row r="3893" spans="7:37" s="1" customFormat="1" ht="13.9" customHeight="1">
      <c r="G3893" s="50"/>
      <c r="H3893" s="50"/>
      <c r="I3893" s="50"/>
      <c r="J3893" s="50"/>
      <c r="K3893" s="50"/>
      <c r="L3893" s="50"/>
      <c r="M3893" s="50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0"/>
      <c r="Z3893" s="50"/>
      <c r="AA3893" s="46"/>
      <c r="AB3893" s="46"/>
      <c r="AC3893" s="46"/>
      <c r="AD3893" s="46"/>
      <c r="AE3893" s="46"/>
      <c r="AF3893" s="46"/>
      <c r="AG3893" s="46"/>
      <c r="AH3893" s="46"/>
      <c r="AI3893" s="46"/>
      <c r="AJ3893" s="46"/>
      <c r="AK3893" s="46"/>
    </row>
    <row r="3894" spans="7:37" s="1" customFormat="1" ht="13.9" customHeight="1">
      <c r="G3894" s="50"/>
      <c r="H3894" s="50"/>
      <c r="I3894" s="50"/>
      <c r="J3894" s="50"/>
      <c r="K3894" s="50"/>
      <c r="L3894" s="50"/>
      <c r="M3894" s="50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0"/>
      <c r="Z3894" s="50"/>
      <c r="AA3894" s="46"/>
      <c r="AB3894" s="46"/>
      <c r="AC3894" s="46"/>
      <c r="AD3894" s="46"/>
      <c r="AE3894" s="46"/>
      <c r="AF3894" s="46"/>
      <c r="AG3894" s="46"/>
      <c r="AH3894" s="46"/>
      <c r="AI3894" s="46"/>
      <c r="AJ3894" s="46"/>
      <c r="AK3894" s="46"/>
    </row>
    <row r="3895" spans="7:37" s="1" customFormat="1" ht="13.9" customHeight="1">
      <c r="G3895" s="50"/>
      <c r="H3895" s="50"/>
      <c r="I3895" s="50"/>
      <c r="J3895" s="50"/>
      <c r="K3895" s="50"/>
      <c r="L3895" s="50"/>
      <c r="M3895" s="50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0"/>
      <c r="Z3895" s="50"/>
      <c r="AA3895" s="46"/>
      <c r="AB3895" s="46"/>
      <c r="AC3895" s="46"/>
      <c r="AD3895" s="46"/>
      <c r="AE3895" s="46"/>
      <c r="AF3895" s="46"/>
      <c r="AG3895" s="46"/>
      <c r="AH3895" s="46"/>
      <c r="AI3895" s="46"/>
      <c r="AJ3895" s="46"/>
      <c r="AK3895" s="46"/>
    </row>
    <row r="3896" spans="7:37" s="1" customFormat="1" ht="13.9" customHeight="1">
      <c r="G3896" s="50"/>
      <c r="H3896" s="50"/>
      <c r="I3896" s="50"/>
      <c r="J3896" s="50"/>
      <c r="K3896" s="50"/>
      <c r="L3896" s="50"/>
      <c r="M3896" s="50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0"/>
      <c r="Z3896" s="50"/>
      <c r="AA3896" s="46"/>
      <c r="AB3896" s="46"/>
      <c r="AC3896" s="46"/>
      <c r="AD3896" s="46"/>
      <c r="AE3896" s="46"/>
      <c r="AF3896" s="46"/>
      <c r="AG3896" s="46"/>
      <c r="AH3896" s="46"/>
      <c r="AI3896" s="46"/>
      <c r="AJ3896" s="46"/>
      <c r="AK3896" s="46"/>
    </row>
    <row r="3897" spans="7:37" s="1" customFormat="1" ht="13.9" customHeight="1">
      <c r="G3897" s="50"/>
      <c r="H3897" s="50"/>
      <c r="I3897" s="50"/>
      <c r="J3897" s="50"/>
      <c r="K3897" s="50"/>
      <c r="L3897" s="50"/>
      <c r="M3897" s="50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0"/>
      <c r="Z3897" s="50"/>
      <c r="AA3897" s="46"/>
      <c r="AB3897" s="46"/>
      <c r="AC3897" s="46"/>
      <c r="AD3897" s="46"/>
      <c r="AE3897" s="46"/>
      <c r="AF3897" s="46"/>
      <c r="AG3897" s="46"/>
      <c r="AH3897" s="46"/>
      <c r="AI3897" s="46"/>
      <c r="AJ3897" s="46"/>
      <c r="AK3897" s="46"/>
    </row>
    <row r="3898" spans="7:37" s="1" customFormat="1" ht="13.9" customHeight="1">
      <c r="G3898" s="50"/>
      <c r="H3898" s="50"/>
      <c r="I3898" s="50"/>
      <c r="J3898" s="50"/>
      <c r="K3898" s="50"/>
      <c r="L3898" s="50"/>
      <c r="M3898" s="50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0"/>
      <c r="Z3898" s="50"/>
      <c r="AA3898" s="46"/>
      <c r="AB3898" s="46"/>
      <c r="AC3898" s="46"/>
      <c r="AD3898" s="46"/>
      <c r="AE3898" s="46"/>
      <c r="AF3898" s="46"/>
      <c r="AG3898" s="46"/>
      <c r="AH3898" s="46"/>
      <c r="AI3898" s="46"/>
      <c r="AJ3898" s="46"/>
      <c r="AK3898" s="46"/>
    </row>
    <row r="3899" spans="7:37" s="1" customFormat="1" ht="13.9" customHeight="1">
      <c r="G3899" s="50"/>
      <c r="H3899" s="50"/>
      <c r="I3899" s="50"/>
      <c r="J3899" s="50"/>
      <c r="K3899" s="50"/>
      <c r="L3899" s="50"/>
      <c r="M3899" s="50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0"/>
      <c r="Z3899" s="50"/>
      <c r="AA3899" s="46"/>
      <c r="AB3899" s="46"/>
      <c r="AC3899" s="46"/>
      <c r="AD3899" s="46"/>
      <c r="AE3899" s="46"/>
      <c r="AF3899" s="46"/>
      <c r="AG3899" s="46"/>
      <c r="AH3899" s="46"/>
      <c r="AI3899" s="46"/>
      <c r="AJ3899" s="46"/>
      <c r="AK3899" s="46"/>
    </row>
    <row r="3900" spans="7:37" s="1" customFormat="1" ht="13.9" customHeight="1">
      <c r="G3900" s="50"/>
      <c r="H3900" s="50"/>
      <c r="I3900" s="50"/>
      <c r="J3900" s="50"/>
      <c r="K3900" s="50"/>
      <c r="L3900" s="50"/>
      <c r="M3900" s="50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0"/>
      <c r="Z3900" s="50"/>
      <c r="AA3900" s="46"/>
      <c r="AB3900" s="46"/>
      <c r="AC3900" s="46"/>
      <c r="AD3900" s="46"/>
      <c r="AE3900" s="46"/>
      <c r="AF3900" s="46"/>
      <c r="AG3900" s="46"/>
      <c r="AH3900" s="46"/>
      <c r="AI3900" s="46"/>
      <c r="AJ3900" s="46"/>
      <c r="AK3900" s="46"/>
    </row>
    <row r="3901" spans="7:37" s="1" customFormat="1" ht="13.9" customHeight="1">
      <c r="G3901" s="50"/>
      <c r="H3901" s="50"/>
      <c r="I3901" s="50"/>
      <c r="J3901" s="50"/>
      <c r="K3901" s="50"/>
      <c r="L3901" s="50"/>
      <c r="M3901" s="50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0"/>
      <c r="Z3901" s="50"/>
      <c r="AA3901" s="46"/>
      <c r="AB3901" s="46"/>
      <c r="AC3901" s="46"/>
      <c r="AD3901" s="46"/>
      <c r="AE3901" s="46"/>
      <c r="AF3901" s="46"/>
      <c r="AG3901" s="46"/>
      <c r="AH3901" s="46"/>
      <c r="AI3901" s="46"/>
      <c r="AJ3901" s="46"/>
      <c r="AK3901" s="46"/>
    </row>
    <row r="3902" spans="7:37" s="1" customFormat="1" ht="13.9" customHeight="1">
      <c r="G3902" s="50"/>
      <c r="H3902" s="50"/>
      <c r="I3902" s="50"/>
      <c r="J3902" s="50"/>
      <c r="K3902" s="50"/>
      <c r="L3902" s="50"/>
      <c r="M3902" s="50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0"/>
      <c r="Z3902" s="50"/>
      <c r="AA3902" s="46"/>
      <c r="AB3902" s="46"/>
      <c r="AC3902" s="46"/>
      <c r="AD3902" s="46"/>
      <c r="AE3902" s="46"/>
      <c r="AF3902" s="46"/>
      <c r="AG3902" s="46"/>
      <c r="AH3902" s="46"/>
      <c r="AI3902" s="46"/>
      <c r="AJ3902" s="46"/>
      <c r="AK3902" s="46"/>
    </row>
    <row r="3903" spans="7:37" s="1" customFormat="1" ht="13.9" customHeight="1">
      <c r="G3903" s="50"/>
      <c r="H3903" s="50"/>
      <c r="I3903" s="50"/>
      <c r="J3903" s="50"/>
      <c r="K3903" s="50"/>
      <c r="L3903" s="50"/>
      <c r="M3903" s="50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0"/>
      <c r="Z3903" s="50"/>
      <c r="AA3903" s="46"/>
      <c r="AB3903" s="46"/>
      <c r="AC3903" s="46"/>
      <c r="AD3903" s="46"/>
      <c r="AE3903" s="46"/>
      <c r="AF3903" s="46"/>
      <c r="AG3903" s="46"/>
      <c r="AH3903" s="46"/>
      <c r="AI3903" s="46"/>
      <c r="AJ3903" s="46"/>
      <c r="AK3903" s="46"/>
    </row>
    <row r="3904" spans="7:37" s="1" customFormat="1" ht="13.9" customHeight="1">
      <c r="G3904" s="50"/>
      <c r="H3904" s="50"/>
      <c r="I3904" s="50"/>
      <c r="J3904" s="50"/>
      <c r="K3904" s="50"/>
      <c r="L3904" s="50"/>
      <c r="M3904" s="50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0"/>
      <c r="Z3904" s="50"/>
      <c r="AA3904" s="46"/>
      <c r="AB3904" s="46"/>
      <c r="AC3904" s="46"/>
      <c r="AD3904" s="46"/>
      <c r="AE3904" s="46"/>
      <c r="AF3904" s="46"/>
      <c r="AG3904" s="46"/>
      <c r="AH3904" s="46"/>
      <c r="AI3904" s="46"/>
      <c r="AJ3904" s="46"/>
      <c r="AK3904" s="46"/>
    </row>
    <row r="3905" spans="7:37" s="1" customFormat="1" ht="13.9" customHeight="1">
      <c r="G3905" s="50"/>
      <c r="H3905" s="50"/>
      <c r="I3905" s="50"/>
      <c r="J3905" s="50"/>
      <c r="K3905" s="50"/>
      <c r="L3905" s="50"/>
      <c r="M3905" s="50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0"/>
      <c r="Z3905" s="50"/>
      <c r="AA3905" s="46"/>
      <c r="AB3905" s="46"/>
      <c r="AC3905" s="46"/>
      <c r="AD3905" s="46"/>
      <c r="AE3905" s="46"/>
      <c r="AF3905" s="46"/>
      <c r="AG3905" s="46"/>
      <c r="AH3905" s="46"/>
      <c r="AI3905" s="46"/>
      <c r="AJ3905" s="46"/>
      <c r="AK3905" s="46"/>
    </row>
    <row r="3906" spans="7:37" s="1" customFormat="1" ht="13.9" customHeight="1">
      <c r="G3906" s="50"/>
      <c r="H3906" s="50"/>
      <c r="I3906" s="50"/>
      <c r="J3906" s="50"/>
      <c r="K3906" s="50"/>
      <c r="L3906" s="50"/>
      <c r="M3906" s="50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0"/>
      <c r="Z3906" s="50"/>
      <c r="AA3906" s="46"/>
      <c r="AB3906" s="46"/>
      <c r="AC3906" s="46"/>
      <c r="AD3906" s="46"/>
      <c r="AE3906" s="46"/>
      <c r="AF3906" s="46"/>
      <c r="AG3906" s="46"/>
      <c r="AH3906" s="46"/>
      <c r="AI3906" s="46"/>
      <c r="AJ3906" s="46"/>
      <c r="AK3906" s="46"/>
    </row>
    <row r="3907" spans="7:37" s="1" customFormat="1" ht="13.9" customHeight="1">
      <c r="G3907" s="50"/>
      <c r="H3907" s="50"/>
      <c r="I3907" s="50"/>
      <c r="J3907" s="50"/>
      <c r="K3907" s="50"/>
      <c r="L3907" s="50"/>
      <c r="M3907" s="50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0"/>
      <c r="Z3907" s="50"/>
      <c r="AA3907" s="46"/>
      <c r="AB3907" s="46"/>
      <c r="AC3907" s="46"/>
      <c r="AD3907" s="46"/>
      <c r="AE3907" s="46"/>
      <c r="AF3907" s="46"/>
      <c r="AG3907" s="46"/>
      <c r="AH3907" s="46"/>
      <c r="AI3907" s="46"/>
      <c r="AJ3907" s="46"/>
      <c r="AK3907" s="46"/>
    </row>
    <row r="3908" spans="7:37" s="1" customFormat="1" ht="13.9" customHeight="1">
      <c r="G3908" s="50"/>
      <c r="H3908" s="50"/>
      <c r="I3908" s="50"/>
      <c r="J3908" s="50"/>
      <c r="K3908" s="50"/>
      <c r="L3908" s="50"/>
      <c r="M3908" s="50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0"/>
      <c r="Z3908" s="50"/>
      <c r="AA3908" s="46"/>
      <c r="AB3908" s="46"/>
      <c r="AC3908" s="46"/>
      <c r="AD3908" s="46"/>
      <c r="AE3908" s="46"/>
      <c r="AF3908" s="46"/>
      <c r="AG3908" s="46"/>
      <c r="AH3908" s="46"/>
      <c r="AI3908" s="46"/>
      <c r="AJ3908" s="46"/>
      <c r="AK3908" s="46"/>
    </row>
    <row r="3909" spans="7:37" s="1" customFormat="1" ht="13.9" customHeight="1">
      <c r="G3909" s="50"/>
      <c r="H3909" s="50"/>
      <c r="I3909" s="50"/>
      <c r="J3909" s="50"/>
      <c r="K3909" s="50"/>
      <c r="L3909" s="50"/>
      <c r="M3909" s="50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0"/>
      <c r="Z3909" s="50"/>
      <c r="AA3909" s="46"/>
      <c r="AB3909" s="46"/>
      <c r="AC3909" s="46"/>
      <c r="AD3909" s="46"/>
      <c r="AE3909" s="46"/>
      <c r="AF3909" s="46"/>
      <c r="AG3909" s="46"/>
      <c r="AH3909" s="46"/>
      <c r="AI3909" s="46"/>
      <c r="AJ3909" s="46"/>
      <c r="AK3909" s="46"/>
    </row>
    <row r="3910" spans="7:37" s="1" customFormat="1" ht="13.9" customHeight="1">
      <c r="G3910" s="50"/>
      <c r="H3910" s="50"/>
      <c r="I3910" s="50"/>
      <c r="J3910" s="50"/>
      <c r="K3910" s="50"/>
      <c r="L3910" s="50"/>
      <c r="M3910" s="50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0"/>
      <c r="Z3910" s="50"/>
      <c r="AA3910" s="46"/>
      <c r="AB3910" s="46"/>
      <c r="AC3910" s="46"/>
      <c r="AD3910" s="46"/>
      <c r="AE3910" s="46"/>
      <c r="AF3910" s="46"/>
      <c r="AG3910" s="46"/>
      <c r="AH3910" s="46"/>
      <c r="AI3910" s="46"/>
      <c r="AJ3910" s="46"/>
      <c r="AK3910" s="46"/>
    </row>
    <row r="3911" spans="7:37" s="1" customFormat="1" ht="13.9" customHeight="1">
      <c r="G3911" s="50"/>
      <c r="H3911" s="50"/>
      <c r="I3911" s="50"/>
      <c r="J3911" s="50"/>
      <c r="K3911" s="50"/>
      <c r="L3911" s="50"/>
      <c r="M3911" s="50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0"/>
      <c r="Z3911" s="50"/>
      <c r="AA3911" s="46"/>
      <c r="AB3911" s="46"/>
      <c r="AC3911" s="46"/>
      <c r="AD3911" s="46"/>
      <c r="AE3911" s="46"/>
      <c r="AF3911" s="46"/>
      <c r="AG3911" s="46"/>
      <c r="AH3911" s="46"/>
      <c r="AI3911" s="46"/>
      <c r="AJ3911" s="46"/>
      <c r="AK3911" s="46"/>
    </row>
    <row r="3912" spans="7:37" s="1" customFormat="1" ht="13.9" customHeight="1">
      <c r="G3912" s="50"/>
      <c r="H3912" s="50"/>
      <c r="I3912" s="50"/>
      <c r="J3912" s="50"/>
      <c r="K3912" s="50"/>
      <c r="L3912" s="50"/>
      <c r="M3912" s="50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0"/>
      <c r="Z3912" s="50"/>
      <c r="AA3912" s="46"/>
      <c r="AB3912" s="46"/>
      <c r="AC3912" s="46"/>
      <c r="AD3912" s="46"/>
      <c r="AE3912" s="46"/>
      <c r="AF3912" s="46"/>
      <c r="AG3912" s="46"/>
      <c r="AH3912" s="46"/>
      <c r="AI3912" s="46"/>
      <c r="AJ3912" s="46"/>
      <c r="AK3912" s="46"/>
    </row>
    <row r="3913" spans="7:37" s="1" customFormat="1" ht="13.9" customHeight="1">
      <c r="G3913" s="50"/>
      <c r="H3913" s="50"/>
      <c r="I3913" s="50"/>
      <c r="J3913" s="50"/>
      <c r="K3913" s="50"/>
      <c r="L3913" s="50"/>
      <c r="M3913" s="50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0"/>
      <c r="Z3913" s="50"/>
      <c r="AA3913" s="46"/>
      <c r="AB3913" s="46"/>
      <c r="AC3913" s="46"/>
      <c r="AD3913" s="46"/>
      <c r="AE3913" s="46"/>
      <c r="AF3913" s="46"/>
      <c r="AG3913" s="46"/>
      <c r="AH3913" s="46"/>
      <c r="AI3913" s="46"/>
      <c r="AJ3913" s="46"/>
      <c r="AK3913" s="46"/>
    </row>
    <row r="3914" spans="7:37" s="1" customFormat="1" ht="13.9" customHeight="1">
      <c r="G3914" s="50"/>
      <c r="H3914" s="50"/>
      <c r="I3914" s="50"/>
      <c r="J3914" s="50"/>
      <c r="K3914" s="50"/>
      <c r="L3914" s="50"/>
      <c r="M3914" s="50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0"/>
      <c r="Z3914" s="50"/>
      <c r="AA3914" s="46"/>
      <c r="AB3914" s="46"/>
      <c r="AC3914" s="46"/>
      <c r="AD3914" s="46"/>
      <c r="AE3914" s="46"/>
      <c r="AF3914" s="46"/>
      <c r="AG3914" s="46"/>
      <c r="AH3914" s="46"/>
      <c r="AI3914" s="46"/>
      <c r="AJ3914" s="46"/>
      <c r="AK3914" s="46"/>
    </row>
    <row r="3915" spans="7:37" s="1" customFormat="1" ht="13.9" customHeight="1">
      <c r="G3915" s="50"/>
      <c r="H3915" s="50"/>
      <c r="I3915" s="50"/>
      <c r="J3915" s="50"/>
      <c r="K3915" s="50"/>
      <c r="L3915" s="50"/>
      <c r="M3915" s="50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0"/>
      <c r="Z3915" s="50"/>
      <c r="AA3915" s="46"/>
      <c r="AB3915" s="46"/>
      <c r="AC3915" s="46"/>
      <c r="AD3915" s="46"/>
      <c r="AE3915" s="46"/>
      <c r="AF3915" s="46"/>
      <c r="AG3915" s="46"/>
      <c r="AH3915" s="46"/>
      <c r="AI3915" s="46"/>
      <c r="AJ3915" s="46"/>
      <c r="AK3915" s="46"/>
    </row>
    <row r="3916" spans="7:37" s="1" customFormat="1" ht="13.9" customHeight="1">
      <c r="G3916" s="50"/>
      <c r="H3916" s="50"/>
      <c r="I3916" s="50"/>
      <c r="J3916" s="50"/>
      <c r="K3916" s="50"/>
      <c r="L3916" s="50"/>
      <c r="M3916" s="50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0"/>
      <c r="Z3916" s="50"/>
      <c r="AA3916" s="46"/>
      <c r="AB3916" s="46"/>
      <c r="AC3916" s="46"/>
      <c r="AD3916" s="46"/>
      <c r="AE3916" s="46"/>
      <c r="AF3916" s="46"/>
      <c r="AG3916" s="46"/>
      <c r="AH3916" s="46"/>
      <c r="AI3916" s="46"/>
      <c r="AJ3916" s="46"/>
      <c r="AK3916" s="46"/>
    </row>
    <row r="3917" spans="7:37" s="1" customFormat="1" ht="13.9" customHeight="1">
      <c r="G3917" s="50"/>
      <c r="H3917" s="50"/>
      <c r="I3917" s="50"/>
      <c r="J3917" s="50"/>
      <c r="K3917" s="50"/>
      <c r="L3917" s="50"/>
      <c r="M3917" s="50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0"/>
      <c r="Z3917" s="50"/>
      <c r="AA3917" s="46"/>
      <c r="AB3917" s="46"/>
      <c r="AC3917" s="46"/>
      <c r="AD3917" s="46"/>
      <c r="AE3917" s="46"/>
      <c r="AF3917" s="46"/>
      <c r="AG3917" s="46"/>
      <c r="AH3917" s="46"/>
      <c r="AI3917" s="46"/>
      <c r="AJ3917" s="46"/>
      <c r="AK3917" s="46"/>
    </row>
    <row r="3918" spans="7:37" s="1" customFormat="1" ht="13.9" customHeight="1">
      <c r="G3918" s="50"/>
      <c r="H3918" s="50"/>
      <c r="I3918" s="50"/>
      <c r="J3918" s="50"/>
      <c r="K3918" s="50"/>
      <c r="L3918" s="50"/>
      <c r="M3918" s="50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0"/>
      <c r="Z3918" s="50"/>
      <c r="AA3918" s="46"/>
      <c r="AB3918" s="46"/>
      <c r="AC3918" s="46"/>
      <c r="AD3918" s="46"/>
      <c r="AE3918" s="46"/>
      <c r="AF3918" s="46"/>
      <c r="AG3918" s="46"/>
      <c r="AH3918" s="46"/>
      <c r="AI3918" s="46"/>
      <c r="AJ3918" s="46"/>
      <c r="AK3918" s="46"/>
    </row>
    <row r="3919" spans="7:37" s="1" customFormat="1" ht="13.9" customHeight="1">
      <c r="G3919" s="50"/>
      <c r="H3919" s="50"/>
      <c r="I3919" s="50"/>
      <c r="J3919" s="50"/>
      <c r="K3919" s="50"/>
      <c r="L3919" s="50"/>
      <c r="M3919" s="50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0"/>
      <c r="Z3919" s="50"/>
      <c r="AA3919" s="46"/>
      <c r="AB3919" s="46"/>
      <c r="AC3919" s="46"/>
      <c r="AD3919" s="46"/>
      <c r="AE3919" s="46"/>
      <c r="AF3919" s="46"/>
      <c r="AG3919" s="46"/>
      <c r="AH3919" s="46"/>
      <c r="AI3919" s="46"/>
      <c r="AJ3919" s="46"/>
      <c r="AK3919" s="46"/>
    </row>
    <row r="3920" spans="7:37" s="1" customFormat="1" ht="13.9" customHeight="1">
      <c r="G3920" s="50"/>
      <c r="H3920" s="50"/>
      <c r="I3920" s="50"/>
      <c r="J3920" s="50"/>
      <c r="K3920" s="50"/>
      <c r="L3920" s="50"/>
      <c r="M3920" s="50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0"/>
      <c r="Z3920" s="50"/>
      <c r="AA3920" s="46"/>
      <c r="AB3920" s="46"/>
      <c r="AC3920" s="46"/>
      <c r="AD3920" s="46"/>
      <c r="AE3920" s="46"/>
      <c r="AF3920" s="46"/>
      <c r="AG3920" s="46"/>
      <c r="AH3920" s="46"/>
      <c r="AI3920" s="46"/>
      <c r="AJ3920" s="46"/>
      <c r="AK3920" s="46"/>
    </row>
    <row r="3921" spans="7:37" s="1" customFormat="1" ht="13.9" customHeight="1">
      <c r="G3921" s="50"/>
      <c r="H3921" s="50"/>
      <c r="I3921" s="50"/>
      <c r="J3921" s="50"/>
      <c r="K3921" s="50"/>
      <c r="L3921" s="50"/>
      <c r="M3921" s="50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0"/>
      <c r="Z3921" s="50"/>
      <c r="AA3921" s="46"/>
      <c r="AB3921" s="46"/>
      <c r="AC3921" s="46"/>
      <c r="AD3921" s="46"/>
      <c r="AE3921" s="46"/>
      <c r="AF3921" s="46"/>
      <c r="AG3921" s="46"/>
      <c r="AH3921" s="46"/>
      <c r="AI3921" s="46"/>
      <c r="AJ3921" s="46"/>
      <c r="AK3921" s="46"/>
    </row>
    <row r="3922" spans="7:37" s="1" customFormat="1" ht="13.9" customHeight="1">
      <c r="G3922" s="50"/>
      <c r="H3922" s="50"/>
      <c r="I3922" s="50"/>
      <c r="J3922" s="50"/>
      <c r="K3922" s="50"/>
      <c r="L3922" s="50"/>
      <c r="M3922" s="50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0"/>
      <c r="Z3922" s="50"/>
      <c r="AA3922" s="46"/>
      <c r="AB3922" s="46"/>
      <c r="AC3922" s="46"/>
      <c r="AD3922" s="46"/>
      <c r="AE3922" s="46"/>
      <c r="AF3922" s="46"/>
      <c r="AG3922" s="46"/>
      <c r="AH3922" s="46"/>
      <c r="AI3922" s="46"/>
      <c r="AJ3922" s="46"/>
      <c r="AK3922" s="46"/>
    </row>
    <row r="3923" spans="7:37" s="1" customFormat="1" ht="13.9" customHeight="1">
      <c r="G3923" s="50"/>
      <c r="H3923" s="50"/>
      <c r="I3923" s="50"/>
      <c r="J3923" s="50"/>
      <c r="K3923" s="50"/>
      <c r="L3923" s="50"/>
      <c r="M3923" s="50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0"/>
      <c r="Z3923" s="50"/>
      <c r="AA3923" s="46"/>
      <c r="AB3923" s="46"/>
      <c r="AC3923" s="46"/>
      <c r="AD3923" s="46"/>
      <c r="AE3923" s="46"/>
      <c r="AF3923" s="46"/>
      <c r="AG3923" s="46"/>
      <c r="AH3923" s="46"/>
      <c r="AI3923" s="46"/>
      <c r="AJ3923" s="46"/>
      <c r="AK3923" s="46"/>
    </row>
    <row r="3924" spans="7:37" s="1" customFormat="1" ht="13.9" customHeight="1">
      <c r="G3924" s="50"/>
      <c r="H3924" s="50"/>
      <c r="I3924" s="50"/>
      <c r="J3924" s="50"/>
      <c r="K3924" s="50"/>
      <c r="L3924" s="50"/>
      <c r="M3924" s="50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0"/>
      <c r="Z3924" s="50"/>
      <c r="AA3924" s="46"/>
      <c r="AB3924" s="46"/>
      <c r="AC3924" s="46"/>
      <c r="AD3924" s="46"/>
      <c r="AE3924" s="46"/>
      <c r="AF3924" s="46"/>
      <c r="AG3924" s="46"/>
      <c r="AH3924" s="46"/>
      <c r="AI3924" s="46"/>
      <c r="AJ3924" s="46"/>
      <c r="AK3924" s="46"/>
    </row>
    <row r="3925" spans="7:37" s="1" customFormat="1" ht="13.9" customHeight="1">
      <c r="G3925" s="50"/>
      <c r="H3925" s="50"/>
      <c r="I3925" s="50"/>
      <c r="J3925" s="50"/>
      <c r="K3925" s="50"/>
      <c r="L3925" s="50"/>
      <c r="M3925" s="50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0"/>
      <c r="Z3925" s="50"/>
      <c r="AA3925" s="46"/>
      <c r="AB3925" s="46"/>
      <c r="AC3925" s="46"/>
      <c r="AD3925" s="46"/>
      <c r="AE3925" s="46"/>
      <c r="AF3925" s="46"/>
      <c r="AG3925" s="46"/>
      <c r="AH3925" s="46"/>
      <c r="AI3925" s="46"/>
      <c r="AJ3925" s="46"/>
      <c r="AK3925" s="46"/>
    </row>
    <row r="3926" spans="7:37" s="1" customFormat="1" ht="13.9" customHeight="1">
      <c r="G3926" s="50"/>
      <c r="H3926" s="50"/>
      <c r="I3926" s="50"/>
      <c r="J3926" s="50"/>
      <c r="K3926" s="50"/>
      <c r="L3926" s="50"/>
      <c r="M3926" s="50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0"/>
      <c r="Z3926" s="50"/>
      <c r="AA3926" s="46"/>
      <c r="AB3926" s="46"/>
      <c r="AC3926" s="46"/>
      <c r="AD3926" s="46"/>
      <c r="AE3926" s="46"/>
      <c r="AF3926" s="46"/>
      <c r="AG3926" s="46"/>
      <c r="AH3926" s="46"/>
      <c r="AI3926" s="46"/>
      <c r="AJ3926" s="46"/>
      <c r="AK3926" s="46"/>
    </row>
    <row r="3927" spans="7:37" s="1" customFormat="1" ht="13.9" customHeight="1">
      <c r="G3927" s="50"/>
      <c r="H3927" s="50"/>
      <c r="I3927" s="50"/>
      <c r="J3927" s="50"/>
      <c r="K3927" s="50"/>
      <c r="L3927" s="50"/>
      <c r="M3927" s="50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0"/>
      <c r="Z3927" s="50"/>
      <c r="AA3927" s="46"/>
      <c r="AB3927" s="46"/>
      <c r="AC3927" s="46"/>
      <c r="AD3927" s="46"/>
      <c r="AE3927" s="46"/>
      <c r="AF3927" s="46"/>
      <c r="AG3927" s="46"/>
      <c r="AH3927" s="46"/>
      <c r="AI3927" s="46"/>
      <c r="AJ3927" s="46"/>
      <c r="AK3927" s="46"/>
    </row>
    <row r="3928" spans="7:37" s="1" customFormat="1" ht="13.9" customHeight="1">
      <c r="G3928" s="50"/>
      <c r="H3928" s="50"/>
      <c r="I3928" s="50"/>
      <c r="J3928" s="50"/>
      <c r="K3928" s="50"/>
      <c r="L3928" s="50"/>
      <c r="M3928" s="50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0"/>
      <c r="Z3928" s="50"/>
      <c r="AA3928" s="46"/>
      <c r="AB3928" s="46"/>
      <c r="AC3928" s="46"/>
      <c r="AD3928" s="46"/>
      <c r="AE3928" s="46"/>
      <c r="AF3928" s="46"/>
      <c r="AG3928" s="46"/>
      <c r="AH3928" s="46"/>
      <c r="AI3928" s="46"/>
      <c r="AJ3928" s="46"/>
      <c r="AK3928" s="46"/>
    </row>
    <row r="3929" spans="7:37" s="1" customFormat="1" ht="13.9" customHeight="1">
      <c r="G3929" s="50"/>
      <c r="H3929" s="50"/>
      <c r="I3929" s="50"/>
      <c r="J3929" s="50"/>
      <c r="K3929" s="50"/>
      <c r="L3929" s="50"/>
      <c r="M3929" s="50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0"/>
      <c r="Z3929" s="50"/>
      <c r="AA3929" s="46"/>
      <c r="AB3929" s="46"/>
      <c r="AC3929" s="46"/>
      <c r="AD3929" s="46"/>
      <c r="AE3929" s="46"/>
      <c r="AF3929" s="46"/>
      <c r="AG3929" s="46"/>
      <c r="AH3929" s="46"/>
      <c r="AI3929" s="46"/>
      <c r="AJ3929" s="46"/>
      <c r="AK3929" s="46"/>
    </row>
    <row r="3930" spans="7:37" s="1" customFormat="1" ht="13.9" customHeight="1">
      <c r="G3930" s="50"/>
      <c r="H3930" s="50"/>
      <c r="I3930" s="50"/>
      <c r="J3930" s="50"/>
      <c r="K3930" s="50"/>
      <c r="L3930" s="50"/>
      <c r="M3930" s="50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0"/>
      <c r="Z3930" s="50"/>
      <c r="AA3930" s="46"/>
      <c r="AB3930" s="46"/>
      <c r="AC3930" s="46"/>
      <c r="AD3930" s="46"/>
      <c r="AE3930" s="46"/>
      <c r="AF3930" s="46"/>
      <c r="AG3930" s="46"/>
      <c r="AH3930" s="46"/>
      <c r="AI3930" s="46"/>
      <c r="AJ3930" s="46"/>
      <c r="AK3930" s="46"/>
    </row>
    <row r="3931" spans="7:37" s="1" customFormat="1" ht="13.9" customHeight="1">
      <c r="G3931" s="50"/>
      <c r="H3931" s="50"/>
      <c r="I3931" s="50"/>
      <c r="J3931" s="50"/>
      <c r="K3931" s="50"/>
      <c r="L3931" s="50"/>
      <c r="M3931" s="50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0"/>
      <c r="Z3931" s="50"/>
      <c r="AA3931" s="46"/>
      <c r="AB3931" s="46"/>
      <c r="AC3931" s="46"/>
      <c r="AD3931" s="46"/>
      <c r="AE3931" s="46"/>
      <c r="AF3931" s="46"/>
      <c r="AG3931" s="46"/>
      <c r="AH3931" s="46"/>
      <c r="AI3931" s="46"/>
      <c r="AJ3931" s="46"/>
      <c r="AK3931" s="46"/>
    </row>
    <row r="3932" spans="7:37" s="1" customFormat="1" ht="13.9" customHeight="1">
      <c r="G3932" s="50"/>
      <c r="H3932" s="50"/>
      <c r="I3932" s="50"/>
      <c r="J3932" s="50"/>
      <c r="K3932" s="50"/>
      <c r="L3932" s="50"/>
      <c r="M3932" s="50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0"/>
      <c r="Z3932" s="50"/>
      <c r="AA3932" s="46"/>
      <c r="AB3932" s="46"/>
      <c r="AC3932" s="46"/>
      <c r="AD3932" s="46"/>
      <c r="AE3932" s="46"/>
      <c r="AF3932" s="46"/>
      <c r="AG3932" s="46"/>
      <c r="AH3932" s="46"/>
      <c r="AI3932" s="46"/>
      <c r="AJ3932" s="46"/>
      <c r="AK3932" s="46"/>
    </row>
    <row r="3933" spans="7:37" s="1" customFormat="1" ht="13.9" customHeight="1">
      <c r="G3933" s="50"/>
      <c r="H3933" s="50"/>
      <c r="I3933" s="50"/>
      <c r="J3933" s="50"/>
      <c r="K3933" s="50"/>
      <c r="L3933" s="50"/>
      <c r="M3933" s="50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0"/>
      <c r="Z3933" s="50"/>
      <c r="AA3933" s="46"/>
      <c r="AB3933" s="46"/>
      <c r="AC3933" s="46"/>
      <c r="AD3933" s="46"/>
      <c r="AE3933" s="46"/>
      <c r="AF3933" s="46"/>
      <c r="AG3933" s="46"/>
      <c r="AH3933" s="46"/>
      <c r="AI3933" s="46"/>
      <c r="AJ3933" s="46"/>
      <c r="AK3933" s="46"/>
    </row>
    <row r="3934" spans="7:37" s="1" customFormat="1" ht="13.9" customHeight="1">
      <c r="G3934" s="50"/>
      <c r="H3934" s="50"/>
      <c r="I3934" s="50"/>
      <c r="J3934" s="50"/>
      <c r="K3934" s="50"/>
      <c r="L3934" s="50"/>
      <c r="M3934" s="50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0"/>
      <c r="Z3934" s="50"/>
      <c r="AA3934" s="46"/>
      <c r="AB3934" s="46"/>
      <c r="AC3934" s="46"/>
      <c r="AD3934" s="46"/>
      <c r="AE3934" s="46"/>
      <c r="AF3934" s="46"/>
      <c r="AG3934" s="46"/>
      <c r="AH3934" s="46"/>
      <c r="AI3934" s="46"/>
      <c r="AJ3934" s="46"/>
      <c r="AK3934" s="46"/>
    </row>
    <row r="3935" spans="7:37" s="1" customFormat="1" ht="13.9" customHeight="1">
      <c r="G3935" s="50"/>
      <c r="H3935" s="50"/>
      <c r="I3935" s="50"/>
      <c r="J3935" s="50"/>
      <c r="K3935" s="50"/>
      <c r="L3935" s="50"/>
      <c r="M3935" s="50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0"/>
      <c r="Z3935" s="50"/>
      <c r="AA3935" s="46"/>
      <c r="AB3935" s="46"/>
      <c r="AC3935" s="46"/>
      <c r="AD3935" s="46"/>
      <c r="AE3935" s="46"/>
      <c r="AF3935" s="46"/>
      <c r="AG3935" s="46"/>
      <c r="AH3935" s="46"/>
      <c r="AI3935" s="46"/>
      <c r="AJ3935" s="46"/>
      <c r="AK3935" s="46"/>
    </row>
    <row r="3936" spans="7:37" s="1" customFormat="1" ht="13.9" customHeight="1">
      <c r="G3936" s="50"/>
      <c r="H3936" s="50"/>
      <c r="I3936" s="50"/>
      <c r="J3936" s="50"/>
      <c r="K3936" s="50"/>
      <c r="L3936" s="50"/>
      <c r="M3936" s="50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0"/>
      <c r="Z3936" s="50"/>
      <c r="AA3936" s="46"/>
      <c r="AB3936" s="46"/>
      <c r="AC3936" s="46"/>
      <c r="AD3936" s="46"/>
      <c r="AE3936" s="46"/>
      <c r="AF3936" s="46"/>
      <c r="AG3936" s="46"/>
      <c r="AH3936" s="46"/>
      <c r="AI3936" s="46"/>
      <c r="AJ3936" s="46"/>
      <c r="AK3936" s="46"/>
    </row>
    <row r="3937" spans="7:37" s="1" customFormat="1" ht="13.9" customHeight="1">
      <c r="G3937" s="50"/>
      <c r="H3937" s="50"/>
      <c r="I3937" s="50"/>
      <c r="J3937" s="50"/>
      <c r="K3937" s="50"/>
      <c r="L3937" s="50"/>
      <c r="M3937" s="50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0"/>
      <c r="Z3937" s="50"/>
      <c r="AA3937" s="46"/>
      <c r="AB3937" s="46"/>
      <c r="AC3937" s="46"/>
      <c r="AD3937" s="46"/>
      <c r="AE3937" s="46"/>
      <c r="AF3937" s="46"/>
      <c r="AG3937" s="46"/>
      <c r="AH3937" s="46"/>
      <c r="AI3937" s="46"/>
      <c r="AJ3937" s="46"/>
      <c r="AK3937" s="46"/>
    </row>
    <row r="3938" spans="7:37" s="1" customFormat="1" ht="13.9" customHeight="1">
      <c r="G3938" s="50"/>
      <c r="H3938" s="50"/>
      <c r="I3938" s="50"/>
      <c r="J3938" s="50"/>
      <c r="K3938" s="50"/>
      <c r="L3938" s="50"/>
      <c r="M3938" s="50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0"/>
      <c r="Z3938" s="50"/>
      <c r="AA3938" s="46"/>
      <c r="AB3938" s="46"/>
      <c r="AC3938" s="46"/>
      <c r="AD3938" s="46"/>
      <c r="AE3938" s="46"/>
      <c r="AF3938" s="46"/>
      <c r="AG3938" s="46"/>
      <c r="AH3938" s="46"/>
      <c r="AI3938" s="46"/>
      <c r="AJ3938" s="46"/>
      <c r="AK3938" s="46"/>
    </row>
    <row r="3939" spans="7:37" s="1" customFormat="1" ht="13.9" customHeight="1">
      <c r="G3939" s="50"/>
      <c r="H3939" s="50"/>
      <c r="I3939" s="50"/>
      <c r="J3939" s="50"/>
      <c r="K3939" s="50"/>
      <c r="L3939" s="50"/>
      <c r="M3939" s="50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0"/>
      <c r="Z3939" s="50"/>
      <c r="AA3939" s="46"/>
      <c r="AB3939" s="46"/>
      <c r="AC3939" s="46"/>
      <c r="AD3939" s="46"/>
      <c r="AE3939" s="46"/>
      <c r="AF3939" s="46"/>
      <c r="AG3939" s="46"/>
      <c r="AH3939" s="46"/>
      <c r="AI3939" s="46"/>
      <c r="AJ3939" s="46"/>
      <c r="AK3939" s="46"/>
    </row>
    <row r="3940" spans="7:37" s="1" customFormat="1" ht="13.9" customHeight="1">
      <c r="G3940" s="50"/>
      <c r="H3940" s="50"/>
      <c r="I3940" s="50"/>
      <c r="J3940" s="50"/>
      <c r="K3940" s="50"/>
      <c r="L3940" s="50"/>
      <c r="M3940" s="50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0"/>
      <c r="Z3940" s="50"/>
      <c r="AA3940" s="46"/>
      <c r="AB3940" s="46"/>
      <c r="AC3940" s="46"/>
      <c r="AD3940" s="46"/>
      <c r="AE3940" s="46"/>
      <c r="AF3940" s="46"/>
      <c r="AG3940" s="46"/>
      <c r="AH3940" s="46"/>
      <c r="AI3940" s="46"/>
      <c r="AJ3940" s="46"/>
      <c r="AK3940" s="46"/>
    </row>
    <row r="3941" spans="7:37" s="1" customFormat="1" ht="13.9" customHeight="1">
      <c r="G3941" s="50"/>
      <c r="H3941" s="50"/>
      <c r="I3941" s="50"/>
      <c r="J3941" s="50"/>
      <c r="K3941" s="50"/>
      <c r="L3941" s="50"/>
      <c r="M3941" s="50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0"/>
      <c r="Z3941" s="50"/>
      <c r="AA3941" s="46"/>
      <c r="AB3941" s="46"/>
      <c r="AC3941" s="46"/>
      <c r="AD3941" s="46"/>
      <c r="AE3941" s="46"/>
      <c r="AF3941" s="46"/>
      <c r="AG3941" s="46"/>
      <c r="AH3941" s="46"/>
      <c r="AI3941" s="46"/>
      <c r="AJ3941" s="46"/>
      <c r="AK3941" s="46"/>
    </row>
    <row r="3942" spans="7:37" s="1" customFormat="1" ht="13.9" customHeight="1">
      <c r="G3942" s="50"/>
      <c r="H3942" s="50"/>
      <c r="I3942" s="50"/>
      <c r="J3942" s="50"/>
      <c r="K3942" s="50"/>
      <c r="L3942" s="50"/>
      <c r="M3942" s="50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0"/>
      <c r="Z3942" s="50"/>
      <c r="AA3942" s="46"/>
      <c r="AB3942" s="46"/>
      <c r="AC3942" s="46"/>
      <c r="AD3942" s="46"/>
      <c r="AE3942" s="46"/>
      <c r="AF3942" s="46"/>
      <c r="AG3942" s="46"/>
      <c r="AH3942" s="46"/>
      <c r="AI3942" s="46"/>
      <c r="AJ3942" s="46"/>
      <c r="AK3942" s="46"/>
    </row>
    <row r="3943" spans="7:37" s="1" customFormat="1" ht="13.9" customHeight="1">
      <c r="G3943" s="50"/>
      <c r="H3943" s="50"/>
      <c r="I3943" s="50"/>
      <c r="J3943" s="50"/>
      <c r="K3943" s="50"/>
      <c r="L3943" s="50"/>
      <c r="M3943" s="50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0"/>
      <c r="Z3943" s="50"/>
      <c r="AA3943" s="46"/>
      <c r="AB3943" s="46"/>
      <c r="AC3943" s="46"/>
      <c r="AD3943" s="46"/>
      <c r="AE3943" s="46"/>
      <c r="AF3943" s="46"/>
      <c r="AG3943" s="46"/>
      <c r="AH3943" s="46"/>
      <c r="AI3943" s="46"/>
      <c r="AJ3943" s="46"/>
      <c r="AK3943" s="46"/>
    </row>
    <row r="3944" spans="7:37" s="1" customFormat="1" ht="13.9" customHeight="1">
      <c r="G3944" s="50"/>
      <c r="H3944" s="50"/>
      <c r="I3944" s="50"/>
      <c r="J3944" s="50"/>
      <c r="K3944" s="50"/>
      <c r="L3944" s="50"/>
      <c r="M3944" s="50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0"/>
      <c r="Z3944" s="50"/>
      <c r="AA3944" s="46"/>
      <c r="AB3944" s="46"/>
      <c r="AC3944" s="46"/>
      <c r="AD3944" s="46"/>
      <c r="AE3944" s="46"/>
      <c r="AF3944" s="46"/>
      <c r="AG3944" s="46"/>
      <c r="AH3944" s="46"/>
      <c r="AI3944" s="46"/>
      <c r="AJ3944" s="46"/>
      <c r="AK3944" s="46"/>
    </row>
    <row r="3945" spans="7:37" s="1" customFormat="1" ht="13.9" customHeight="1">
      <c r="G3945" s="50"/>
      <c r="H3945" s="50"/>
      <c r="I3945" s="50"/>
      <c r="J3945" s="50"/>
      <c r="K3945" s="50"/>
      <c r="L3945" s="50"/>
      <c r="M3945" s="50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0"/>
      <c r="Z3945" s="50"/>
      <c r="AA3945" s="46"/>
      <c r="AB3945" s="46"/>
      <c r="AC3945" s="46"/>
      <c r="AD3945" s="46"/>
      <c r="AE3945" s="46"/>
      <c r="AF3945" s="46"/>
      <c r="AG3945" s="46"/>
      <c r="AH3945" s="46"/>
      <c r="AI3945" s="46"/>
      <c r="AJ3945" s="46"/>
      <c r="AK3945" s="46"/>
    </row>
    <row r="3946" spans="7:37" s="1" customFormat="1" ht="13.9" customHeight="1">
      <c r="G3946" s="50"/>
      <c r="H3946" s="50"/>
      <c r="I3946" s="50"/>
      <c r="J3946" s="50"/>
      <c r="K3946" s="50"/>
      <c r="L3946" s="50"/>
      <c r="M3946" s="50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0"/>
      <c r="Z3946" s="50"/>
      <c r="AA3946" s="46"/>
      <c r="AB3946" s="46"/>
      <c r="AC3946" s="46"/>
      <c r="AD3946" s="46"/>
      <c r="AE3946" s="46"/>
      <c r="AF3946" s="46"/>
      <c r="AG3946" s="46"/>
      <c r="AH3946" s="46"/>
      <c r="AI3946" s="46"/>
      <c r="AJ3946" s="46"/>
      <c r="AK3946" s="46"/>
    </row>
    <row r="3947" spans="7:37" s="1" customFormat="1" ht="13.9" customHeight="1">
      <c r="G3947" s="50"/>
      <c r="H3947" s="50"/>
      <c r="I3947" s="50"/>
      <c r="J3947" s="50"/>
      <c r="K3947" s="50"/>
      <c r="L3947" s="50"/>
      <c r="M3947" s="50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0"/>
      <c r="Z3947" s="50"/>
      <c r="AA3947" s="46"/>
      <c r="AB3947" s="46"/>
      <c r="AC3947" s="46"/>
      <c r="AD3947" s="46"/>
      <c r="AE3947" s="46"/>
      <c r="AF3947" s="46"/>
      <c r="AG3947" s="46"/>
      <c r="AH3947" s="46"/>
      <c r="AI3947" s="46"/>
      <c r="AJ3947" s="46"/>
      <c r="AK3947" s="46"/>
    </row>
    <row r="3948" spans="7:37" s="1" customFormat="1" ht="13.9" customHeight="1">
      <c r="G3948" s="50"/>
      <c r="H3948" s="50"/>
      <c r="I3948" s="50"/>
      <c r="J3948" s="50"/>
      <c r="K3948" s="50"/>
      <c r="L3948" s="50"/>
      <c r="M3948" s="50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0"/>
      <c r="Z3948" s="50"/>
      <c r="AA3948" s="46"/>
      <c r="AB3948" s="46"/>
      <c r="AC3948" s="46"/>
      <c r="AD3948" s="46"/>
      <c r="AE3948" s="46"/>
      <c r="AF3948" s="46"/>
      <c r="AG3948" s="46"/>
      <c r="AH3948" s="46"/>
      <c r="AI3948" s="46"/>
      <c r="AJ3948" s="46"/>
      <c r="AK3948" s="46"/>
    </row>
    <row r="3949" spans="7:37" s="1" customFormat="1" ht="13.9" customHeight="1">
      <c r="G3949" s="50"/>
      <c r="H3949" s="50"/>
      <c r="I3949" s="50"/>
      <c r="J3949" s="50"/>
      <c r="K3949" s="50"/>
      <c r="L3949" s="50"/>
      <c r="M3949" s="50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0"/>
      <c r="Z3949" s="50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</row>
    <row r="3950" spans="7:37" s="1" customFormat="1" ht="13.9" customHeight="1">
      <c r="G3950" s="50"/>
      <c r="H3950" s="50"/>
      <c r="I3950" s="50"/>
      <c r="J3950" s="50"/>
      <c r="K3950" s="50"/>
      <c r="L3950" s="50"/>
      <c r="M3950" s="50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0"/>
      <c r="Z3950" s="50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</row>
    <row r="3951" spans="7:37" s="1" customFormat="1" ht="13.9" customHeight="1">
      <c r="G3951" s="50"/>
      <c r="H3951" s="50"/>
      <c r="I3951" s="50"/>
      <c r="J3951" s="50"/>
      <c r="K3951" s="50"/>
      <c r="L3951" s="50"/>
      <c r="M3951" s="50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0"/>
      <c r="Z3951" s="50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</row>
    <row r="3952" spans="7:37" s="1" customFormat="1" ht="13.9" customHeight="1">
      <c r="G3952" s="50"/>
      <c r="H3952" s="50"/>
      <c r="I3952" s="50"/>
      <c r="J3952" s="50"/>
      <c r="K3952" s="50"/>
      <c r="L3952" s="50"/>
      <c r="M3952" s="50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0"/>
      <c r="Z3952" s="50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</row>
    <row r="3953" spans="7:37" s="1" customFormat="1" ht="13.9" customHeight="1">
      <c r="G3953" s="50"/>
      <c r="H3953" s="50"/>
      <c r="I3953" s="50"/>
      <c r="J3953" s="50"/>
      <c r="K3953" s="50"/>
      <c r="L3953" s="50"/>
      <c r="M3953" s="50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0"/>
      <c r="Z3953" s="50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</row>
    <row r="3954" spans="7:37" s="1" customFormat="1" ht="13.9" customHeight="1">
      <c r="G3954" s="50"/>
      <c r="H3954" s="50"/>
      <c r="I3954" s="50"/>
      <c r="J3954" s="50"/>
      <c r="K3954" s="50"/>
      <c r="L3954" s="50"/>
      <c r="M3954" s="50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0"/>
      <c r="Z3954" s="50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</row>
    <row r="3955" spans="7:37" s="1" customFormat="1" ht="13.9" customHeight="1">
      <c r="G3955" s="50"/>
      <c r="H3955" s="50"/>
      <c r="I3955" s="50"/>
      <c r="J3955" s="50"/>
      <c r="K3955" s="50"/>
      <c r="L3955" s="50"/>
      <c r="M3955" s="50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0"/>
      <c r="Z3955" s="50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</row>
    <row r="3956" spans="7:37" s="1" customFormat="1" ht="13.9" customHeight="1">
      <c r="G3956" s="50"/>
      <c r="H3956" s="50"/>
      <c r="I3956" s="50"/>
      <c r="J3956" s="50"/>
      <c r="K3956" s="50"/>
      <c r="L3956" s="50"/>
      <c r="M3956" s="50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0"/>
      <c r="Z3956" s="50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</row>
    <row r="3957" spans="7:37" s="1" customFormat="1" ht="13.9" customHeight="1">
      <c r="G3957" s="50"/>
      <c r="H3957" s="50"/>
      <c r="I3957" s="50"/>
      <c r="J3957" s="50"/>
      <c r="K3957" s="50"/>
      <c r="L3957" s="50"/>
      <c r="M3957" s="50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0"/>
      <c r="Z3957" s="50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</row>
    <row r="3958" spans="7:37" s="1" customFormat="1" ht="13.9" customHeight="1">
      <c r="G3958" s="50"/>
      <c r="H3958" s="50"/>
      <c r="I3958" s="50"/>
      <c r="J3958" s="50"/>
      <c r="K3958" s="50"/>
      <c r="L3958" s="50"/>
      <c r="M3958" s="50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0"/>
      <c r="Z3958" s="50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</row>
    <row r="3959" spans="7:37" s="1" customFormat="1" ht="13.9" customHeight="1">
      <c r="G3959" s="50"/>
      <c r="H3959" s="50"/>
      <c r="I3959" s="50"/>
      <c r="J3959" s="50"/>
      <c r="K3959" s="50"/>
      <c r="L3959" s="50"/>
      <c r="M3959" s="50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0"/>
      <c r="Z3959" s="50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</row>
    <row r="3960" spans="7:37" s="1" customFormat="1" ht="13.9" customHeight="1">
      <c r="G3960" s="50"/>
      <c r="H3960" s="50"/>
      <c r="I3960" s="50"/>
      <c r="J3960" s="50"/>
      <c r="K3960" s="50"/>
      <c r="L3960" s="50"/>
      <c r="M3960" s="50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0"/>
      <c r="Z3960" s="50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</row>
    <row r="3961" spans="7:37" s="1" customFormat="1" ht="13.9" customHeight="1">
      <c r="G3961" s="50"/>
      <c r="H3961" s="50"/>
      <c r="I3961" s="50"/>
      <c r="J3961" s="50"/>
      <c r="K3961" s="50"/>
      <c r="L3961" s="50"/>
      <c r="M3961" s="50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0"/>
      <c r="Z3961" s="50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</row>
    <row r="3962" spans="7:37" s="1" customFormat="1" ht="13.9" customHeight="1">
      <c r="G3962" s="50"/>
      <c r="H3962" s="50"/>
      <c r="I3962" s="50"/>
      <c r="J3962" s="50"/>
      <c r="K3962" s="50"/>
      <c r="L3962" s="50"/>
      <c r="M3962" s="50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0"/>
      <c r="Z3962" s="50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</row>
    <row r="3963" spans="7:37" s="1" customFormat="1" ht="13.9" customHeight="1">
      <c r="G3963" s="50"/>
      <c r="H3963" s="50"/>
      <c r="I3963" s="50"/>
      <c r="J3963" s="50"/>
      <c r="K3963" s="50"/>
      <c r="L3963" s="50"/>
      <c r="M3963" s="50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0"/>
      <c r="Z3963" s="50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</row>
    <row r="3964" spans="7:37" s="1" customFormat="1" ht="13.9" customHeight="1">
      <c r="G3964" s="50"/>
      <c r="H3964" s="50"/>
      <c r="I3964" s="50"/>
      <c r="J3964" s="50"/>
      <c r="K3964" s="50"/>
      <c r="L3964" s="50"/>
      <c r="M3964" s="50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0"/>
      <c r="Z3964" s="50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</row>
    <row r="3965" spans="7:37" s="1" customFormat="1" ht="13.9" customHeight="1">
      <c r="G3965" s="50"/>
      <c r="H3965" s="50"/>
      <c r="I3965" s="50"/>
      <c r="J3965" s="50"/>
      <c r="K3965" s="50"/>
      <c r="L3965" s="50"/>
      <c r="M3965" s="50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0"/>
      <c r="Z3965" s="50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</row>
    <row r="3966" spans="7:37" s="1" customFormat="1" ht="13.9" customHeight="1">
      <c r="G3966" s="50"/>
      <c r="H3966" s="50"/>
      <c r="I3966" s="50"/>
      <c r="J3966" s="50"/>
      <c r="K3966" s="50"/>
      <c r="L3966" s="50"/>
      <c r="M3966" s="50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0"/>
      <c r="Z3966" s="50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</row>
    <row r="3967" spans="7:37" s="1" customFormat="1" ht="13.9" customHeight="1"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0"/>
      <c r="Z3967" s="50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</row>
    <row r="3968" spans="7:37" s="1" customFormat="1" ht="13.9" customHeight="1">
      <c r="G3968" s="50"/>
      <c r="H3968" s="50"/>
      <c r="I3968" s="50"/>
      <c r="J3968" s="50"/>
      <c r="K3968" s="50"/>
      <c r="L3968" s="50"/>
      <c r="M3968" s="50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0"/>
      <c r="Z3968" s="50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</row>
    <row r="3969" spans="7:37" s="1" customFormat="1" ht="13.9" customHeight="1">
      <c r="G3969" s="50"/>
      <c r="H3969" s="50"/>
      <c r="I3969" s="50"/>
      <c r="J3969" s="50"/>
      <c r="K3969" s="50"/>
      <c r="L3969" s="50"/>
      <c r="M3969" s="50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0"/>
      <c r="Z3969" s="50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</row>
    <row r="3970" spans="7:37" s="1" customFormat="1" ht="13.9" customHeight="1">
      <c r="G3970" s="50"/>
      <c r="H3970" s="50"/>
      <c r="I3970" s="50"/>
      <c r="J3970" s="50"/>
      <c r="K3970" s="50"/>
      <c r="L3970" s="50"/>
      <c r="M3970" s="50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0"/>
      <c r="Z3970" s="50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</row>
    <row r="3971" spans="7:37" s="1" customFormat="1" ht="13.9" customHeight="1">
      <c r="G3971" s="50"/>
      <c r="H3971" s="50"/>
      <c r="I3971" s="50"/>
      <c r="J3971" s="50"/>
      <c r="K3971" s="50"/>
      <c r="L3971" s="50"/>
      <c r="M3971" s="50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0"/>
      <c r="Z3971" s="50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</row>
    <row r="3972" spans="7:37" s="1" customFormat="1" ht="13.9" customHeight="1">
      <c r="G3972" s="50"/>
      <c r="H3972" s="50"/>
      <c r="I3972" s="50"/>
      <c r="J3972" s="50"/>
      <c r="K3972" s="50"/>
      <c r="L3972" s="50"/>
      <c r="M3972" s="50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0"/>
      <c r="Z3972" s="50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</row>
    <row r="3973" spans="7:37" s="1" customFormat="1" ht="13.9" customHeight="1">
      <c r="G3973" s="50"/>
      <c r="H3973" s="50"/>
      <c r="I3973" s="50"/>
      <c r="J3973" s="50"/>
      <c r="K3973" s="50"/>
      <c r="L3973" s="50"/>
      <c r="M3973" s="50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0"/>
      <c r="Z3973" s="50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</row>
    <row r="3974" spans="7:37" s="1" customFormat="1" ht="13.9" customHeight="1">
      <c r="G3974" s="50"/>
      <c r="H3974" s="50"/>
      <c r="I3974" s="50"/>
      <c r="J3974" s="50"/>
      <c r="K3974" s="50"/>
      <c r="L3974" s="50"/>
      <c r="M3974" s="50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0"/>
      <c r="Z3974" s="50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</row>
    <row r="3975" spans="7:37" s="1" customFormat="1" ht="13.9" customHeight="1">
      <c r="G3975" s="50"/>
      <c r="H3975" s="50"/>
      <c r="I3975" s="50"/>
      <c r="J3975" s="50"/>
      <c r="K3975" s="50"/>
      <c r="L3975" s="50"/>
      <c r="M3975" s="50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0"/>
      <c r="Z3975" s="50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</row>
    <row r="3976" spans="7:37" s="1" customFormat="1" ht="13.9" customHeight="1">
      <c r="G3976" s="50"/>
      <c r="H3976" s="50"/>
      <c r="I3976" s="50"/>
      <c r="J3976" s="50"/>
      <c r="K3976" s="50"/>
      <c r="L3976" s="50"/>
      <c r="M3976" s="50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0"/>
      <c r="Z3976" s="50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</row>
    <row r="3977" spans="7:37" s="1" customFormat="1" ht="13.9" customHeight="1">
      <c r="G3977" s="50"/>
      <c r="H3977" s="50"/>
      <c r="I3977" s="50"/>
      <c r="J3977" s="50"/>
      <c r="K3977" s="50"/>
      <c r="L3977" s="50"/>
      <c r="M3977" s="50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0"/>
      <c r="Z3977" s="50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</row>
    <row r="3978" spans="7:37" s="1" customFormat="1" ht="13.9" customHeight="1">
      <c r="G3978" s="50"/>
      <c r="H3978" s="50"/>
      <c r="I3978" s="50"/>
      <c r="J3978" s="50"/>
      <c r="K3978" s="50"/>
      <c r="L3978" s="50"/>
      <c r="M3978" s="50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0"/>
      <c r="Z3978" s="50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</row>
    <row r="3979" spans="7:37" s="1" customFormat="1" ht="13.9" customHeight="1">
      <c r="G3979" s="50"/>
      <c r="H3979" s="50"/>
      <c r="I3979" s="50"/>
      <c r="J3979" s="50"/>
      <c r="K3979" s="50"/>
      <c r="L3979" s="50"/>
      <c r="M3979" s="50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0"/>
      <c r="Z3979" s="50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</row>
    <row r="3980" spans="7:37" s="1" customFormat="1" ht="13.9" customHeight="1">
      <c r="G3980" s="50"/>
      <c r="H3980" s="50"/>
      <c r="I3980" s="50"/>
      <c r="J3980" s="50"/>
      <c r="K3980" s="50"/>
      <c r="L3980" s="50"/>
      <c r="M3980" s="50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0"/>
      <c r="Z3980" s="50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</row>
    <row r="3981" spans="7:37" s="1" customFormat="1" ht="13.9" customHeight="1">
      <c r="G3981" s="50"/>
      <c r="H3981" s="50"/>
      <c r="I3981" s="50"/>
      <c r="J3981" s="50"/>
      <c r="K3981" s="50"/>
      <c r="L3981" s="50"/>
      <c r="M3981" s="50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0"/>
      <c r="Z3981" s="50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</row>
    <row r="3982" spans="7:37" s="1" customFormat="1" ht="13.9" customHeight="1">
      <c r="G3982" s="50"/>
      <c r="H3982" s="50"/>
      <c r="I3982" s="50"/>
      <c r="J3982" s="50"/>
      <c r="K3982" s="50"/>
      <c r="L3982" s="50"/>
      <c r="M3982" s="50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0"/>
      <c r="Z3982" s="50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</row>
    <row r="3983" spans="7:37" s="1" customFormat="1" ht="13.9" customHeight="1">
      <c r="G3983" s="50"/>
      <c r="H3983" s="50"/>
      <c r="I3983" s="50"/>
      <c r="J3983" s="50"/>
      <c r="K3983" s="50"/>
      <c r="L3983" s="50"/>
      <c r="M3983" s="50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0"/>
      <c r="Z3983" s="50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</row>
    <row r="3984" spans="7:37" s="1" customFormat="1" ht="13.9" customHeight="1">
      <c r="G3984" s="50"/>
      <c r="H3984" s="50"/>
      <c r="I3984" s="50"/>
      <c r="J3984" s="50"/>
      <c r="K3984" s="50"/>
      <c r="L3984" s="50"/>
      <c r="M3984" s="50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0"/>
      <c r="Z3984" s="50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</row>
    <row r="3985" spans="7:37" s="1" customFormat="1" ht="13.9" customHeight="1">
      <c r="G3985" s="50"/>
      <c r="H3985" s="50"/>
      <c r="I3985" s="50"/>
      <c r="J3985" s="50"/>
      <c r="K3985" s="50"/>
      <c r="L3985" s="50"/>
      <c r="M3985" s="50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0"/>
      <c r="Z3985" s="50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</row>
    <row r="3986" spans="7:37" s="1" customFormat="1" ht="13.9" customHeight="1">
      <c r="G3986" s="50"/>
      <c r="H3986" s="50"/>
      <c r="I3986" s="50"/>
      <c r="J3986" s="50"/>
      <c r="K3986" s="50"/>
      <c r="L3986" s="50"/>
      <c r="M3986" s="50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0"/>
      <c r="Z3986" s="50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</row>
    <row r="3987" spans="7:37" s="1" customFormat="1" ht="13.9" customHeight="1">
      <c r="G3987" s="50"/>
      <c r="H3987" s="50"/>
      <c r="I3987" s="50"/>
      <c r="J3987" s="50"/>
      <c r="K3987" s="50"/>
      <c r="L3987" s="50"/>
      <c r="M3987" s="50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0"/>
      <c r="Z3987" s="50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</row>
    <row r="3988" spans="7:37" s="1" customFormat="1" ht="13.9" customHeight="1">
      <c r="G3988" s="50"/>
      <c r="H3988" s="50"/>
      <c r="I3988" s="50"/>
      <c r="J3988" s="50"/>
      <c r="K3988" s="50"/>
      <c r="L3988" s="50"/>
      <c r="M3988" s="50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0"/>
      <c r="Z3988" s="50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</row>
    <row r="3989" spans="7:37" s="1" customFormat="1" ht="13.9" customHeight="1">
      <c r="G3989" s="50"/>
      <c r="H3989" s="50"/>
      <c r="I3989" s="50"/>
      <c r="J3989" s="50"/>
      <c r="K3989" s="50"/>
      <c r="L3989" s="50"/>
      <c r="M3989" s="50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0"/>
      <c r="Z3989" s="50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</row>
    <row r="3990" spans="7:37" s="1" customFormat="1" ht="13.9" customHeight="1">
      <c r="G3990" s="50"/>
      <c r="H3990" s="50"/>
      <c r="I3990" s="50"/>
      <c r="J3990" s="50"/>
      <c r="K3990" s="50"/>
      <c r="L3990" s="50"/>
      <c r="M3990" s="50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0"/>
      <c r="Z3990" s="50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</row>
    <row r="3991" spans="7:37" s="1" customFormat="1" ht="13.9" customHeight="1">
      <c r="G3991" s="50"/>
      <c r="H3991" s="50"/>
      <c r="I3991" s="50"/>
      <c r="J3991" s="50"/>
      <c r="K3991" s="50"/>
      <c r="L3991" s="50"/>
      <c r="M3991" s="50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0"/>
      <c r="Z3991" s="50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</row>
    <row r="3992" spans="7:37" s="1" customFormat="1" ht="13.9" customHeight="1">
      <c r="G3992" s="50"/>
      <c r="H3992" s="50"/>
      <c r="I3992" s="50"/>
      <c r="J3992" s="50"/>
      <c r="K3992" s="50"/>
      <c r="L3992" s="50"/>
      <c r="M3992" s="50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0"/>
      <c r="Z3992" s="50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</row>
    <row r="3993" spans="7:37" s="1" customFormat="1" ht="13.9" customHeight="1">
      <c r="G3993" s="50"/>
      <c r="H3993" s="50"/>
      <c r="I3993" s="50"/>
      <c r="J3993" s="50"/>
      <c r="K3993" s="50"/>
      <c r="L3993" s="50"/>
      <c r="M3993" s="50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0"/>
      <c r="Z3993" s="50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</row>
    <row r="3994" spans="7:37" s="1" customFormat="1" ht="13.9" customHeight="1">
      <c r="G3994" s="50"/>
      <c r="H3994" s="50"/>
      <c r="I3994" s="50"/>
      <c r="J3994" s="50"/>
      <c r="K3994" s="50"/>
      <c r="L3994" s="50"/>
      <c r="M3994" s="50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0"/>
      <c r="Z3994" s="50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</row>
    <row r="3995" spans="7:37" s="1" customFormat="1" ht="13.9" customHeight="1">
      <c r="G3995" s="50"/>
      <c r="H3995" s="50"/>
      <c r="I3995" s="50"/>
      <c r="J3995" s="50"/>
      <c r="K3995" s="50"/>
      <c r="L3995" s="50"/>
      <c r="M3995" s="50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0"/>
      <c r="Z3995" s="50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</row>
    <row r="3996" spans="7:37" s="1" customFormat="1" ht="13.9" customHeight="1">
      <c r="G3996" s="50"/>
      <c r="H3996" s="50"/>
      <c r="I3996" s="50"/>
      <c r="J3996" s="50"/>
      <c r="K3996" s="50"/>
      <c r="L3996" s="50"/>
      <c r="M3996" s="50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0"/>
      <c r="Z3996" s="50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</row>
    <row r="3997" spans="7:37" s="1" customFormat="1" ht="13.9" customHeight="1">
      <c r="G3997" s="50"/>
      <c r="H3997" s="50"/>
      <c r="I3997" s="50"/>
      <c r="J3997" s="50"/>
      <c r="K3997" s="50"/>
      <c r="L3997" s="50"/>
      <c r="M3997" s="50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0"/>
      <c r="Z3997" s="50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</row>
    <row r="3998" spans="7:37" s="1" customFormat="1" ht="13.9" customHeight="1">
      <c r="G3998" s="50"/>
      <c r="H3998" s="50"/>
      <c r="I3998" s="50"/>
      <c r="J3998" s="50"/>
      <c r="K3998" s="50"/>
      <c r="L3998" s="50"/>
      <c r="M3998" s="50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0"/>
      <c r="Z3998" s="50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</row>
    <row r="3999" spans="7:37" s="1" customFormat="1" ht="13.9" customHeight="1">
      <c r="G3999" s="50"/>
      <c r="H3999" s="50"/>
      <c r="I3999" s="50"/>
      <c r="J3999" s="50"/>
      <c r="K3999" s="50"/>
      <c r="L3999" s="50"/>
      <c r="M3999" s="50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0"/>
      <c r="Z3999" s="50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</row>
    <row r="4000" spans="7:37" s="1" customFormat="1" ht="13.9" customHeight="1">
      <c r="G4000" s="50"/>
      <c r="H4000" s="50"/>
      <c r="I4000" s="50"/>
      <c r="J4000" s="50"/>
      <c r="K4000" s="50"/>
      <c r="L4000" s="50"/>
      <c r="M4000" s="50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0"/>
      <c r="Z4000" s="50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</row>
  </sheetData>
  <sheetProtection algorithmName="SHA-512" hashValue="fMWAEi3DFllo6U1GUATnuVnwDPGEE1gblg3If9PkTMO4hPF9MhTxOQqBvadYrr12uEZtxQwbufXBGejHby5Cjw==" saltValue="zQ4EgvTkSfhTJ3mAjQhGkg==" spinCount="100000" sheet="1" objects="1" scenarios="1"/>
  <sortState xmlns:xlrd2="http://schemas.microsoft.com/office/spreadsheetml/2017/richdata2" ref="B13:N408">
    <sortCondition descending="1" ref="L13"/>
    <sortCondition ref="B13"/>
  </sortState>
  <mergeCells count="1">
    <mergeCell ref="A1:R1"/>
  </mergeCells>
  <pageMargins left="0.17" right="0.17" top="0.75" bottom="0.75" header="0.3" footer="0.3"/>
  <pageSetup scale="63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Roster_Selection_Men</vt:lpstr>
      <vt:lpstr>Individual_Scores_Men_Var</vt:lpstr>
      <vt:lpstr>Individual_Scores_Men_JV</vt:lpstr>
      <vt:lpstr>Baker_Scores_Men_Var</vt:lpstr>
      <vt:lpstr>Baker_Scores_Men_JV</vt:lpstr>
      <vt:lpstr>Qual_Team_Standings_Men_Var</vt:lpstr>
      <vt:lpstr>Qual_Team_Standings_Men_JV</vt:lpstr>
      <vt:lpstr>Indiv_Combined_Scores_Men</vt:lpstr>
      <vt:lpstr>Indiv_Combined_Scores_Men!Print_Area</vt:lpstr>
      <vt:lpstr>Qual_Team_Standings_Men_JV!Print_Area</vt:lpstr>
      <vt:lpstr>Qual_Team_Standings_Men_Var!Print_Area</vt:lpstr>
      <vt:lpstr>Roster_Selection_Men!Print_Area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cp:lastPrinted>2021-10-24T20:21:08Z</cp:lastPrinted>
  <dcterms:created xsi:type="dcterms:W3CDTF">2021-10-20T18:04:23Z</dcterms:created>
  <dcterms:modified xsi:type="dcterms:W3CDTF">2021-10-24T20:21:41Z</dcterms:modified>
</cp:coreProperties>
</file>